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kova2744281\Documents\12 BA SOŠ rekonštrukcia, Devínska Nová Ves, Vápencová 36\VO Stavebný dozor\"/>
    </mc:Choice>
  </mc:AlternateContent>
  <bookViews>
    <workbookView xWindow="0" yWindow="0" windowWidth="15735" windowHeight="7545"/>
  </bookViews>
  <sheets>
    <sheet name="Rekapitulácia stavby" sheetId="1" r:id="rId1"/>
    <sheet name="SO01.1Z - E1.1Z  Časť zat..." sheetId="2" r:id="rId2"/>
    <sheet name="SO01.2Z - E1.2Z  Časť  za..." sheetId="3" r:id="rId3"/>
    <sheet name="SO01.3Z - E1.3Z  Časť vým..." sheetId="4" r:id="rId4"/>
    <sheet name="SO01.4Z - E1.4Z  Ústredné..." sheetId="5" r:id="rId5"/>
    <sheet name="SO01.6Z - E1.6Z  Vzduchot..." sheetId="6" r:id="rId6"/>
    <sheet name="SO01.7Z z - E1.7Z   Rozvo..." sheetId="7" r:id="rId7"/>
    <sheet name="E1.1 a - E1.1 a  Architek..." sheetId="8" r:id="rId8"/>
    <sheet name="E1.1 b - E1.1 b Architekt..." sheetId="9" r:id="rId9"/>
    <sheet name="E1.1 c - E1.1 c Architekt..." sheetId="10" r:id="rId10"/>
    <sheet name="E1.1 d z - E1.1 d Archite..." sheetId="11" r:id="rId11"/>
    <sheet name="E1.1 e - E1.1 e  Architek..." sheetId="12" r:id="rId12"/>
    <sheet name="E1.3 - E1.3 Statika" sheetId="13" r:id="rId13"/>
    <sheet name="E1.4 - E1.4  Zdravotechnika" sheetId="14" r:id="rId14"/>
    <sheet name="E1.8a - E1.8a  Rozvod sla..." sheetId="15" r:id="rId15"/>
    <sheet name="E1.8b - E1.8 b Elektrická..." sheetId="16" r:id="rId16"/>
    <sheet name="E1.8c - E1.8 c Hlasová si..." sheetId="17" r:id="rId17"/>
    <sheet name="E1.9 z - E1.9  Bleskozvod..." sheetId="18" r:id="rId18"/>
  </sheets>
  <definedNames>
    <definedName name="_xlnm._FilterDatabase" localSheetId="7" hidden="1">'E1.1 a - E1.1 a  Architek...'!$C$147:$K$302</definedName>
    <definedName name="_xlnm._FilterDatabase" localSheetId="8" hidden="1">'E1.1 b - E1.1 b Architekt...'!$C$136:$K$278</definedName>
    <definedName name="_xlnm._FilterDatabase" localSheetId="9" hidden="1">'E1.1 c - E1.1 c Architekt...'!$C$131:$K$212</definedName>
    <definedName name="_xlnm._FilterDatabase" localSheetId="10" hidden="1">'E1.1 d z - E1.1 d Archite...'!$C$130:$K$212</definedName>
    <definedName name="_xlnm._FilterDatabase" localSheetId="11" hidden="1">'E1.1 e - E1.1 e  Architek...'!$C$124:$K$144</definedName>
    <definedName name="_xlnm._FilterDatabase" localSheetId="12" hidden="1">'E1.3 - E1.3 Statika'!$C$122:$K$129</definedName>
    <definedName name="_xlnm._FilterDatabase" localSheetId="13" hidden="1">'E1.4 - E1.4  Zdravotechnika'!$C$130:$K$305</definedName>
    <definedName name="_xlnm._FilterDatabase" localSheetId="14" hidden="1">'E1.8a - E1.8a  Rozvod sla...'!$C$121:$K$173</definedName>
    <definedName name="_xlnm._FilterDatabase" localSheetId="15" hidden="1">'E1.8b - E1.8 b Elektrická...'!$C$127:$K$216</definedName>
    <definedName name="_xlnm._FilterDatabase" localSheetId="16" hidden="1">'E1.8c - E1.8 c Hlasová si...'!$C$125:$K$187</definedName>
    <definedName name="_xlnm._FilterDatabase" localSheetId="17" hidden="1">'E1.9 z - E1.9  Bleskozvod...'!$C$126:$K$190</definedName>
    <definedName name="_xlnm._FilterDatabase" localSheetId="1" hidden="1">'SO01.1Z - E1.1Z  Časť zat...'!$C$129:$K$178</definedName>
    <definedName name="_xlnm._FilterDatabase" localSheetId="2" hidden="1">'SO01.2Z - E1.2Z  Časť  za...'!$C$130:$K$204</definedName>
    <definedName name="_xlnm._FilterDatabase" localSheetId="3" hidden="1">'SO01.3Z - E1.3Z  Časť vým...'!$C$129:$K$199</definedName>
    <definedName name="_xlnm._FilterDatabase" localSheetId="4" hidden="1">'SO01.4Z - E1.4Z  Ústredné...'!$C$129:$K$262</definedName>
    <definedName name="_xlnm._FilterDatabase" localSheetId="5" hidden="1">'SO01.6Z - E1.6Z  Vzduchot...'!$C$140:$K$354</definedName>
    <definedName name="_xlnm._FilterDatabase" localSheetId="6" hidden="1">'SO01.7Z z - E1.7Z   Rozvo...'!$C$121:$K$255</definedName>
    <definedName name="_xlnm.Print_Titles" localSheetId="7">'E1.1 a - E1.1 a  Architek...'!$147:$147</definedName>
    <definedName name="_xlnm.Print_Titles" localSheetId="8">'E1.1 b - E1.1 b Architekt...'!$136:$136</definedName>
    <definedName name="_xlnm.Print_Titles" localSheetId="9">'E1.1 c - E1.1 c Architekt...'!$131:$131</definedName>
    <definedName name="_xlnm.Print_Titles" localSheetId="10">'E1.1 d z - E1.1 d Archite...'!$130:$130</definedName>
    <definedName name="_xlnm.Print_Titles" localSheetId="11">'E1.1 e - E1.1 e  Architek...'!$124:$124</definedName>
    <definedName name="_xlnm.Print_Titles" localSheetId="12">'E1.3 - E1.3 Statika'!$122:$122</definedName>
    <definedName name="_xlnm.Print_Titles" localSheetId="13">'E1.4 - E1.4  Zdravotechnika'!$130:$130</definedName>
    <definedName name="_xlnm.Print_Titles" localSheetId="14">'E1.8a - E1.8a  Rozvod sla...'!$121:$121</definedName>
    <definedName name="_xlnm.Print_Titles" localSheetId="15">'E1.8b - E1.8 b Elektrická...'!$127:$127</definedName>
    <definedName name="_xlnm.Print_Titles" localSheetId="16">'E1.8c - E1.8 c Hlasová si...'!$125:$125</definedName>
    <definedName name="_xlnm.Print_Titles" localSheetId="17">'E1.9 z - E1.9  Bleskozvod...'!$126:$126</definedName>
    <definedName name="_xlnm.Print_Titles" localSheetId="0">'Rekapitulácia stavby'!$92:$92</definedName>
    <definedName name="_xlnm.Print_Titles" localSheetId="1">'SO01.1Z - E1.1Z  Časť zat...'!$129:$129</definedName>
    <definedName name="_xlnm.Print_Titles" localSheetId="2">'SO01.2Z - E1.2Z  Časť  za...'!$130:$130</definedName>
    <definedName name="_xlnm.Print_Titles" localSheetId="3">'SO01.3Z - E1.3Z  Časť vým...'!$129:$129</definedName>
    <definedName name="_xlnm.Print_Titles" localSheetId="4">'SO01.4Z - E1.4Z  Ústredné...'!$129:$129</definedName>
    <definedName name="_xlnm.Print_Titles" localSheetId="5">'SO01.6Z - E1.6Z  Vzduchot...'!$140:$140</definedName>
    <definedName name="_xlnm.Print_Titles" localSheetId="6">'SO01.7Z z - E1.7Z   Rozvo...'!$121:$121</definedName>
    <definedName name="_xlnm.Print_Area" localSheetId="7">'E1.1 a - E1.1 a  Architek...'!$C$133:$J$302</definedName>
    <definedName name="_xlnm.Print_Area" localSheetId="8">'E1.1 b - E1.1 b Architekt...'!$C$122:$J$278</definedName>
    <definedName name="_xlnm.Print_Area" localSheetId="9">'E1.1 c - E1.1 c Architekt...'!$C$117:$J$212</definedName>
    <definedName name="_xlnm.Print_Area" localSheetId="10">'E1.1 d z - E1.1 d Archite...'!$C$116:$J$212</definedName>
    <definedName name="_xlnm.Print_Area" localSheetId="11">'E1.1 e - E1.1 e  Architek...'!$C$110:$J$144</definedName>
    <definedName name="_xlnm.Print_Area" localSheetId="12">'E1.3 - E1.3 Statika'!$C$108:$J$129</definedName>
    <definedName name="_xlnm.Print_Area" localSheetId="13">'E1.4 - E1.4  Zdravotechnika'!$C$116:$J$305</definedName>
    <definedName name="_xlnm.Print_Area" localSheetId="14">'E1.8a - E1.8a  Rozvod sla...'!$C$107:$J$173</definedName>
    <definedName name="_xlnm.Print_Area" localSheetId="15">'E1.8b - E1.8 b Elektrická...'!$C$113:$J$216</definedName>
    <definedName name="_xlnm.Print_Area" localSheetId="16">'E1.8c - E1.8 c Hlasová si...'!$C$111:$J$187</definedName>
    <definedName name="_xlnm.Print_Area" localSheetId="17">'E1.9 z - E1.9  Bleskozvod...'!$C$112:$J$190</definedName>
    <definedName name="_xlnm.Print_Area" localSheetId="0">'Rekapitulácia stavby'!$D$4:$AO$76,'Rekapitulácia stavby'!$C$82:$AQ$114</definedName>
    <definedName name="_xlnm.Print_Area" localSheetId="1">'SO01.1Z - E1.1Z  Časť zat...'!$C$115:$J$178</definedName>
    <definedName name="_xlnm.Print_Area" localSheetId="2">'SO01.2Z - E1.2Z  Časť  za...'!$C$116:$J$204</definedName>
    <definedName name="_xlnm.Print_Area" localSheetId="3">'SO01.3Z - E1.3Z  Časť vým...'!$C$115:$J$199</definedName>
    <definedName name="_xlnm.Print_Area" localSheetId="4">'SO01.4Z - E1.4Z  Ústredné...'!$C$115:$J$262</definedName>
    <definedName name="_xlnm.Print_Area" localSheetId="5">'SO01.6Z - E1.6Z  Vzduchot...'!$C$126:$J$354</definedName>
    <definedName name="_xlnm.Print_Area" localSheetId="6">'SO01.7Z z - E1.7Z   Rozvo...'!$C$107:$J$255</definedName>
  </definedNames>
  <calcPr calcId="162913"/>
</workbook>
</file>

<file path=xl/calcChain.xml><?xml version="1.0" encoding="utf-8"?>
<calcChain xmlns="http://schemas.openxmlformats.org/spreadsheetml/2006/main">
  <c r="J39" i="18" l="1"/>
  <c r="J38" i="18"/>
  <c r="AY113" i="1"/>
  <c r="J37" i="18"/>
  <c r="AX113" i="1"/>
  <c r="BI190" i="18"/>
  <c r="BH190" i="18"/>
  <c r="BG190" i="18"/>
  <c r="BE190" i="18"/>
  <c r="T190" i="18"/>
  <c r="R190" i="18"/>
  <c r="P190" i="18"/>
  <c r="BI189" i="18"/>
  <c r="BH189" i="18"/>
  <c r="BG189" i="18"/>
  <c r="BE189" i="18"/>
  <c r="T189" i="18"/>
  <c r="R189" i="18"/>
  <c r="P189" i="18"/>
  <c r="BI188" i="18"/>
  <c r="BH188" i="18"/>
  <c r="BG188" i="18"/>
  <c r="BE188" i="18"/>
  <c r="T188" i="18"/>
  <c r="R188" i="18"/>
  <c r="P188" i="18"/>
  <c r="BI187" i="18"/>
  <c r="BH187" i="18"/>
  <c r="BG187" i="18"/>
  <c r="BE187" i="18"/>
  <c r="T187" i="18"/>
  <c r="R187" i="18"/>
  <c r="P187" i="18"/>
  <c r="BI185" i="18"/>
  <c r="BH185" i="18"/>
  <c r="BG185" i="18"/>
  <c r="BE185" i="18"/>
  <c r="T185" i="18"/>
  <c r="T184" i="18"/>
  <c r="R185" i="18"/>
  <c r="R184" i="18" s="1"/>
  <c r="P185" i="18"/>
  <c r="P184" i="18" s="1"/>
  <c r="BI183" i="18"/>
  <c r="BH183" i="18"/>
  <c r="BG183" i="18"/>
  <c r="BE183" i="18"/>
  <c r="T183" i="18"/>
  <c r="R183" i="18"/>
  <c r="P183" i="18"/>
  <c r="BI182" i="18"/>
  <c r="BH182" i="18"/>
  <c r="BG182" i="18"/>
  <c r="BE182" i="18"/>
  <c r="T182" i="18"/>
  <c r="R182" i="18"/>
  <c r="P182" i="18"/>
  <c r="BI181" i="18"/>
  <c r="BH181" i="18"/>
  <c r="BG181" i="18"/>
  <c r="BE181" i="18"/>
  <c r="T181" i="18"/>
  <c r="R181" i="18"/>
  <c r="P181" i="18"/>
  <c r="BI180" i="18"/>
  <c r="BH180" i="18"/>
  <c r="BG180" i="18"/>
  <c r="BE180" i="18"/>
  <c r="T180" i="18"/>
  <c r="R180" i="18"/>
  <c r="P180" i="18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J100" i="18"/>
  <c r="F121" i="18"/>
  <c r="E119" i="18"/>
  <c r="F91" i="18"/>
  <c r="E89" i="18"/>
  <c r="J26" i="18"/>
  <c r="E26" i="18"/>
  <c r="J124" i="18" s="1"/>
  <c r="J25" i="18"/>
  <c r="J23" i="18"/>
  <c r="E23" i="18"/>
  <c r="J93" i="18" s="1"/>
  <c r="J22" i="18"/>
  <c r="J20" i="18"/>
  <c r="E20" i="18"/>
  <c r="F124" i="18" s="1"/>
  <c r="J19" i="18"/>
  <c r="J17" i="18"/>
  <c r="E17" i="18"/>
  <c r="F123" i="18" s="1"/>
  <c r="J16" i="18"/>
  <c r="J14" i="18"/>
  <c r="J121" i="18" s="1"/>
  <c r="E7" i="18"/>
  <c r="E115" i="18"/>
  <c r="J39" i="17"/>
  <c r="J38" i="17"/>
  <c r="AY112" i="1" s="1"/>
  <c r="J37" i="17"/>
  <c r="AX112" i="1" s="1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F120" i="17"/>
  <c r="E118" i="17"/>
  <c r="F91" i="17"/>
  <c r="E89" i="17"/>
  <c r="J26" i="17"/>
  <c r="E26" i="17"/>
  <c r="J123" i="17" s="1"/>
  <c r="J25" i="17"/>
  <c r="J23" i="17"/>
  <c r="E23" i="17"/>
  <c r="J93" i="17" s="1"/>
  <c r="J22" i="17"/>
  <c r="J20" i="17"/>
  <c r="E20" i="17"/>
  <c r="F123" i="17" s="1"/>
  <c r="J19" i="17"/>
  <c r="J17" i="17"/>
  <c r="E17" i="17"/>
  <c r="F93" i="17" s="1"/>
  <c r="J16" i="17"/>
  <c r="J14" i="17"/>
  <c r="J120" i="17" s="1"/>
  <c r="E7" i="17"/>
  <c r="E114" i="17"/>
  <c r="J39" i="16"/>
  <c r="J38" i="16"/>
  <c r="AY111" i="1" s="1"/>
  <c r="J37" i="16"/>
  <c r="AX111" i="1" s="1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4" i="16"/>
  <c r="BH184" i="16"/>
  <c r="BG184" i="16"/>
  <c r="BE184" i="16"/>
  <c r="T184" i="16"/>
  <c r="T183" i="16" s="1"/>
  <c r="R184" i="16"/>
  <c r="R183" i="16" s="1"/>
  <c r="P184" i="16"/>
  <c r="P183" i="16" s="1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F122" i="16"/>
  <c r="E120" i="16"/>
  <c r="F91" i="16"/>
  <c r="E89" i="16"/>
  <c r="J26" i="16"/>
  <c r="E26" i="16"/>
  <c r="J94" i="16" s="1"/>
  <c r="J25" i="16"/>
  <c r="J23" i="16"/>
  <c r="E23" i="16"/>
  <c r="J124" i="16" s="1"/>
  <c r="J22" i="16"/>
  <c r="J20" i="16"/>
  <c r="E20" i="16"/>
  <c r="F94" i="16" s="1"/>
  <c r="J19" i="16"/>
  <c r="J17" i="16"/>
  <c r="E17" i="16"/>
  <c r="F93" i="16" s="1"/>
  <c r="J16" i="16"/>
  <c r="J14" i="16"/>
  <c r="J122" i="16"/>
  <c r="E7" i="16"/>
  <c r="E85" i="16"/>
  <c r="J39" i="15"/>
  <c r="J38" i="15"/>
  <c r="AY110" i="1" s="1"/>
  <c r="J37" i="15"/>
  <c r="AX110" i="1" s="1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F116" i="15"/>
  <c r="E114" i="15"/>
  <c r="F91" i="15"/>
  <c r="E89" i="15"/>
  <c r="J26" i="15"/>
  <c r="E26" i="15"/>
  <c r="J119" i="15" s="1"/>
  <c r="J25" i="15"/>
  <c r="J23" i="15"/>
  <c r="E23" i="15"/>
  <c r="J118" i="15" s="1"/>
  <c r="J22" i="15"/>
  <c r="J20" i="15"/>
  <c r="E20" i="15"/>
  <c r="F119" i="15" s="1"/>
  <c r="J19" i="15"/>
  <c r="J17" i="15"/>
  <c r="E17" i="15"/>
  <c r="F118" i="15" s="1"/>
  <c r="J16" i="15"/>
  <c r="J14" i="15"/>
  <c r="J91" i="15" s="1"/>
  <c r="E7" i="15"/>
  <c r="E110" i="15"/>
  <c r="J39" i="14"/>
  <c r="J38" i="14"/>
  <c r="AY109" i="1" s="1"/>
  <c r="J37" i="14"/>
  <c r="AX109" i="1" s="1"/>
  <c r="BI305" i="14"/>
  <c r="BH305" i="14"/>
  <c r="BG305" i="14"/>
  <c r="BE305" i="14"/>
  <c r="T305" i="14"/>
  <c r="R305" i="14"/>
  <c r="P305" i="14"/>
  <c r="BI304" i="14"/>
  <c r="BH304" i="14"/>
  <c r="BG304" i="14"/>
  <c r="BE304" i="14"/>
  <c r="T304" i="14"/>
  <c r="R304" i="14"/>
  <c r="P304" i="14"/>
  <c r="BI303" i="14"/>
  <c r="BH303" i="14"/>
  <c r="BG303" i="14"/>
  <c r="BE303" i="14"/>
  <c r="T303" i="14"/>
  <c r="R303" i="14"/>
  <c r="P303" i="14"/>
  <c r="BI302" i="14"/>
  <c r="BH302" i="14"/>
  <c r="BG302" i="14"/>
  <c r="BE302" i="14"/>
  <c r="T302" i="14"/>
  <c r="R302" i="14"/>
  <c r="P302" i="14"/>
  <c r="BI301" i="14"/>
  <c r="BH301" i="14"/>
  <c r="BG301" i="14"/>
  <c r="BE301" i="14"/>
  <c r="T301" i="14"/>
  <c r="R301" i="14"/>
  <c r="P301" i="14"/>
  <c r="BI300" i="14"/>
  <c r="BH300" i="14"/>
  <c r="BG300" i="14"/>
  <c r="BE300" i="14"/>
  <c r="T300" i="14"/>
  <c r="R300" i="14"/>
  <c r="P300" i="14"/>
  <c r="BI299" i="14"/>
  <c r="BH299" i="14"/>
  <c r="BG299" i="14"/>
  <c r="BE299" i="14"/>
  <c r="T299" i="14"/>
  <c r="R299" i="14"/>
  <c r="P299" i="14"/>
  <c r="BI298" i="14"/>
  <c r="BH298" i="14"/>
  <c r="BG298" i="14"/>
  <c r="BE298" i="14"/>
  <c r="T298" i="14"/>
  <c r="R298" i="14"/>
  <c r="P298" i="14"/>
  <c r="BI297" i="14"/>
  <c r="BH297" i="14"/>
  <c r="BG297" i="14"/>
  <c r="BE297" i="14"/>
  <c r="T297" i="14"/>
  <c r="R297" i="14"/>
  <c r="P297" i="14"/>
  <c r="BI296" i="14"/>
  <c r="BH296" i="14"/>
  <c r="BG296" i="14"/>
  <c r="BE296" i="14"/>
  <c r="T296" i="14"/>
  <c r="R296" i="14"/>
  <c r="P296" i="14"/>
  <c r="BI295" i="14"/>
  <c r="BH295" i="14"/>
  <c r="BG295" i="14"/>
  <c r="BE295" i="14"/>
  <c r="T295" i="14"/>
  <c r="R295" i="14"/>
  <c r="P295" i="14"/>
  <c r="BI294" i="14"/>
  <c r="BH294" i="14"/>
  <c r="BG294" i="14"/>
  <c r="BE294" i="14"/>
  <c r="T294" i="14"/>
  <c r="R294" i="14"/>
  <c r="P294" i="14"/>
  <c r="BI293" i="14"/>
  <c r="BH293" i="14"/>
  <c r="BG293" i="14"/>
  <c r="BE293" i="14"/>
  <c r="T293" i="14"/>
  <c r="R293" i="14"/>
  <c r="P293" i="14"/>
  <c r="BI292" i="14"/>
  <c r="BH292" i="14"/>
  <c r="BG292" i="14"/>
  <c r="BE292" i="14"/>
  <c r="T292" i="14"/>
  <c r="R292" i="14"/>
  <c r="P292" i="14"/>
  <c r="BI291" i="14"/>
  <c r="BH291" i="14"/>
  <c r="BG291" i="14"/>
  <c r="BE291" i="14"/>
  <c r="T291" i="14"/>
  <c r="R291" i="14"/>
  <c r="P291" i="14"/>
  <c r="BI290" i="14"/>
  <c r="BH290" i="14"/>
  <c r="BG290" i="14"/>
  <c r="BE290" i="14"/>
  <c r="T290" i="14"/>
  <c r="R290" i="14"/>
  <c r="P290" i="14"/>
  <c r="BI289" i="14"/>
  <c r="BH289" i="14"/>
  <c r="BG289" i="14"/>
  <c r="BE289" i="14"/>
  <c r="T289" i="14"/>
  <c r="R289" i="14"/>
  <c r="P289" i="14"/>
  <c r="BI288" i="14"/>
  <c r="BH288" i="14"/>
  <c r="BG288" i="14"/>
  <c r="BE288" i="14"/>
  <c r="T288" i="14"/>
  <c r="R288" i="14"/>
  <c r="P288" i="14"/>
  <c r="BI287" i="14"/>
  <c r="BH287" i="14"/>
  <c r="BG287" i="14"/>
  <c r="BE287" i="14"/>
  <c r="T287" i="14"/>
  <c r="R287" i="14"/>
  <c r="P287" i="14"/>
  <c r="BI286" i="14"/>
  <c r="BH286" i="14"/>
  <c r="BG286" i="14"/>
  <c r="BE286" i="14"/>
  <c r="T286" i="14"/>
  <c r="R286" i="14"/>
  <c r="P286" i="14"/>
  <c r="BI285" i="14"/>
  <c r="BH285" i="14"/>
  <c r="BG285" i="14"/>
  <c r="BE285" i="14"/>
  <c r="T285" i="14"/>
  <c r="R285" i="14"/>
  <c r="P285" i="14"/>
  <c r="BI284" i="14"/>
  <c r="BH284" i="14"/>
  <c r="BG284" i="14"/>
  <c r="BE284" i="14"/>
  <c r="T284" i="14"/>
  <c r="R284" i="14"/>
  <c r="P284" i="14"/>
  <c r="BI283" i="14"/>
  <c r="BH283" i="14"/>
  <c r="BG283" i="14"/>
  <c r="BE283" i="14"/>
  <c r="T283" i="14"/>
  <c r="R283" i="14"/>
  <c r="P283" i="14"/>
  <c r="BI282" i="14"/>
  <c r="BH282" i="14"/>
  <c r="BG282" i="14"/>
  <c r="BE282" i="14"/>
  <c r="T282" i="14"/>
  <c r="R282" i="14"/>
  <c r="P282" i="14"/>
  <c r="BI281" i="14"/>
  <c r="BH281" i="14"/>
  <c r="BG281" i="14"/>
  <c r="BE281" i="14"/>
  <c r="T281" i="14"/>
  <c r="R281" i="14"/>
  <c r="P281" i="14"/>
  <c r="BI280" i="14"/>
  <c r="BH280" i="14"/>
  <c r="BG280" i="14"/>
  <c r="BE280" i="14"/>
  <c r="T280" i="14"/>
  <c r="R280" i="14"/>
  <c r="P280" i="14"/>
  <c r="BI279" i="14"/>
  <c r="BH279" i="14"/>
  <c r="BG279" i="14"/>
  <c r="BE279" i="14"/>
  <c r="T279" i="14"/>
  <c r="R279" i="14"/>
  <c r="P279" i="14"/>
  <c r="BI278" i="14"/>
  <c r="BH278" i="14"/>
  <c r="BG278" i="14"/>
  <c r="BE278" i="14"/>
  <c r="T278" i="14"/>
  <c r="R278" i="14"/>
  <c r="P278" i="14"/>
  <c r="BI277" i="14"/>
  <c r="BH277" i="14"/>
  <c r="BG277" i="14"/>
  <c r="BE277" i="14"/>
  <c r="T277" i="14"/>
  <c r="R277" i="14"/>
  <c r="P277" i="14"/>
  <c r="BI276" i="14"/>
  <c r="BH276" i="14"/>
  <c r="BG276" i="14"/>
  <c r="BE276" i="14"/>
  <c r="T276" i="14"/>
  <c r="R276" i="14"/>
  <c r="P276" i="14"/>
  <c r="BI275" i="14"/>
  <c r="BH275" i="14"/>
  <c r="BG275" i="14"/>
  <c r="BE275" i="14"/>
  <c r="T275" i="14"/>
  <c r="R275" i="14"/>
  <c r="P275" i="14"/>
  <c r="BI274" i="14"/>
  <c r="BH274" i="14"/>
  <c r="BG274" i="14"/>
  <c r="BE274" i="14"/>
  <c r="T274" i="14"/>
  <c r="R274" i="14"/>
  <c r="P274" i="14"/>
  <c r="BI273" i="14"/>
  <c r="BH273" i="14"/>
  <c r="BG273" i="14"/>
  <c r="BE273" i="14"/>
  <c r="T273" i="14"/>
  <c r="R273" i="14"/>
  <c r="P273" i="14"/>
  <c r="BI272" i="14"/>
  <c r="BH272" i="14"/>
  <c r="BG272" i="14"/>
  <c r="BE272" i="14"/>
  <c r="T272" i="14"/>
  <c r="R272" i="14"/>
  <c r="P272" i="14"/>
  <c r="BI271" i="14"/>
  <c r="BH271" i="14"/>
  <c r="BG271" i="14"/>
  <c r="BE271" i="14"/>
  <c r="T271" i="14"/>
  <c r="R271" i="14"/>
  <c r="P271" i="14"/>
  <c r="BI270" i="14"/>
  <c r="BH270" i="14"/>
  <c r="BG270" i="14"/>
  <c r="BE270" i="14"/>
  <c r="T270" i="14"/>
  <c r="R270" i="14"/>
  <c r="P270" i="14"/>
  <c r="BI269" i="14"/>
  <c r="BH269" i="14"/>
  <c r="BG269" i="14"/>
  <c r="BE269" i="14"/>
  <c r="T269" i="14"/>
  <c r="R269" i="14"/>
  <c r="P269" i="14"/>
  <c r="BI268" i="14"/>
  <c r="BH268" i="14"/>
  <c r="BG268" i="14"/>
  <c r="BE268" i="14"/>
  <c r="T268" i="14"/>
  <c r="R268" i="14"/>
  <c r="P268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7" i="14"/>
  <c r="BH257" i="14"/>
  <c r="BG257" i="14"/>
  <c r="BE257" i="14"/>
  <c r="T257" i="14"/>
  <c r="R257" i="14"/>
  <c r="P257" i="14"/>
  <c r="BI256" i="14"/>
  <c r="BH256" i="14"/>
  <c r="BG256" i="14"/>
  <c r="BE256" i="14"/>
  <c r="T256" i="14"/>
  <c r="R256" i="14"/>
  <c r="P256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6" i="14"/>
  <c r="BH146" i="14"/>
  <c r="BG146" i="14"/>
  <c r="BE146" i="14"/>
  <c r="T146" i="14"/>
  <c r="T145" i="14"/>
  <c r="R146" i="14"/>
  <c r="R145" i="14"/>
  <c r="P146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5" i="14"/>
  <c r="E123" i="14"/>
  <c r="F91" i="14"/>
  <c r="E89" i="14"/>
  <c r="J26" i="14"/>
  <c r="E26" i="14"/>
  <c r="J128" i="14" s="1"/>
  <c r="J25" i="14"/>
  <c r="J23" i="14"/>
  <c r="E23" i="14"/>
  <c r="J127" i="14" s="1"/>
  <c r="J22" i="14"/>
  <c r="J20" i="14"/>
  <c r="E20" i="14"/>
  <c r="F128" i="14" s="1"/>
  <c r="J19" i="14"/>
  <c r="J17" i="14"/>
  <c r="E17" i="14"/>
  <c r="F127" i="14" s="1"/>
  <c r="J16" i="14"/>
  <c r="J14" i="14"/>
  <c r="J125" i="14" s="1"/>
  <c r="E7" i="14"/>
  <c r="E85" i="14" s="1"/>
  <c r="J39" i="13"/>
  <c r="J38" i="13"/>
  <c r="AY108" i="1"/>
  <c r="J37" i="13"/>
  <c r="AX108" i="1" s="1"/>
  <c r="BI129" i="13"/>
  <c r="BH129" i="13"/>
  <c r="BG129" i="13"/>
  <c r="BE129" i="13"/>
  <c r="T129" i="13"/>
  <c r="T128" i="13"/>
  <c r="R129" i="13"/>
  <c r="R128" i="13" s="1"/>
  <c r="P129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F117" i="13"/>
  <c r="E115" i="13"/>
  <c r="F91" i="13"/>
  <c r="E89" i="13"/>
  <c r="J26" i="13"/>
  <c r="E26" i="13"/>
  <c r="J120" i="13" s="1"/>
  <c r="J25" i="13"/>
  <c r="J23" i="13"/>
  <c r="E23" i="13"/>
  <c r="J93" i="13" s="1"/>
  <c r="J22" i="13"/>
  <c r="J20" i="13"/>
  <c r="E20" i="13"/>
  <c r="F94" i="13" s="1"/>
  <c r="J19" i="13"/>
  <c r="J17" i="13"/>
  <c r="E17" i="13"/>
  <c r="F119" i="13" s="1"/>
  <c r="J16" i="13"/>
  <c r="J14" i="13"/>
  <c r="J91" i="13" s="1"/>
  <c r="E7" i="13"/>
  <c r="E111" i="13"/>
  <c r="J39" i="12"/>
  <c r="J38" i="12"/>
  <c r="AY107" i="1" s="1"/>
  <c r="J37" i="12"/>
  <c r="AX107" i="1" s="1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F119" i="12"/>
  <c r="E117" i="12"/>
  <c r="F91" i="12"/>
  <c r="E89" i="12"/>
  <c r="J26" i="12"/>
  <c r="E26" i="12"/>
  <c r="J122" i="12" s="1"/>
  <c r="J25" i="12"/>
  <c r="J23" i="12"/>
  <c r="E23" i="12"/>
  <c r="J93" i="12" s="1"/>
  <c r="J22" i="12"/>
  <c r="J20" i="12"/>
  <c r="E20" i="12"/>
  <c r="F122" i="12" s="1"/>
  <c r="J19" i="12"/>
  <c r="J17" i="12"/>
  <c r="E17" i="12"/>
  <c r="F121" i="12" s="1"/>
  <c r="J16" i="12"/>
  <c r="J14" i="12"/>
  <c r="J91" i="12" s="1"/>
  <c r="E7" i="12"/>
  <c r="E113" i="12" s="1"/>
  <c r="J39" i="11"/>
  <c r="J38" i="11"/>
  <c r="AY106" i="1"/>
  <c r="J37" i="11"/>
  <c r="AX106" i="1" s="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3" i="11"/>
  <c r="BH153" i="11"/>
  <c r="BG153" i="11"/>
  <c r="BE153" i="11"/>
  <c r="T153" i="11"/>
  <c r="T152" i="11" s="1"/>
  <c r="R153" i="11"/>
  <c r="R152" i="11" s="1"/>
  <c r="P153" i="11"/>
  <c r="P152" i="11" s="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T133" i="11" s="1"/>
  <c r="R134" i="11"/>
  <c r="R133" i="11"/>
  <c r="P134" i="11"/>
  <c r="P133" i="11"/>
  <c r="F125" i="11"/>
  <c r="E123" i="11"/>
  <c r="F91" i="11"/>
  <c r="E89" i="11"/>
  <c r="J26" i="11"/>
  <c r="E26" i="11"/>
  <c r="J94" i="11" s="1"/>
  <c r="J25" i="11"/>
  <c r="J23" i="11"/>
  <c r="E23" i="11"/>
  <c r="J127" i="11" s="1"/>
  <c r="J22" i="11"/>
  <c r="J20" i="11"/>
  <c r="E20" i="11"/>
  <c r="F94" i="11" s="1"/>
  <c r="J19" i="11"/>
  <c r="J17" i="11"/>
  <c r="E17" i="11"/>
  <c r="F93" i="11" s="1"/>
  <c r="J16" i="11"/>
  <c r="J14" i="11"/>
  <c r="J125" i="11" s="1"/>
  <c r="E7" i="11"/>
  <c r="E85" i="11"/>
  <c r="J39" i="10"/>
  <c r="J38" i="10"/>
  <c r="AY105" i="1" s="1"/>
  <c r="J37" i="10"/>
  <c r="AX105" i="1" s="1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49" i="10"/>
  <c r="BH149" i="10"/>
  <c r="BG149" i="10"/>
  <c r="BE149" i="10"/>
  <c r="T149" i="10"/>
  <c r="T148" i="10"/>
  <c r="R149" i="10"/>
  <c r="R148" i="10" s="1"/>
  <c r="P149" i="10"/>
  <c r="P148" i="10"/>
  <c r="BI147" i="10"/>
  <c r="BH147" i="10"/>
  <c r="BG147" i="10"/>
  <c r="BE147" i="10"/>
  <c r="T147" i="10"/>
  <c r="T146" i="10"/>
  <c r="R147" i="10"/>
  <c r="R146" i="10"/>
  <c r="P147" i="10"/>
  <c r="P146" i="10" s="1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F126" i="10"/>
  <c r="E124" i="10"/>
  <c r="F91" i="10"/>
  <c r="E89" i="10"/>
  <c r="J26" i="10"/>
  <c r="E26" i="10"/>
  <c r="J129" i="10" s="1"/>
  <c r="J25" i="10"/>
  <c r="J23" i="10"/>
  <c r="E23" i="10"/>
  <c r="J128" i="10" s="1"/>
  <c r="J22" i="10"/>
  <c r="J20" i="10"/>
  <c r="E20" i="10"/>
  <c r="F129" i="10" s="1"/>
  <c r="J19" i="10"/>
  <c r="J17" i="10"/>
  <c r="E17" i="10"/>
  <c r="F93" i="10" s="1"/>
  <c r="J16" i="10"/>
  <c r="J14" i="10"/>
  <c r="J126" i="10" s="1"/>
  <c r="E7" i="10"/>
  <c r="E120" i="10" s="1"/>
  <c r="J39" i="9"/>
  <c r="J38" i="9"/>
  <c r="AY104" i="1"/>
  <c r="J37" i="9"/>
  <c r="AX104" i="1" s="1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3" i="9"/>
  <c r="BH173" i="9"/>
  <c r="BG173" i="9"/>
  <c r="BE173" i="9"/>
  <c r="T173" i="9"/>
  <c r="T172" i="9" s="1"/>
  <c r="R173" i="9"/>
  <c r="R172" i="9" s="1"/>
  <c r="P173" i="9"/>
  <c r="P172" i="9" s="1"/>
  <c r="BI171" i="9"/>
  <c r="BH171" i="9"/>
  <c r="BG171" i="9"/>
  <c r="BE171" i="9"/>
  <c r="T171" i="9"/>
  <c r="T170" i="9" s="1"/>
  <c r="R171" i="9"/>
  <c r="R170" i="9" s="1"/>
  <c r="P171" i="9"/>
  <c r="P170" i="9" s="1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F131" i="9"/>
  <c r="E129" i="9"/>
  <c r="F91" i="9"/>
  <c r="E89" i="9"/>
  <c r="J26" i="9"/>
  <c r="E26" i="9"/>
  <c r="J94" i="9" s="1"/>
  <c r="J25" i="9"/>
  <c r="J23" i="9"/>
  <c r="E23" i="9"/>
  <c r="J133" i="9" s="1"/>
  <c r="J22" i="9"/>
  <c r="J20" i="9"/>
  <c r="E20" i="9"/>
  <c r="F134" i="9" s="1"/>
  <c r="J19" i="9"/>
  <c r="J17" i="9"/>
  <c r="E17" i="9"/>
  <c r="F133" i="9" s="1"/>
  <c r="J16" i="9"/>
  <c r="J14" i="9"/>
  <c r="J91" i="9" s="1"/>
  <c r="E7" i="9"/>
  <c r="E125" i="9"/>
  <c r="J39" i="8"/>
  <c r="J38" i="8"/>
  <c r="AY103" i="1" s="1"/>
  <c r="J37" i="8"/>
  <c r="AX103" i="1" s="1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7" i="8"/>
  <c r="BH297" i="8"/>
  <c r="BG297" i="8"/>
  <c r="BE297" i="8"/>
  <c r="T297" i="8"/>
  <c r="T296" i="8" s="1"/>
  <c r="R297" i="8"/>
  <c r="R296" i="8" s="1"/>
  <c r="P297" i="8"/>
  <c r="P296" i="8" s="1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58" i="8"/>
  <c r="BH258" i="8"/>
  <c r="BG258" i="8"/>
  <c r="BE258" i="8"/>
  <c r="T258" i="8"/>
  <c r="T257" i="8" s="1"/>
  <c r="R258" i="8"/>
  <c r="R257" i="8"/>
  <c r="P258" i="8"/>
  <c r="P257" i="8" s="1"/>
  <c r="BI256" i="8"/>
  <c r="BH256" i="8"/>
  <c r="BG256" i="8"/>
  <c r="BE256" i="8"/>
  <c r="T256" i="8"/>
  <c r="T255" i="8"/>
  <c r="R256" i="8"/>
  <c r="R255" i="8" s="1"/>
  <c r="P256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7" i="8"/>
  <c r="BH237" i="8"/>
  <c r="BG237" i="8"/>
  <c r="BE237" i="8"/>
  <c r="T237" i="8"/>
  <c r="T236" i="8"/>
  <c r="R237" i="8"/>
  <c r="R236" i="8" s="1"/>
  <c r="P237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F142" i="8"/>
  <c r="E140" i="8"/>
  <c r="F91" i="8"/>
  <c r="E89" i="8"/>
  <c r="J26" i="8"/>
  <c r="E26" i="8"/>
  <c r="J94" i="8" s="1"/>
  <c r="J25" i="8"/>
  <c r="J23" i="8"/>
  <c r="E23" i="8"/>
  <c r="J144" i="8"/>
  <c r="J22" i="8"/>
  <c r="J20" i="8"/>
  <c r="E20" i="8"/>
  <c r="F145" i="8" s="1"/>
  <c r="J19" i="8"/>
  <c r="J17" i="8"/>
  <c r="E17" i="8"/>
  <c r="F93" i="8"/>
  <c r="J16" i="8"/>
  <c r="J14" i="8"/>
  <c r="J142" i="8" s="1"/>
  <c r="E7" i="8"/>
  <c r="E85" i="8" s="1"/>
  <c r="J39" i="7"/>
  <c r="J38" i="7"/>
  <c r="AY101" i="1"/>
  <c r="J37" i="7"/>
  <c r="AX101" i="1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F116" i="7"/>
  <c r="E114" i="7"/>
  <c r="F91" i="7"/>
  <c r="E89" i="7"/>
  <c r="J26" i="7"/>
  <c r="E26" i="7"/>
  <c r="J119" i="7" s="1"/>
  <c r="J25" i="7"/>
  <c r="J23" i="7"/>
  <c r="E23" i="7"/>
  <c r="J118" i="7"/>
  <c r="J22" i="7"/>
  <c r="J20" i="7"/>
  <c r="E20" i="7"/>
  <c r="F119" i="7"/>
  <c r="J19" i="7"/>
  <c r="J17" i="7"/>
  <c r="E17" i="7"/>
  <c r="F118" i="7"/>
  <c r="J16" i="7"/>
  <c r="J14" i="7"/>
  <c r="J91" i="7" s="1"/>
  <c r="E7" i="7"/>
  <c r="E110" i="7" s="1"/>
  <c r="J39" i="6"/>
  <c r="J38" i="6"/>
  <c r="AY100" i="1"/>
  <c r="J37" i="6"/>
  <c r="AX100" i="1"/>
  <c r="BI354" i="6"/>
  <c r="BH354" i="6"/>
  <c r="BG354" i="6"/>
  <c r="BE354" i="6"/>
  <c r="T354" i="6"/>
  <c r="T353" i="6"/>
  <c r="R354" i="6"/>
  <c r="R353" i="6"/>
  <c r="P354" i="6"/>
  <c r="P353" i="6" s="1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7" i="6"/>
  <c r="BH347" i="6"/>
  <c r="BG347" i="6"/>
  <c r="BE347" i="6"/>
  <c r="T347" i="6"/>
  <c r="R347" i="6"/>
  <c r="P347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6" i="6"/>
  <c r="BH336" i="6"/>
  <c r="BG336" i="6"/>
  <c r="BE336" i="6"/>
  <c r="T336" i="6"/>
  <c r="R336" i="6"/>
  <c r="P336" i="6"/>
  <c r="BI335" i="6"/>
  <c r="BH335" i="6"/>
  <c r="BG335" i="6"/>
  <c r="BE335" i="6"/>
  <c r="T335" i="6"/>
  <c r="R335" i="6"/>
  <c r="P335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F135" i="6"/>
  <c r="E133" i="6"/>
  <c r="F91" i="6"/>
  <c r="E89" i="6"/>
  <c r="J26" i="6"/>
  <c r="E26" i="6"/>
  <c r="J138" i="6" s="1"/>
  <c r="J25" i="6"/>
  <c r="J23" i="6"/>
  <c r="E23" i="6"/>
  <c r="J93" i="6" s="1"/>
  <c r="J22" i="6"/>
  <c r="J20" i="6"/>
  <c r="E20" i="6"/>
  <c r="F94" i="6" s="1"/>
  <c r="J19" i="6"/>
  <c r="J17" i="6"/>
  <c r="E17" i="6"/>
  <c r="F137" i="6" s="1"/>
  <c r="J16" i="6"/>
  <c r="J14" i="6"/>
  <c r="J135" i="6" s="1"/>
  <c r="E7" i="6"/>
  <c r="E129" i="6" s="1"/>
  <c r="J39" i="5"/>
  <c r="J38" i="5"/>
  <c r="AY99" i="1"/>
  <c r="J37" i="5"/>
  <c r="AX99" i="1" s="1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F124" i="5"/>
  <c r="E122" i="5"/>
  <c r="F91" i="5"/>
  <c r="E89" i="5"/>
  <c r="J26" i="5"/>
  <c r="E26" i="5"/>
  <c r="J127" i="5" s="1"/>
  <c r="J25" i="5"/>
  <c r="J23" i="5"/>
  <c r="E23" i="5"/>
  <c r="J126" i="5" s="1"/>
  <c r="J22" i="5"/>
  <c r="J20" i="5"/>
  <c r="E20" i="5"/>
  <c r="F94" i="5" s="1"/>
  <c r="J19" i="5"/>
  <c r="J17" i="5"/>
  <c r="E17" i="5"/>
  <c r="F126" i="5" s="1"/>
  <c r="J16" i="5"/>
  <c r="J14" i="5"/>
  <c r="J91" i="5" s="1"/>
  <c r="E7" i="5"/>
  <c r="E118" i="5"/>
  <c r="J39" i="4"/>
  <c r="J38" i="4"/>
  <c r="AY98" i="1" s="1"/>
  <c r="J37" i="4"/>
  <c r="AX98" i="1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T132" i="4" s="1"/>
  <c r="R133" i="4"/>
  <c r="R132" i="4" s="1"/>
  <c r="P133" i="4"/>
  <c r="P132" i="4" s="1"/>
  <c r="F124" i="4"/>
  <c r="E122" i="4"/>
  <c r="F91" i="4"/>
  <c r="E89" i="4"/>
  <c r="J26" i="4"/>
  <c r="E26" i="4"/>
  <c r="J127" i="4" s="1"/>
  <c r="J25" i="4"/>
  <c r="J23" i="4"/>
  <c r="E23" i="4"/>
  <c r="J126" i="4" s="1"/>
  <c r="J22" i="4"/>
  <c r="J20" i="4"/>
  <c r="E20" i="4"/>
  <c r="F127" i="4" s="1"/>
  <c r="J19" i="4"/>
  <c r="J17" i="4"/>
  <c r="E17" i="4"/>
  <c r="F93" i="4" s="1"/>
  <c r="J16" i="4"/>
  <c r="J14" i="4"/>
  <c r="J124" i="4" s="1"/>
  <c r="E7" i="4"/>
  <c r="E118" i="4" s="1"/>
  <c r="J39" i="3"/>
  <c r="J38" i="3"/>
  <c r="AY97" i="1"/>
  <c r="J37" i="3"/>
  <c r="AX97" i="1" s="1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T138" i="3" s="1"/>
  <c r="R139" i="3"/>
  <c r="R138" i="3"/>
  <c r="P139" i="3"/>
  <c r="P138" i="3" s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T133" i="3" s="1"/>
  <c r="R134" i="3"/>
  <c r="R133" i="3"/>
  <c r="P134" i="3"/>
  <c r="P133" i="3"/>
  <c r="F125" i="3"/>
  <c r="E123" i="3"/>
  <c r="F91" i="3"/>
  <c r="E89" i="3"/>
  <c r="J26" i="3"/>
  <c r="E26" i="3"/>
  <c r="J128" i="3" s="1"/>
  <c r="J25" i="3"/>
  <c r="J23" i="3"/>
  <c r="E23" i="3"/>
  <c r="J127" i="3" s="1"/>
  <c r="J22" i="3"/>
  <c r="J20" i="3"/>
  <c r="E20" i="3"/>
  <c r="F94" i="3" s="1"/>
  <c r="J19" i="3"/>
  <c r="J17" i="3"/>
  <c r="E17" i="3"/>
  <c r="F93" i="3" s="1"/>
  <c r="J16" i="3"/>
  <c r="J14" i="3"/>
  <c r="J125" i="3" s="1"/>
  <c r="E7" i="3"/>
  <c r="E119" i="3"/>
  <c r="J39" i="2"/>
  <c r="J38" i="2"/>
  <c r="AY96" i="1" s="1"/>
  <c r="J37" i="2"/>
  <c r="AX96" i="1" s="1"/>
  <c r="BI178" i="2"/>
  <c r="BH178" i="2"/>
  <c r="BG178" i="2"/>
  <c r="BE178" i="2"/>
  <c r="T178" i="2"/>
  <c r="T177" i="2" s="1"/>
  <c r="R178" i="2"/>
  <c r="R177" i="2" s="1"/>
  <c r="P178" i="2"/>
  <c r="P177" i="2" s="1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T162" i="2" s="1"/>
  <c r="R163" i="2"/>
  <c r="R162" i="2" s="1"/>
  <c r="P163" i="2"/>
  <c r="P162" i="2" s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91" i="2"/>
  <c r="E89" i="2"/>
  <c r="J26" i="2"/>
  <c r="E26" i="2"/>
  <c r="J127" i="2" s="1"/>
  <c r="J25" i="2"/>
  <c r="J23" i="2"/>
  <c r="E23" i="2"/>
  <c r="J126" i="2" s="1"/>
  <c r="J22" i="2"/>
  <c r="J20" i="2"/>
  <c r="E20" i="2"/>
  <c r="F127" i="2" s="1"/>
  <c r="J19" i="2"/>
  <c r="J17" i="2"/>
  <c r="E17" i="2"/>
  <c r="F126" i="2" s="1"/>
  <c r="J16" i="2"/>
  <c r="J14" i="2"/>
  <c r="J91" i="2" s="1"/>
  <c r="E7" i="2"/>
  <c r="E118" i="2" s="1"/>
  <c r="L90" i="1"/>
  <c r="AM90" i="1"/>
  <c r="AM89" i="1"/>
  <c r="L89" i="1"/>
  <c r="AM87" i="1"/>
  <c r="L87" i="1"/>
  <c r="L85" i="1"/>
  <c r="L84" i="1"/>
  <c r="BK173" i="2"/>
  <c r="BK151" i="2"/>
  <c r="BK144" i="2"/>
  <c r="BK175" i="2"/>
  <c r="BK159" i="2"/>
  <c r="BK154" i="2"/>
  <c r="BK146" i="2"/>
  <c r="BK139" i="2"/>
  <c r="BK137" i="2"/>
  <c r="BK196" i="3"/>
  <c r="BK173" i="3"/>
  <c r="BK165" i="3"/>
  <c r="BK157" i="3"/>
  <c r="BK142" i="3"/>
  <c r="BK183" i="3"/>
  <c r="BK171" i="3"/>
  <c r="BK181" i="3"/>
  <c r="BK169" i="3"/>
  <c r="BK156" i="3"/>
  <c r="BK148" i="3"/>
  <c r="BK160" i="4"/>
  <c r="BK181" i="4"/>
  <c r="BK170" i="4"/>
  <c r="BK163" i="4"/>
  <c r="BK148" i="4"/>
  <c r="BK140" i="4"/>
  <c r="BK167" i="4"/>
  <c r="BK174" i="4"/>
  <c r="BK164" i="4"/>
  <c r="BK146" i="4"/>
  <c r="BK136" i="4"/>
  <c r="BK250" i="5"/>
  <c r="BK241" i="5"/>
  <c r="BK198" i="5"/>
  <c r="BK182" i="5"/>
  <c r="BK238" i="5"/>
  <c r="BK221" i="5"/>
  <c r="BK185" i="5"/>
  <c r="BK168" i="5"/>
  <c r="BK165" i="5"/>
  <c r="BK162" i="5"/>
  <c r="BK156" i="5"/>
  <c r="BK140" i="5"/>
  <c r="BK135" i="5"/>
  <c r="BK261" i="5"/>
  <c r="BK258" i="5"/>
  <c r="BK249" i="5"/>
  <c r="BK235" i="5"/>
  <c r="BK224" i="5"/>
  <c r="BK190" i="5"/>
  <c r="BK181" i="5"/>
  <c r="BK174" i="5"/>
  <c r="BK134" i="5"/>
  <c r="BK246" i="5"/>
  <c r="BK215" i="5"/>
  <c r="BK205" i="5"/>
  <c r="BK189" i="5"/>
  <c r="BK151" i="5"/>
  <c r="BK351" i="6"/>
  <c r="BK330" i="6"/>
  <c r="BK295" i="6"/>
  <c r="BK282" i="6"/>
  <c r="BK267" i="6"/>
  <c r="BK243" i="6"/>
  <c r="BK224" i="6"/>
  <c r="BK161" i="6"/>
  <c r="BK354" i="6"/>
  <c r="BK344" i="6"/>
  <c r="BK335" i="6"/>
  <c r="BK326" i="6"/>
  <c r="BK319" i="6"/>
  <c r="BK310" i="6"/>
  <c r="BK302" i="6"/>
  <c r="BK284" i="6"/>
  <c r="BK268" i="6"/>
  <c r="BK240" i="6"/>
  <c r="BK232" i="6"/>
  <c r="BK200" i="6"/>
  <c r="BK183" i="6"/>
  <c r="BK174" i="6"/>
  <c r="BK343" i="6"/>
  <c r="BK315" i="6"/>
  <c r="BK297" i="6"/>
  <c r="BK263" i="6"/>
  <c r="BK250" i="6"/>
  <c r="BK230" i="6"/>
  <c r="BK207" i="6"/>
  <c r="BK182" i="6"/>
  <c r="BK153" i="6"/>
  <c r="BK324" i="6"/>
  <c r="BK317" i="6"/>
  <c r="BK272" i="6"/>
  <c r="BK257" i="6"/>
  <c r="BK251" i="6"/>
  <c r="BK246" i="6"/>
  <c r="BK233" i="6"/>
  <c r="BK223" i="6"/>
  <c r="BK210" i="6"/>
  <c r="BK198" i="6"/>
  <c r="BK193" i="6"/>
  <c r="BK186" i="6"/>
  <c r="BK180" i="6"/>
  <c r="BK163" i="6"/>
  <c r="BK155" i="6"/>
  <c r="BK223" i="7"/>
  <c r="BK218" i="7"/>
  <c r="BK214" i="7"/>
  <c r="BK204" i="7"/>
  <c r="BK187" i="7"/>
  <c r="BK183" i="7"/>
  <c r="BK172" i="7"/>
  <c r="BK138" i="7"/>
  <c r="BK136" i="7"/>
  <c r="BK126" i="7"/>
  <c r="BK241" i="7"/>
  <c r="BK238" i="7"/>
  <c r="BK175" i="7"/>
  <c r="BK164" i="7"/>
  <c r="BK142" i="7"/>
  <c r="BK134" i="7"/>
  <c r="BK212" i="7"/>
  <c r="BK205" i="7"/>
  <c r="BK179" i="7"/>
  <c r="BK173" i="7"/>
  <c r="BK166" i="7"/>
  <c r="BK161" i="7"/>
  <c r="BK289" i="8"/>
  <c r="BK274" i="8"/>
  <c r="BK263" i="8"/>
  <c r="BK205" i="8"/>
  <c r="BK170" i="8"/>
  <c r="BK300" i="8"/>
  <c r="BK294" i="8"/>
  <c r="BK276" i="8"/>
  <c r="BK222" i="8"/>
  <c r="BK207" i="8"/>
  <c r="BK174" i="8"/>
  <c r="BK283" i="8"/>
  <c r="BK273" i="8"/>
  <c r="BK261" i="8"/>
  <c r="BK221" i="8"/>
  <c r="BK206" i="8"/>
  <c r="BK171" i="8"/>
  <c r="BK281" i="8"/>
  <c r="BK271" i="8"/>
  <c r="BK253" i="8"/>
  <c r="BK245" i="8"/>
  <c r="BK235" i="8"/>
  <c r="BK184" i="8"/>
  <c r="BK155" i="8"/>
  <c r="BK237" i="9"/>
  <c r="BK225" i="9"/>
  <c r="BK217" i="9"/>
  <c r="BK261" i="9"/>
  <c r="BK248" i="9"/>
  <c r="BK243" i="9"/>
  <c r="BK234" i="9"/>
  <c r="BK227" i="9"/>
  <c r="BK213" i="9"/>
  <c r="BK201" i="9"/>
  <c r="BK192" i="9"/>
  <c r="BK189" i="9"/>
  <c r="BK183" i="9"/>
  <c r="BK165" i="9"/>
  <c r="BK157" i="9"/>
  <c r="BK150" i="9"/>
  <c r="BK278" i="9"/>
  <c r="BK253" i="9"/>
  <c r="BK229" i="9"/>
  <c r="BK197" i="9"/>
  <c r="BK178" i="9"/>
  <c r="BK158" i="9"/>
  <c r="BK152" i="9"/>
  <c r="BK271" i="9"/>
  <c r="BK266" i="9"/>
  <c r="BK262" i="9"/>
  <c r="BK249" i="9"/>
  <c r="BK241" i="9"/>
  <c r="BK233" i="9"/>
  <c r="BK214" i="9"/>
  <c r="BK203" i="9"/>
  <c r="BK198" i="9"/>
  <c r="BK180" i="9"/>
  <c r="BK145" i="10"/>
  <c r="BK208" i="10"/>
  <c r="BK204" i="10"/>
  <c r="BK201" i="10"/>
  <c r="BK196" i="10"/>
  <c r="BK189" i="10"/>
  <c r="BK182" i="10"/>
  <c r="BK167" i="10"/>
  <c r="BK163" i="10"/>
  <c r="BK143" i="10"/>
  <c r="BK136" i="10"/>
  <c r="BK188" i="10"/>
  <c r="BK192" i="10"/>
  <c r="BK170" i="10"/>
  <c r="BK160" i="10"/>
  <c r="BK211" i="11"/>
  <c r="BK193" i="11"/>
  <c r="BK190" i="11"/>
  <c r="BK183" i="11"/>
  <c r="BK173" i="11"/>
  <c r="BK144" i="11"/>
  <c r="BK191" i="11"/>
  <c r="BK188" i="11"/>
  <c r="BK180" i="11"/>
  <c r="BK171" i="11"/>
  <c r="BK163" i="11"/>
  <c r="BK157" i="11"/>
  <c r="BK150" i="11"/>
  <c r="BK142" i="11"/>
  <c r="BK205" i="11"/>
  <c r="BK197" i="11"/>
  <c r="BK186" i="11"/>
  <c r="BK172" i="11"/>
  <c r="BK156" i="11"/>
  <c r="BK141" i="11"/>
  <c r="BK141" i="12"/>
  <c r="BK136" i="12"/>
  <c r="BK132" i="12"/>
  <c r="BK293" i="14"/>
  <c r="BK267" i="14"/>
  <c r="BK259" i="14"/>
  <c r="BK244" i="14"/>
  <c r="BK216" i="14"/>
  <c r="BK205" i="14"/>
  <c r="BK186" i="14"/>
  <c r="BK181" i="14"/>
  <c r="BK166" i="14"/>
  <c r="BK158" i="14"/>
  <c r="BK152" i="14"/>
  <c r="BK141" i="14"/>
  <c r="BK305" i="14"/>
  <c r="BK292" i="14"/>
  <c r="BK287" i="14"/>
  <c r="BK284" i="14"/>
  <c r="BK276" i="14"/>
  <c r="BK272" i="14"/>
  <c r="BK249" i="14"/>
  <c r="BK242" i="14"/>
  <c r="BK236" i="14"/>
  <c r="BK203" i="14"/>
  <c r="BK199" i="14"/>
  <c r="BK197" i="14"/>
  <c r="BK189" i="14"/>
  <c r="BK179" i="14"/>
  <c r="BK290" i="14"/>
  <c r="BK261" i="14"/>
  <c r="BK253" i="14"/>
  <c r="BK239" i="14"/>
  <c r="BK229" i="14"/>
  <c r="BK224" i="14"/>
  <c r="BK207" i="14"/>
  <c r="BK201" i="14"/>
  <c r="BK170" i="14"/>
  <c r="BK165" i="14"/>
  <c r="BK160" i="14"/>
  <c r="BK157" i="14"/>
  <c r="BK149" i="14"/>
  <c r="BK139" i="14"/>
  <c r="BK297" i="14"/>
  <c r="BK288" i="14"/>
  <c r="BK273" i="14"/>
  <c r="BK260" i="14"/>
  <c r="BK243" i="14"/>
  <c r="BK225" i="14"/>
  <c r="BK218" i="14"/>
  <c r="BK175" i="14"/>
  <c r="BK169" i="14"/>
  <c r="BK144" i="14"/>
  <c r="BK135" i="14"/>
  <c r="BK162" i="15"/>
  <c r="BK149" i="15"/>
  <c r="BK139" i="15"/>
  <c r="BK125" i="15"/>
  <c r="BK166" i="15"/>
  <c r="BK151" i="15"/>
  <c r="BK142" i="15"/>
  <c r="BK128" i="15"/>
  <c r="BK140" i="15"/>
  <c r="BK135" i="15"/>
  <c r="BK129" i="15"/>
  <c r="BK169" i="15"/>
  <c r="BK150" i="15"/>
  <c r="BK145" i="15"/>
  <c r="BK132" i="15"/>
  <c r="BK127" i="15"/>
  <c r="BK209" i="16"/>
  <c r="BK198" i="16"/>
  <c r="BK190" i="16"/>
  <c r="BK176" i="16"/>
  <c r="BK159" i="16"/>
  <c r="BK155" i="16"/>
  <c r="BK140" i="16"/>
  <c r="BK212" i="16"/>
  <c r="BK206" i="16"/>
  <c r="BK179" i="16"/>
  <c r="BK158" i="16"/>
  <c r="BK153" i="16"/>
  <c r="BK149" i="16"/>
  <c r="BK144" i="16"/>
  <c r="BK192" i="16"/>
  <c r="BK184" i="16"/>
  <c r="BK173" i="16"/>
  <c r="BK152" i="16"/>
  <c r="BK141" i="16"/>
  <c r="BK216" i="16"/>
  <c r="BK213" i="16"/>
  <c r="BK208" i="16"/>
  <c r="BK201" i="16"/>
  <c r="BK196" i="16"/>
  <c r="BK177" i="16"/>
  <c r="BK171" i="16"/>
  <c r="BK187" i="17"/>
  <c r="BK165" i="17"/>
  <c r="BK158" i="17"/>
  <c r="BK151" i="17"/>
  <c r="BK140" i="17"/>
  <c r="BK181" i="17"/>
  <c r="BK170" i="17"/>
  <c r="BK166" i="17"/>
  <c r="BK146" i="17"/>
  <c r="BK185" i="17"/>
  <c r="BK163" i="17"/>
  <c r="BK145" i="17"/>
  <c r="BK156" i="17"/>
  <c r="BK148" i="17"/>
  <c r="BK139" i="17"/>
  <c r="BK177" i="18"/>
  <c r="BK156" i="18"/>
  <c r="BK190" i="18"/>
  <c r="BK183" i="18"/>
  <c r="BK178" i="18"/>
  <c r="BK174" i="18"/>
  <c r="BK144" i="18"/>
  <c r="BK132" i="18"/>
  <c r="BK187" i="18"/>
  <c r="BK168" i="18"/>
  <c r="BK158" i="18"/>
  <c r="BK152" i="18"/>
  <c r="BK139" i="18"/>
  <c r="BK133" i="18"/>
  <c r="BK181" i="18"/>
  <c r="BK163" i="18"/>
  <c r="BK161" i="18"/>
  <c r="BK150" i="18"/>
  <c r="BK148" i="18"/>
  <c r="BK138" i="18"/>
  <c r="BK168" i="2"/>
  <c r="BK155" i="2"/>
  <c r="BK141" i="2"/>
  <c r="BK170" i="2"/>
  <c r="BK143" i="2"/>
  <c r="BK166" i="2"/>
  <c r="BK199" i="3"/>
  <c r="BK190" i="3"/>
  <c r="BK158" i="3"/>
  <c r="BK188" i="3"/>
  <c r="BK137" i="3"/>
  <c r="BK185" i="3"/>
  <c r="BK161" i="3"/>
  <c r="BK151" i="3"/>
  <c r="BK204" i="3"/>
  <c r="BK192" i="3"/>
  <c r="BK179" i="3"/>
  <c r="BK147" i="3"/>
  <c r="BK195" i="4"/>
  <c r="BK184" i="4"/>
  <c r="BK166" i="4"/>
  <c r="BK194" i="4"/>
  <c r="BK175" i="4"/>
  <c r="BK199" i="4"/>
  <c r="BK162" i="4"/>
  <c r="BK190" i="4"/>
  <c r="BK145" i="4"/>
  <c r="BK260" i="5"/>
  <c r="BK242" i="5"/>
  <c r="BK237" i="5"/>
  <c r="BK227" i="5"/>
  <c r="BK163" i="5"/>
  <c r="BK255" i="5"/>
  <c r="BK248" i="5"/>
  <c r="BK240" i="5"/>
  <c r="BK206" i="5"/>
  <c r="BK179" i="5"/>
  <c r="BK164" i="5"/>
  <c r="BK161" i="5"/>
  <c r="BK142" i="5"/>
  <c r="BK137" i="5"/>
  <c r="BK252" i="5"/>
  <c r="BK247" i="5"/>
  <c r="BK236" i="5"/>
  <c r="BK225" i="5"/>
  <c r="BK216" i="5"/>
  <c r="BK204" i="5"/>
  <c r="BK188" i="5"/>
  <c r="BK172" i="5"/>
  <c r="BK139" i="5"/>
  <c r="BK244" i="5"/>
  <c r="BK199" i="5"/>
  <c r="BK173" i="5"/>
  <c r="BK154" i="5"/>
  <c r="BK145" i="5"/>
  <c r="BK350" i="6"/>
  <c r="BK325" i="6"/>
  <c r="BK311" i="6"/>
  <c r="BK262" i="6"/>
  <c r="BK206" i="6"/>
  <c r="BK192" i="6"/>
  <c r="BK175" i="6"/>
  <c r="BK147" i="6"/>
  <c r="BK349" i="6"/>
  <c r="BK322" i="6"/>
  <c r="BK309" i="6"/>
  <c r="BK287" i="6"/>
  <c r="BK270" i="6"/>
  <c r="BK245" i="6"/>
  <c r="BK217" i="6"/>
  <c r="BK196" i="6"/>
  <c r="BK187" i="6"/>
  <c r="BK179" i="6"/>
  <c r="BK352" i="6"/>
  <c r="BK345" i="6"/>
  <c r="BK340" i="6"/>
  <c r="BK300" i="6"/>
  <c r="BK259" i="6"/>
  <c r="BK249" i="6"/>
  <c r="BK238" i="6"/>
  <c r="BK222" i="6"/>
  <c r="BK195" i="6"/>
  <c r="BK159" i="6"/>
  <c r="BK307" i="6"/>
  <c r="BK273" i="6"/>
  <c r="BK256" i="6"/>
  <c r="BK253" i="6"/>
  <c r="BK247" i="6"/>
  <c r="BK244" i="6"/>
  <c r="BK237" i="6"/>
  <c r="BK228" i="6"/>
  <c r="BK219" i="6"/>
  <c r="BK212" i="6"/>
  <c r="BK209" i="6"/>
  <c r="BK191" i="6"/>
  <c r="BK157" i="6"/>
  <c r="BK253" i="7"/>
  <c r="BK247" i="7"/>
  <c r="BK210" i="7"/>
  <c r="BK198" i="7"/>
  <c r="BK194" i="7"/>
  <c r="BK190" i="7"/>
  <c r="BK167" i="7"/>
  <c r="BK153" i="7"/>
  <c r="BK254" i="7"/>
  <c r="BK221" i="7"/>
  <c r="BK176" i="7"/>
  <c r="BK152" i="7"/>
  <c r="BK144" i="7"/>
  <c r="BK130" i="7"/>
  <c r="BK226" i="7"/>
  <c r="BK206" i="7"/>
  <c r="BK197" i="7"/>
  <c r="BK189" i="7"/>
  <c r="BK149" i="7"/>
  <c r="BK302" i="8"/>
  <c r="BK288" i="8"/>
  <c r="BK240" i="8"/>
  <c r="BK231" i="8"/>
  <c r="BK200" i="8"/>
  <c r="BK181" i="8"/>
  <c r="BK163" i="8"/>
  <c r="BK154" i="8"/>
  <c r="BK301" i="8"/>
  <c r="BK299" i="8"/>
  <c r="BK293" i="8"/>
  <c r="BK256" i="8"/>
  <c r="BK246" i="8"/>
  <c r="BK242" i="8"/>
  <c r="BK227" i="8"/>
  <c r="BK209" i="8"/>
  <c r="BK190" i="8"/>
  <c r="BK230" i="8"/>
  <c r="BK226" i="8"/>
  <c r="BK186" i="8"/>
  <c r="BK179" i="8"/>
  <c r="BK168" i="8"/>
  <c r="BK286" i="8"/>
  <c r="BK272" i="8"/>
  <c r="BK167" i="8"/>
  <c r="BK159" i="8"/>
  <c r="BK228" i="9"/>
  <c r="BK168" i="9"/>
  <c r="BK260" i="9"/>
  <c r="BK247" i="9"/>
  <c r="BK236" i="9"/>
  <c r="BK232" i="9"/>
  <c r="BK218" i="9"/>
  <c r="BK208" i="9"/>
  <c r="BK199" i="9"/>
  <c r="BK191" i="9"/>
  <c r="BK176" i="9"/>
  <c r="BK145" i="9"/>
  <c r="BK142" i="9"/>
  <c r="BK257" i="9"/>
  <c r="BK245" i="9"/>
  <c r="BK230" i="9"/>
  <c r="BK193" i="9"/>
  <c r="BK186" i="9"/>
  <c r="BK173" i="9"/>
  <c r="BK160" i="9"/>
  <c r="BK143" i="9"/>
  <c r="BK140" i="9"/>
  <c r="BK273" i="9"/>
  <c r="BK268" i="9"/>
  <c r="BK259" i="9"/>
  <c r="BK250" i="9"/>
  <c r="BK242" i="9"/>
  <c r="BK238" i="9"/>
  <c r="BK226" i="9"/>
  <c r="BK223" i="9"/>
  <c r="BK216" i="9"/>
  <c r="BK206" i="9"/>
  <c r="BK205" i="9"/>
  <c r="BK162" i="9"/>
  <c r="BK154" i="9"/>
  <c r="BK141" i="9"/>
  <c r="BK205" i="10"/>
  <c r="BK194" i="10"/>
  <c r="BK186" i="10"/>
  <c r="BK177" i="10"/>
  <c r="BK175" i="10"/>
  <c r="BK212" i="10"/>
  <c r="BK191" i="10"/>
  <c r="BK172" i="10"/>
  <c r="BK159" i="10"/>
  <c r="BK152" i="10"/>
  <c r="BK140" i="10"/>
  <c r="BK138" i="10"/>
  <c r="BK211" i="10"/>
  <c r="BK198" i="10"/>
  <c r="BK187" i="10"/>
  <c r="BK149" i="10"/>
  <c r="BK135" i="10"/>
  <c r="BK165" i="10"/>
  <c r="BK157" i="10"/>
  <c r="BK192" i="11"/>
  <c r="BK187" i="11"/>
  <c r="BK185" i="11"/>
  <c r="BK182" i="11"/>
  <c r="BK177" i="11"/>
  <c r="BK166" i="11"/>
  <c r="BK169" i="11"/>
  <c r="BK149" i="11"/>
  <c r="BK212" i="11"/>
  <c r="BK203" i="11"/>
  <c r="BK179" i="11"/>
  <c r="BK168" i="11"/>
  <c r="BK161" i="11"/>
  <c r="BK148" i="11"/>
  <c r="BK208" i="11"/>
  <c r="BK202" i="11"/>
  <c r="BK165" i="11"/>
  <c r="BK162" i="11"/>
  <c r="BK153" i="11"/>
  <c r="BK143" i="12"/>
  <c r="BK142" i="12"/>
  <c r="BK138" i="12"/>
  <c r="BK129" i="12"/>
  <c r="BK129" i="13"/>
  <c r="BK126" i="13"/>
  <c r="BK299" i="14"/>
  <c r="BK291" i="14"/>
  <c r="BK285" i="14"/>
  <c r="BK270" i="14"/>
  <c r="BK256" i="14"/>
  <c r="BK252" i="14"/>
  <c r="BK223" i="14"/>
  <c r="BK208" i="14"/>
  <c r="BK193" i="14"/>
  <c r="BK182" i="14"/>
  <c r="BK177" i="14"/>
  <c r="BK163" i="14"/>
  <c r="BK153" i="14"/>
  <c r="BK150" i="14"/>
  <c r="BK138" i="14"/>
  <c r="BK295" i="14"/>
  <c r="BK279" i="14"/>
  <c r="BK277" i="14"/>
  <c r="BK268" i="14"/>
  <c r="BK257" i="14"/>
  <c r="BK248" i="14"/>
  <c r="BK234" i="14"/>
  <c r="BK227" i="14"/>
  <c r="BK204" i="14"/>
  <c r="BK195" i="14"/>
  <c r="BK296" i="14"/>
  <c r="BK271" i="14"/>
  <c r="BK247" i="14"/>
  <c r="BK237" i="14"/>
  <c r="BK226" i="14"/>
  <c r="BK221" i="14"/>
  <c r="BK214" i="14"/>
  <c r="BK206" i="14"/>
  <c r="BK180" i="14"/>
  <c r="BK155" i="14"/>
  <c r="BK136" i="14"/>
  <c r="BK303" i="14"/>
  <c r="BK294" i="14"/>
  <c r="BK278" i="14"/>
  <c r="BK262" i="14"/>
  <c r="BK251" i="14"/>
  <c r="BK233" i="14"/>
  <c r="BK222" i="14"/>
  <c r="BK210" i="14"/>
  <c r="BK198" i="14"/>
  <c r="BK194" i="14"/>
  <c r="BK188" i="14"/>
  <c r="BK174" i="14"/>
  <c r="BK167" i="14"/>
  <c r="BK143" i="14"/>
  <c r="BK167" i="15"/>
  <c r="BK163" i="15"/>
  <c r="BK157" i="15"/>
  <c r="BK154" i="15"/>
  <c r="BK131" i="15"/>
  <c r="BK147" i="15"/>
  <c r="BK126" i="15"/>
  <c r="BK152" i="15"/>
  <c r="BK143" i="15"/>
  <c r="BK168" i="15"/>
  <c r="BK164" i="15"/>
  <c r="BK148" i="15"/>
  <c r="BK138" i="15"/>
  <c r="BK187" i="16"/>
  <c r="BK178" i="16"/>
  <c r="BK169" i="16"/>
  <c r="BK161" i="16"/>
  <c r="BK156" i="16"/>
  <c r="BK146" i="16"/>
  <c r="BK207" i="16"/>
  <c r="BK172" i="16"/>
  <c r="BK165" i="16"/>
  <c r="BK150" i="16"/>
  <c r="BK142" i="16"/>
  <c r="BK137" i="16"/>
  <c r="BK133" i="16"/>
  <c r="BK202" i="16"/>
  <c r="BK191" i="16"/>
  <c r="BK186" i="16"/>
  <c r="BK148" i="16"/>
  <c r="BK145" i="16"/>
  <c r="BK211" i="16"/>
  <c r="BK203" i="16"/>
  <c r="BK197" i="16"/>
  <c r="BK170" i="16"/>
  <c r="BK166" i="16"/>
  <c r="BK174" i="17"/>
  <c r="BK160" i="17"/>
  <c r="BK150" i="17"/>
  <c r="BK137" i="17"/>
  <c r="BK183" i="17"/>
  <c r="BK178" i="17"/>
  <c r="BK175" i="17"/>
  <c r="BK157" i="17"/>
  <c r="BK143" i="17"/>
  <c r="BK129" i="17"/>
  <c r="BK184" i="17"/>
  <c r="BK179" i="17"/>
  <c r="BK167" i="17"/>
  <c r="BK149" i="17"/>
  <c r="BK130" i="17"/>
  <c r="BK176" i="17"/>
  <c r="BK147" i="17"/>
  <c r="BK138" i="17"/>
  <c r="BK134" i="17"/>
  <c r="BK182" i="18"/>
  <c r="BK176" i="18"/>
  <c r="BK188" i="18"/>
  <c r="BK179" i="18"/>
  <c r="BK175" i="18"/>
  <c r="BK153" i="18"/>
  <c r="BK146" i="18"/>
  <c r="BK136" i="18"/>
  <c r="BK185" i="18"/>
  <c r="BK170" i="18"/>
  <c r="BK167" i="18"/>
  <c r="BK160" i="18"/>
  <c r="BK151" i="18"/>
  <c r="BK143" i="18"/>
  <c r="BK137" i="18"/>
  <c r="BK164" i="18"/>
  <c r="BK162" i="18"/>
  <c r="BK154" i="18"/>
  <c r="BK149" i="18"/>
  <c r="BK141" i="18"/>
  <c r="BK176" i="2"/>
  <c r="BK163" i="2"/>
  <c r="BK153" i="2"/>
  <c r="BK150" i="2"/>
  <c r="BK145" i="2"/>
  <c r="BK178" i="2"/>
  <c r="BK171" i="2"/>
  <c r="BK169" i="2"/>
  <c r="AS102" i="1"/>
  <c r="BK140" i="2"/>
  <c r="BK136" i="2"/>
  <c r="BK133" i="2"/>
  <c r="BK194" i="3"/>
  <c r="BK182" i="3"/>
  <c r="BK172" i="3"/>
  <c r="BK162" i="3"/>
  <c r="BK155" i="3"/>
  <c r="BK163" i="3"/>
  <c r="BK202" i="3"/>
  <c r="BK180" i="3"/>
  <c r="BK175" i="3"/>
  <c r="BK164" i="3"/>
  <c r="BK159" i="3"/>
  <c r="BK153" i="3"/>
  <c r="BK144" i="3"/>
  <c r="BK136" i="3"/>
  <c r="BK196" i="4"/>
  <c r="BK189" i="4"/>
  <c r="BK165" i="4"/>
  <c r="BK155" i="4"/>
  <c r="BK152" i="4"/>
  <c r="BK139" i="4"/>
  <c r="BK133" i="4"/>
  <c r="BK187" i="4"/>
  <c r="BK176" i="4"/>
  <c r="BK173" i="4"/>
  <c r="BK159" i="4"/>
  <c r="BK141" i="4"/>
  <c r="BK179" i="4"/>
  <c r="BK171" i="4"/>
  <c r="BK151" i="4"/>
  <c r="BK197" i="4"/>
  <c r="BK188" i="4"/>
  <c r="BK182" i="4"/>
  <c r="BK177" i="4"/>
  <c r="BK168" i="4"/>
  <c r="BK158" i="4"/>
  <c r="BK153" i="4"/>
  <c r="BK147" i="4"/>
  <c r="BK142" i="4"/>
  <c r="BK256" i="5"/>
  <c r="BK253" i="5"/>
  <c r="BK231" i="5"/>
  <c r="BK223" i="5"/>
  <c r="BK219" i="5"/>
  <c r="BK211" i="5"/>
  <c r="BK183" i="5"/>
  <c r="BK166" i="5"/>
  <c r="BK157" i="5"/>
  <c r="BK148" i="5"/>
  <c r="BK144" i="5"/>
  <c r="BK138" i="5"/>
  <c r="BK229" i="5"/>
  <c r="BK213" i="5"/>
  <c r="BK209" i="5"/>
  <c r="BK200" i="5"/>
  <c r="BK169" i="5"/>
  <c r="BK239" i="5"/>
  <c r="BK233" i="5"/>
  <c r="BK222" i="5"/>
  <c r="BK208" i="5"/>
  <c r="BK192" i="5"/>
  <c r="BK187" i="5"/>
  <c r="BK177" i="5"/>
  <c r="BK146" i="5"/>
  <c r="BK133" i="5"/>
  <c r="BK243" i="5"/>
  <c r="BK232" i="5"/>
  <c r="BK220" i="5"/>
  <c r="BK218" i="5"/>
  <c r="BK212" i="5"/>
  <c r="BK195" i="5"/>
  <c r="BK184" i="5"/>
  <c r="BK180" i="5"/>
  <c r="BK171" i="5"/>
  <c r="BK160" i="5"/>
  <c r="BK153" i="5"/>
  <c r="BK136" i="5"/>
  <c r="BK337" i="6"/>
  <c r="BK328" i="6"/>
  <c r="BK321" i="6"/>
  <c r="BK313" i="6"/>
  <c r="BK299" i="6"/>
  <c r="BK285" i="6"/>
  <c r="BK275" i="6"/>
  <c r="BK269" i="6"/>
  <c r="BK236" i="6"/>
  <c r="BK218" i="6"/>
  <c r="BK208" i="6"/>
  <c r="BK170" i="6"/>
  <c r="BK160" i="6"/>
  <c r="BK338" i="6"/>
  <c r="BK329" i="6"/>
  <c r="BK314" i="6"/>
  <c r="BK308" i="6"/>
  <c r="BK304" i="6"/>
  <c r="BK294" i="6"/>
  <c r="BK277" i="6"/>
  <c r="BK271" i="6"/>
  <c r="BK239" i="6"/>
  <c r="BK234" i="6"/>
  <c r="BK213" i="6"/>
  <c r="BK203" i="6"/>
  <c r="BK197" i="6"/>
  <c r="BK189" i="6"/>
  <c r="BK184" i="6"/>
  <c r="BK177" i="6"/>
  <c r="BK165" i="6"/>
  <c r="BK148" i="6"/>
  <c r="BK346" i="6"/>
  <c r="BK342" i="6"/>
  <c r="BK316" i="6"/>
  <c r="BK289" i="6"/>
  <c r="BK286" i="6"/>
  <c r="BK281" i="6"/>
  <c r="BK274" i="6"/>
  <c r="BK264" i="6"/>
  <c r="BK258" i="6"/>
  <c r="BK254" i="6"/>
  <c r="BK248" i="6"/>
  <c r="BK231" i="6"/>
  <c r="BK216" i="6"/>
  <c r="BK204" i="6"/>
  <c r="BK181" i="6"/>
  <c r="BK171" i="6"/>
  <c r="BK143" i="6"/>
  <c r="BK327" i="6"/>
  <c r="BK242" i="6"/>
  <c r="BK227" i="6"/>
  <c r="BK185" i="7"/>
  <c r="BK155" i="7"/>
  <c r="BK154" i="7"/>
  <c r="BK240" i="7"/>
  <c r="BK236" i="7"/>
  <c r="BK232" i="7"/>
  <c r="BK219" i="7"/>
  <c r="BK217" i="7"/>
  <c r="BK208" i="7"/>
  <c r="BK201" i="7"/>
  <c r="BK199" i="7"/>
  <c r="BK158" i="7"/>
  <c r="BK147" i="7"/>
  <c r="BK132" i="7"/>
  <c r="BK252" i="7"/>
  <c r="BK227" i="7"/>
  <c r="BK224" i="7"/>
  <c r="BK216" i="7"/>
  <c r="BK171" i="7"/>
  <c r="BK163" i="7"/>
  <c r="BK150" i="7"/>
  <c r="BK125" i="7"/>
  <c r="BK250" i="7"/>
  <c r="BK248" i="7"/>
  <c r="BK234" i="7"/>
  <c r="BK228" i="7"/>
  <c r="BK213" i="7"/>
  <c r="BK177" i="7"/>
  <c r="BK169" i="7"/>
  <c r="BK156" i="7"/>
  <c r="BK148" i="7"/>
  <c r="BK297" i="8"/>
  <c r="BK290" i="8"/>
  <c r="BK237" i="8"/>
  <c r="BK203" i="8"/>
  <c r="BK188" i="8"/>
  <c r="BK165" i="8"/>
  <c r="BK153" i="8"/>
  <c r="BK247" i="8"/>
  <c r="BK228" i="8"/>
  <c r="BK213" i="8"/>
  <c r="BK208" i="8"/>
  <c r="BK202" i="8"/>
  <c r="BK175" i="8"/>
  <c r="BK169" i="8"/>
  <c r="BK158" i="8"/>
  <c r="BK151" i="8"/>
  <c r="BK266" i="8"/>
  <c r="BK248" i="8"/>
  <c r="BK219" i="8"/>
  <c r="BK196" i="8"/>
  <c r="BK191" i="8"/>
  <c r="BK183" i="8"/>
  <c r="BK166" i="8"/>
  <c r="BK275" i="8"/>
  <c r="BK268" i="8"/>
  <c r="BK258" i="8"/>
  <c r="BK251" i="8"/>
  <c r="BK234" i="8"/>
  <c r="BK215" i="8"/>
  <c r="BK210" i="8"/>
  <c r="BK197" i="8"/>
  <c r="BK189" i="8"/>
  <c r="BK180" i="8"/>
  <c r="BK162" i="8"/>
  <c r="BK267" i="9"/>
  <c r="BK255" i="9"/>
  <c r="BK251" i="9"/>
  <c r="BK246" i="9"/>
  <c r="BK222" i="9"/>
  <c r="BK207" i="9"/>
  <c r="BK195" i="9"/>
  <c r="BK163" i="9"/>
  <c r="BK272" i="9"/>
  <c r="BK221" i="9"/>
  <c r="BK204" i="9"/>
  <c r="BK196" i="9"/>
  <c r="BK185" i="9"/>
  <c r="BK164" i="9"/>
  <c r="BK276" i="9"/>
  <c r="BK252" i="9"/>
  <c r="BK194" i="9"/>
  <c r="BK182" i="9"/>
  <c r="BK144" i="9"/>
  <c r="BK207" i="10"/>
  <c r="BK180" i="10"/>
  <c r="BK209" i="10"/>
  <c r="BK200" i="10"/>
  <c r="BK199" i="10"/>
  <c r="BK179" i="10"/>
  <c r="BK171" i="10"/>
  <c r="BK155" i="10"/>
  <c r="BK141" i="10"/>
  <c r="BK173" i="10"/>
  <c r="BK174" i="10"/>
  <c r="BK158" i="10"/>
  <c r="BK153" i="10"/>
  <c r="BK207" i="11"/>
  <c r="BK189" i="11"/>
  <c r="BK184" i="11"/>
  <c r="BK181" i="11"/>
  <c r="BK176" i="11"/>
  <c r="BK145" i="11"/>
  <c r="BK140" i="11"/>
  <c r="BK138" i="11"/>
  <c r="BK136" i="11"/>
  <c r="BK134" i="11"/>
  <c r="BK210" i="11"/>
  <c r="BK209" i="11"/>
  <c r="BK198" i="11"/>
  <c r="BK196" i="11"/>
  <c r="BK195" i="11"/>
  <c r="BK175" i="11"/>
  <c r="BK167" i="11"/>
  <c r="BK143" i="11"/>
  <c r="BK137" i="11"/>
  <c r="BK206" i="11"/>
  <c r="BK204" i="11"/>
  <c r="BK201" i="11"/>
  <c r="BK159" i="11"/>
  <c r="BK146" i="11"/>
  <c r="BK133" i="12"/>
  <c r="BK128" i="12"/>
  <c r="BK139" i="12"/>
  <c r="BK134" i="12"/>
  <c r="BK300" i="14"/>
  <c r="BK274" i="14"/>
  <c r="BK254" i="14"/>
  <c r="BK232" i="14"/>
  <c r="BK219" i="14"/>
  <c r="BK209" i="14"/>
  <c r="BK183" i="14"/>
  <c r="BK151" i="14"/>
  <c r="BK304" i="14"/>
  <c r="BK283" i="14"/>
  <c r="BK264" i="14"/>
  <c r="BK250" i="14"/>
  <c r="BK231" i="14"/>
  <c r="BK200" i="14"/>
  <c r="BK196" i="14"/>
  <c r="BK286" i="14"/>
  <c r="BK212" i="14"/>
  <c r="BK202" i="14"/>
  <c r="BK184" i="14"/>
  <c r="BK178" i="14"/>
  <c r="BK172" i="14"/>
  <c r="BK164" i="14"/>
  <c r="BK156" i="14"/>
  <c r="BK280" i="14"/>
  <c r="BK266" i="14"/>
  <c r="BK238" i="14"/>
  <c r="BK228" i="14"/>
  <c r="BK211" i="14"/>
  <c r="BK192" i="14"/>
  <c r="BK187" i="14"/>
  <c r="BK161" i="14"/>
  <c r="BK146" i="14"/>
  <c r="BK159" i="15"/>
  <c r="BK155" i="15"/>
  <c r="BK133" i="15"/>
  <c r="BK172" i="15"/>
  <c r="BK144" i="15"/>
  <c r="BK137" i="15"/>
  <c r="BK173" i="15"/>
  <c r="BK161" i="15"/>
  <c r="BK153" i="15"/>
  <c r="BK136" i="15"/>
  <c r="BK189" i="16"/>
  <c r="BK132" i="16"/>
  <c r="BK154" i="16"/>
  <c r="BK147" i="16"/>
  <c r="BK139" i="16"/>
  <c r="BK131" i="16"/>
  <c r="BK204" i="16"/>
  <c r="BK195" i="16"/>
  <c r="BK175" i="16"/>
  <c r="BK151" i="16"/>
  <c r="BK215" i="16"/>
  <c r="BK205" i="16"/>
  <c r="BK194" i="16"/>
  <c r="BK164" i="16"/>
  <c r="BK182" i="17"/>
  <c r="BK172" i="17"/>
  <c r="BK152" i="17"/>
  <c r="BK141" i="17"/>
  <c r="BK135" i="17"/>
  <c r="BK177" i="17"/>
  <c r="BK136" i="17"/>
  <c r="BK169" i="17"/>
  <c r="BK153" i="17"/>
  <c r="BK186" i="17"/>
  <c r="BK168" i="17"/>
  <c r="BK142" i="18"/>
  <c r="BK135" i="18"/>
  <c r="BK173" i="18"/>
  <c r="BK155" i="18"/>
  <c r="BK145" i="18"/>
  <c r="BK140" i="18"/>
  <c r="BK189" i="18"/>
  <c r="BK166" i="18"/>
  <c r="BK157" i="18"/>
  <c r="BK147" i="18"/>
  <c r="BK131" i="18"/>
  <c r="BK174" i="2"/>
  <c r="BK157" i="2"/>
  <c r="BK152" i="2"/>
  <c r="BK147" i="2"/>
  <c r="BK135" i="2"/>
  <c r="AS95" i="1"/>
  <c r="BK161" i="2"/>
  <c r="BK160" i="2"/>
  <c r="BK158" i="2"/>
  <c r="BK149" i="2"/>
  <c r="BK167" i="2"/>
  <c r="BK138" i="2"/>
  <c r="BK134" i="2"/>
  <c r="BK186" i="3"/>
  <c r="BK184" i="3"/>
  <c r="BK170" i="3"/>
  <c r="BK166" i="3"/>
  <c r="BK149" i="3"/>
  <c r="BK139" i="3"/>
  <c r="BK201" i="3"/>
  <c r="BK189" i="3"/>
  <c r="BK174" i="3"/>
  <c r="BK152" i="3"/>
  <c r="BK145" i="3"/>
  <c r="BK134" i="3"/>
  <c r="BK154" i="3"/>
  <c r="BK146" i="3"/>
  <c r="BK203" i="3"/>
  <c r="BK198" i="3"/>
  <c r="BK197" i="3"/>
  <c r="BK195" i="3"/>
  <c r="BK191" i="3"/>
  <c r="BK178" i="3"/>
  <c r="BK176" i="3"/>
  <c r="BK168" i="3"/>
  <c r="BK167" i="3"/>
  <c r="BK160" i="3"/>
  <c r="BK143" i="3"/>
  <c r="BK198" i="4"/>
  <c r="BK192" i="4"/>
  <c r="BK178" i="4"/>
  <c r="BK135" i="4"/>
  <c r="BK183" i="4"/>
  <c r="BK180" i="4"/>
  <c r="BK172" i="4"/>
  <c r="BK169" i="4"/>
  <c r="BK161" i="4"/>
  <c r="BK157" i="4"/>
  <c r="BK154" i="4"/>
  <c r="BK193" i="4"/>
  <c r="BK185" i="4"/>
  <c r="BK150" i="4"/>
  <c r="BK143" i="4"/>
  <c r="BK254" i="5"/>
  <c r="BK251" i="5"/>
  <c r="BK245" i="5"/>
  <c r="BK228" i="5"/>
  <c r="BK217" i="5"/>
  <c r="BK210" i="5"/>
  <c r="BK197" i="5"/>
  <c r="BK191" i="5"/>
  <c r="BK175" i="5"/>
  <c r="BK152" i="5"/>
  <c r="BK147" i="5"/>
  <c r="BK259" i="5"/>
  <c r="BK202" i="5"/>
  <c r="BK201" i="5"/>
  <c r="BK196" i="5"/>
  <c r="BK170" i="5"/>
  <c r="BK150" i="5"/>
  <c r="BK143" i="5"/>
  <c r="BK141" i="5"/>
  <c r="BK262" i="5"/>
  <c r="BK214" i="5"/>
  <c r="BK194" i="5"/>
  <c r="BK186" i="5"/>
  <c r="BK176" i="5"/>
  <c r="BK158" i="5"/>
  <c r="BK207" i="5"/>
  <c r="BK193" i="5"/>
  <c r="BK167" i="5"/>
  <c r="BK155" i="5"/>
  <c r="BK339" i="6"/>
  <c r="BK332" i="6"/>
  <c r="BK301" i="6"/>
  <c r="BK298" i="6"/>
  <c r="BK291" i="6"/>
  <c r="BK288" i="6"/>
  <c r="BK280" i="6"/>
  <c r="BK261" i="6"/>
  <c r="BK220" i="6"/>
  <c r="BK214" i="6"/>
  <c r="BK211" i="6"/>
  <c r="BK190" i="6"/>
  <c r="BK168" i="6"/>
  <c r="BK152" i="6"/>
  <c r="BK151" i="6"/>
  <c r="BK312" i="6"/>
  <c r="BK305" i="6"/>
  <c r="BK296" i="6"/>
  <c r="BK221" i="6"/>
  <c r="BK205" i="6"/>
  <c r="BK201" i="6"/>
  <c r="BK194" i="6"/>
  <c r="BK176" i="6"/>
  <c r="BK156" i="6"/>
  <c r="BK347" i="6"/>
  <c r="BK341" i="6"/>
  <c r="BK336" i="6"/>
  <c r="BK333" i="6"/>
  <c r="BK320" i="6"/>
  <c r="BK303" i="6"/>
  <c r="BK290" i="6"/>
  <c r="BK283" i="6"/>
  <c r="BK279" i="6"/>
  <c r="BK252" i="6"/>
  <c r="BK235" i="6"/>
  <c r="BK229" i="6"/>
  <c r="BK226" i="6"/>
  <c r="BK215" i="6"/>
  <c r="BK202" i="6"/>
  <c r="BK188" i="6"/>
  <c r="BK178" i="6"/>
  <c r="BK169" i="6"/>
  <c r="BK167" i="6"/>
  <c r="BK154" i="6"/>
  <c r="BK149" i="6"/>
  <c r="BK144" i="6"/>
  <c r="BK331" i="6"/>
  <c r="BK323" i="6"/>
  <c r="BK306" i="6"/>
  <c r="BK293" i="6"/>
  <c r="BK276" i="6"/>
  <c r="BK166" i="6"/>
  <c r="BK162" i="6"/>
  <c r="BK146" i="6"/>
  <c r="BK251" i="7"/>
  <c r="BK211" i="7"/>
  <c r="BK202" i="7"/>
  <c r="BK195" i="7"/>
  <c r="BK186" i="7"/>
  <c r="BK160" i="7"/>
  <c r="BK157" i="7"/>
  <c r="BK145" i="7"/>
  <c r="BK141" i="7"/>
  <c r="BK140" i="7"/>
  <c r="BK133" i="7"/>
  <c r="BK131" i="7"/>
  <c r="BK127" i="7"/>
  <c r="BK246" i="7"/>
  <c r="BK237" i="7"/>
  <c r="BK233" i="7"/>
  <c r="BK231" i="7"/>
  <c r="BK230" i="7"/>
  <c r="BK225" i="7"/>
  <c r="BK220" i="7"/>
  <c r="BK207" i="7"/>
  <c r="BK203" i="7"/>
  <c r="BK192" i="7"/>
  <c r="BK182" i="7"/>
  <c r="BK180" i="7"/>
  <c r="BK170" i="7"/>
  <c r="BK165" i="7"/>
  <c r="BK159" i="7"/>
  <c r="BK146" i="7"/>
  <c r="BK143" i="7"/>
  <c r="BK137" i="7"/>
  <c r="BK135" i="7"/>
  <c r="BK128" i="7"/>
  <c r="BK249" i="7"/>
  <c r="BK244" i="7"/>
  <c r="BK243" i="7"/>
  <c r="BK242" i="7"/>
  <c r="BK235" i="7"/>
  <c r="BK215" i="7"/>
  <c r="BK209" i="7"/>
  <c r="BK196" i="7"/>
  <c r="BK193" i="7"/>
  <c r="BK188" i="7"/>
  <c r="BK184" i="7"/>
  <c r="BK181" i="7"/>
  <c r="BK174" i="7"/>
  <c r="BK168" i="7"/>
  <c r="BK139" i="7"/>
  <c r="BK129" i="7"/>
  <c r="BK255" i="7"/>
  <c r="BK245" i="7"/>
  <c r="BK239" i="7"/>
  <c r="BK229" i="7"/>
  <c r="BK222" i="7"/>
  <c r="BK200" i="7"/>
  <c r="BK191" i="7"/>
  <c r="BK178" i="7"/>
  <c r="BK162" i="7"/>
  <c r="BK151" i="7"/>
  <c r="BK282" i="8"/>
  <c r="BK277" i="8"/>
  <c r="BK269" i="8"/>
  <c r="BK265" i="8"/>
  <c r="BK249" i="8"/>
  <c r="BK232" i="8"/>
  <c r="BK223" i="8"/>
  <c r="BK218" i="8"/>
  <c r="BK204" i="8"/>
  <c r="BK198" i="8"/>
  <c r="BK193" i="8"/>
  <c r="BK182" i="8"/>
  <c r="BK173" i="8"/>
  <c r="BK161" i="8"/>
  <c r="BK152" i="8"/>
  <c r="BK292" i="8"/>
  <c r="BK285" i="8"/>
  <c r="BK280" i="8"/>
  <c r="BK262" i="8"/>
  <c r="BK241" i="8"/>
  <c r="BK224" i="8"/>
  <c r="BK217" i="8"/>
  <c r="BK211" i="8"/>
  <c r="BK187" i="8"/>
  <c r="BK185" i="8"/>
  <c r="BK178" i="8"/>
  <c r="BK157" i="8"/>
  <c r="BK295" i="8"/>
  <c r="BK287" i="8"/>
  <c r="BK279" i="8"/>
  <c r="BK254" i="8"/>
  <c r="BK194" i="8"/>
  <c r="BK250" i="8"/>
  <c r="BK243" i="8"/>
  <c r="BK239" i="8"/>
  <c r="BK225" i="8"/>
  <c r="BK216" i="8"/>
  <c r="BK214" i="8"/>
  <c r="BK199" i="8"/>
  <c r="BK195" i="8"/>
  <c r="BK192" i="8"/>
  <c r="BK176" i="8"/>
  <c r="BK270" i="9"/>
  <c r="BK264" i="9"/>
  <c r="BK254" i="9"/>
  <c r="BK244" i="9"/>
  <c r="BK240" i="9"/>
  <c r="BK231" i="9"/>
  <c r="BK220" i="9"/>
  <c r="BK209" i="9"/>
  <c r="BK177" i="9"/>
  <c r="BK169" i="9"/>
  <c r="BK161" i="9"/>
  <c r="BK151" i="9"/>
  <c r="BK147" i="9"/>
  <c r="BK263" i="9"/>
  <c r="BK235" i="9"/>
  <c r="BK219" i="9"/>
  <c r="BK212" i="9"/>
  <c r="BK210" i="9"/>
  <c r="BK200" i="9"/>
  <c r="BK190" i="9"/>
  <c r="BK187" i="9"/>
  <c r="BK181" i="9"/>
  <c r="BK171" i="9"/>
  <c r="BK166" i="9"/>
  <c r="BK146" i="9"/>
  <c r="BK277" i="9"/>
  <c r="BK275" i="9"/>
  <c r="BK265" i="9"/>
  <c r="BK258" i="9"/>
  <c r="BK156" i="9"/>
  <c r="BK149" i="9"/>
  <c r="BK215" i="9"/>
  <c r="BK202" i="9"/>
  <c r="BK188" i="9"/>
  <c r="BK159" i="9"/>
  <c r="BK153" i="9"/>
  <c r="BK210" i="10"/>
  <c r="BK184" i="10"/>
  <c r="BK176" i="10"/>
  <c r="BK144" i="10"/>
  <c r="BK203" i="10"/>
  <c r="BK195" i="10"/>
  <c r="BK193" i="10"/>
  <c r="BK181" i="10"/>
  <c r="BK169" i="10"/>
  <c r="BK161" i="10"/>
  <c r="BK139" i="10"/>
  <c r="BK197" i="10"/>
  <c r="BK183" i="10"/>
  <c r="BK168" i="10"/>
  <c r="BK147" i="10"/>
  <c r="BK142" i="10"/>
  <c r="BK137" i="10"/>
  <c r="BK190" i="10"/>
  <c r="BK166" i="10"/>
  <c r="BK164" i="10"/>
  <c r="BK154" i="10"/>
  <c r="BK194" i="11"/>
  <c r="BK164" i="11"/>
  <c r="BK139" i="11"/>
  <c r="BK199" i="11"/>
  <c r="BK158" i="11"/>
  <c r="BK178" i="11"/>
  <c r="BK151" i="11"/>
  <c r="BK140" i="12"/>
  <c r="BK144" i="12"/>
  <c r="BK135" i="12"/>
  <c r="BK127" i="13"/>
  <c r="BK298" i="14"/>
  <c r="BK289" i="14"/>
  <c r="BK263" i="14"/>
  <c r="BK217" i="14"/>
  <c r="BK185" i="14"/>
  <c r="BK171" i="14"/>
  <c r="BK154" i="14"/>
  <c r="BK282" i="14"/>
  <c r="BK275" i="14"/>
  <c r="BK269" i="14"/>
  <c r="BK255" i="14"/>
  <c r="BK246" i="14"/>
  <c r="BK235" i="14"/>
  <c r="BK302" i="14"/>
  <c r="BK281" i="14"/>
  <c r="BK265" i="14"/>
  <c r="BK240" i="14"/>
  <c r="BK173" i="14"/>
  <c r="BK159" i="14"/>
  <c r="BK134" i="14"/>
  <c r="BK301" i="14"/>
  <c r="BK245" i="14"/>
  <c r="BK241" i="14"/>
  <c r="BK230" i="14"/>
  <c r="BK220" i="14"/>
  <c r="BK215" i="14"/>
  <c r="BK190" i="14"/>
  <c r="BK176" i="14"/>
  <c r="BK168" i="14"/>
  <c r="BK142" i="14"/>
  <c r="BK160" i="15"/>
  <c r="BK130" i="15"/>
  <c r="BK170" i="15"/>
  <c r="BK156" i="15"/>
  <c r="BK171" i="15"/>
  <c r="BK165" i="15"/>
  <c r="BK158" i="15"/>
  <c r="BK146" i="15"/>
  <c r="BK141" i="15"/>
  <c r="BK134" i="15"/>
  <c r="BK200" i="16"/>
  <c r="BK193" i="16"/>
  <c r="BK181" i="16"/>
  <c r="BK174" i="16"/>
  <c r="BK168" i="16"/>
  <c r="BK157" i="16"/>
  <c r="BK182" i="16"/>
  <c r="BK162" i="16"/>
  <c r="BK143" i="16"/>
  <c r="BK138" i="16"/>
  <c r="BK188" i="16"/>
  <c r="BK167" i="16"/>
  <c r="BK160" i="16"/>
  <c r="BK134" i="16"/>
  <c r="BK214" i="16"/>
  <c r="BK199" i="16"/>
  <c r="BK180" i="16"/>
  <c r="BK159" i="17"/>
  <c r="BK144" i="17"/>
  <c r="BK180" i="17"/>
  <c r="BK173" i="17"/>
  <c r="BK133" i="17"/>
  <c r="BK171" i="17"/>
  <c r="BK155" i="17"/>
  <c r="BK164" i="17"/>
  <c r="BK154" i="17"/>
  <c r="BK132" i="17"/>
  <c r="BK180" i="18"/>
  <c r="BK169" i="18"/>
  <c r="BK134" i="18"/>
  <c r="BK172" i="18"/>
  <c r="BK171" i="18"/>
  <c r="BK132" i="2" l="1"/>
  <c r="J100" i="2"/>
  <c r="P142" i="2"/>
  <c r="T142" i="2"/>
  <c r="T148" i="2"/>
  <c r="R156" i="2"/>
  <c r="T165" i="2"/>
  <c r="T172" i="2"/>
  <c r="T135" i="3"/>
  <c r="T132" i="3"/>
  <c r="T141" i="3"/>
  <c r="P150" i="3"/>
  <c r="P177" i="3"/>
  <c r="P187" i="3"/>
  <c r="R187" i="3"/>
  <c r="R193" i="3"/>
  <c r="T200" i="3"/>
  <c r="T134" i="4"/>
  <c r="T131" i="4"/>
  <c r="P138" i="4"/>
  <c r="P144" i="4"/>
  <c r="BK149" i="4"/>
  <c r="J105" i="4" s="1"/>
  <c r="R149" i="4"/>
  <c r="T149" i="4"/>
  <c r="R186" i="4"/>
  <c r="BK191" i="4"/>
  <c r="J108" i="4" s="1"/>
  <c r="P132" i="5"/>
  <c r="BK149" i="5"/>
  <c r="J101" i="5" s="1"/>
  <c r="R149" i="5"/>
  <c r="R159" i="5"/>
  <c r="R178" i="5"/>
  <c r="BK203" i="5"/>
  <c r="J104" i="5" s="1"/>
  <c r="BK226" i="5"/>
  <c r="J105" i="5"/>
  <c r="R226" i="5"/>
  <c r="R230" i="5"/>
  <c r="BK234" i="5"/>
  <c r="J107" i="5" s="1"/>
  <c r="P257" i="5"/>
  <c r="BK145" i="6"/>
  <c r="J100" i="6" s="1"/>
  <c r="R145" i="6"/>
  <c r="T150" i="6"/>
  <c r="T158" i="6"/>
  <c r="BK173" i="6"/>
  <c r="J105" i="6" s="1"/>
  <c r="P185" i="6"/>
  <c r="P199" i="6"/>
  <c r="P225" i="6"/>
  <c r="R241" i="6"/>
  <c r="T255" i="6"/>
  <c r="R266" i="6"/>
  <c r="P278" i="6"/>
  <c r="R292" i="6"/>
  <c r="R318" i="6"/>
  <c r="P334" i="6"/>
  <c r="T348" i="6"/>
  <c r="BK124" i="7"/>
  <c r="J100" i="7" s="1"/>
  <c r="P150" i="8"/>
  <c r="R156" i="8"/>
  <c r="BK164" i="8"/>
  <c r="J103" i="8" s="1"/>
  <c r="BK177" i="8"/>
  <c r="J105" i="8" s="1"/>
  <c r="BK201" i="8"/>
  <c r="J106" i="8" s="1"/>
  <c r="BK212" i="8"/>
  <c r="J107" i="8"/>
  <c r="BK220" i="8"/>
  <c r="J108" i="8" s="1"/>
  <c r="R229" i="8"/>
  <c r="R233" i="8"/>
  <c r="R238" i="8"/>
  <c r="P244" i="8"/>
  <c r="P252" i="8"/>
  <c r="R260" i="8"/>
  <c r="R264" i="8"/>
  <c r="BK267" i="8"/>
  <c r="J120" i="8" s="1"/>
  <c r="P270" i="8"/>
  <c r="P278" i="8"/>
  <c r="P284" i="8"/>
  <c r="P291" i="8"/>
  <c r="P298" i="8"/>
  <c r="R139" i="9"/>
  <c r="BK155" i="9"/>
  <c r="J102" i="9" s="1"/>
  <c r="R167" i="9"/>
  <c r="P175" i="9"/>
  <c r="R184" i="9"/>
  <c r="R211" i="9"/>
  <c r="BK239" i="9"/>
  <c r="J112" i="9" s="1"/>
  <c r="BK256" i="9"/>
  <c r="J113" i="9"/>
  <c r="BK269" i="9"/>
  <c r="J114" i="9" s="1"/>
  <c r="T274" i="9"/>
  <c r="T134" i="10"/>
  <c r="T133" i="10" s="1"/>
  <c r="P151" i="10"/>
  <c r="R156" i="10"/>
  <c r="R162" i="10"/>
  <c r="BK185" i="10"/>
  <c r="J108" i="10"/>
  <c r="BK202" i="10"/>
  <c r="J109" i="10" s="1"/>
  <c r="T206" i="10"/>
  <c r="P155" i="11"/>
  <c r="T155" i="11"/>
  <c r="T160" i="11"/>
  <c r="R170" i="11"/>
  <c r="T174" i="11"/>
  <c r="R200" i="11"/>
  <c r="BK127" i="12"/>
  <c r="J100" i="12" s="1"/>
  <c r="R127" i="12"/>
  <c r="R126" i="12"/>
  <c r="R131" i="12"/>
  <c r="P137" i="12"/>
  <c r="T125" i="13"/>
  <c r="T124" i="13" s="1"/>
  <c r="T123" i="13" s="1"/>
  <c r="R133" i="14"/>
  <c r="P137" i="14"/>
  <c r="T137" i="14"/>
  <c r="T140" i="14"/>
  <c r="P148" i="14"/>
  <c r="P162" i="14"/>
  <c r="R162" i="14"/>
  <c r="R191" i="14"/>
  <c r="T213" i="14"/>
  <c r="R258" i="14"/>
  <c r="P124" i="15"/>
  <c r="P123" i="15" s="1"/>
  <c r="P122" i="15" s="1"/>
  <c r="AU110" i="1" s="1"/>
  <c r="BK130" i="16"/>
  <c r="J100" i="16" s="1"/>
  <c r="T130" i="16"/>
  <c r="T129" i="16"/>
  <c r="R136" i="16"/>
  <c r="P163" i="16"/>
  <c r="BK185" i="16"/>
  <c r="J105" i="16" s="1"/>
  <c r="P185" i="16"/>
  <c r="P210" i="16"/>
  <c r="P128" i="17"/>
  <c r="P142" i="17"/>
  <c r="P162" i="17"/>
  <c r="P161" i="17" s="1"/>
  <c r="P130" i="18"/>
  <c r="P132" i="2"/>
  <c r="BK142" i="2"/>
  <c r="J101" i="2" s="1"/>
  <c r="R142" i="2"/>
  <c r="R148" i="2"/>
  <c r="P156" i="2"/>
  <c r="R165" i="2"/>
  <c r="R172" i="2"/>
  <c r="R135" i="3"/>
  <c r="R132" i="3" s="1"/>
  <c r="R141" i="3"/>
  <c r="BK150" i="3"/>
  <c r="J105" i="3" s="1"/>
  <c r="BK177" i="3"/>
  <c r="J106" i="3" s="1"/>
  <c r="T177" i="3"/>
  <c r="T187" i="3"/>
  <c r="T193" i="3"/>
  <c r="P200" i="3"/>
  <c r="P134" i="4"/>
  <c r="P131" i="4"/>
  <c r="R138" i="4"/>
  <c r="BK144" i="4"/>
  <c r="J104" i="4" s="1"/>
  <c r="P149" i="4"/>
  <c r="BK156" i="4"/>
  <c r="J106" i="4" s="1"/>
  <c r="T156" i="4"/>
  <c r="T186" i="4"/>
  <c r="P191" i="4"/>
  <c r="T132" i="5"/>
  <c r="P149" i="5"/>
  <c r="T149" i="5"/>
  <c r="T159" i="5"/>
  <c r="T178" i="5"/>
  <c r="R203" i="5"/>
  <c r="P226" i="5"/>
  <c r="BK230" i="5"/>
  <c r="J106" i="5"/>
  <c r="T230" i="5"/>
  <c r="T234" i="5"/>
  <c r="T257" i="5"/>
  <c r="P145" i="6"/>
  <c r="P142" i="6" s="1"/>
  <c r="BK150" i="6"/>
  <c r="J101" i="6" s="1"/>
  <c r="P150" i="6"/>
  <c r="BK158" i="6"/>
  <c r="J102" i="6"/>
  <c r="BK164" i="6"/>
  <c r="J103" i="6" s="1"/>
  <c r="T164" i="6"/>
  <c r="T173" i="6"/>
  <c r="BK199" i="6"/>
  <c r="J107" i="6" s="1"/>
  <c r="T199" i="6"/>
  <c r="T225" i="6"/>
  <c r="T241" i="6"/>
  <c r="R255" i="6"/>
  <c r="BK260" i="6"/>
  <c r="J111" i="6" s="1"/>
  <c r="R260" i="6"/>
  <c r="P266" i="6"/>
  <c r="T266" i="6"/>
  <c r="T278" i="6"/>
  <c r="BK292" i="6"/>
  <c r="J115" i="6" s="1"/>
  <c r="BK318" i="6"/>
  <c r="J116" i="6" s="1"/>
  <c r="BK334" i="6"/>
  <c r="J117" i="6" s="1"/>
  <c r="P348" i="6"/>
  <c r="R124" i="7"/>
  <c r="R123" i="7" s="1"/>
  <c r="R122" i="7" s="1"/>
  <c r="T150" i="8"/>
  <c r="P156" i="8"/>
  <c r="P160" i="8"/>
  <c r="T160" i="8"/>
  <c r="T164" i="8"/>
  <c r="R172" i="8"/>
  <c r="R177" i="8"/>
  <c r="R201" i="8"/>
  <c r="R212" i="8"/>
  <c r="R220" i="8"/>
  <c r="BK229" i="8"/>
  <c r="J109" i="8" s="1"/>
  <c r="BK238" i="8"/>
  <c r="J112" i="8" s="1"/>
  <c r="BK270" i="8"/>
  <c r="J121" i="8" s="1"/>
  <c r="BK278" i="8"/>
  <c r="J122" i="8" s="1"/>
  <c r="BK284" i="8"/>
  <c r="J123" i="8" s="1"/>
  <c r="BK291" i="8"/>
  <c r="J124" i="8"/>
  <c r="T298" i="8"/>
  <c r="P139" i="9"/>
  <c r="P148" i="9"/>
  <c r="T148" i="9"/>
  <c r="T155" i="9"/>
  <c r="T167" i="9"/>
  <c r="R175" i="9"/>
  <c r="P179" i="9"/>
  <c r="T179" i="9"/>
  <c r="T184" i="9"/>
  <c r="P211" i="9"/>
  <c r="P224" i="9"/>
  <c r="R224" i="9"/>
  <c r="T239" i="9"/>
  <c r="R256" i="9"/>
  <c r="T269" i="9"/>
  <c r="BK274" i="9"/>
  <c r="J115" i="9"/>
  <c r="BK134" i="10"/>
  <c r="J100" i="10" s="1"/>
  <c r="R151" i="10"/>
  <c r="P156" i="10"/>
  <c r="BK162" i="10"/>
  <c r="J106" i="10"/>
  <c r="BK178" i="10"/>
  <c r="J107" i="10" s="1"/>
  <c r="R178" i="10"/>
  <c r="T185" i="10"/>
  <c r="T202" i="10"/>
  <c r="P206" i="10"/>
  <c r="R135" i="11"/>
  <c r="P147" i="11"/>
  <c r="BK160" i="11"/>
  <c r="J106" i="11"/>
  <c r="BK174" i="11"/>
  <c r="J108" i="11" s="1"/>
  <c r="BK200" i="11"/>
  <c r="J109" i="11" s="1"/>
  <c r="BK131" i="12"/>
  <c r="J102" i="12" s="1"/>
  <c r="R137" i="12"/>
  <c r="R125" i="13"/>
  <c r="R124" i="13" s="1"/>
  <c r="R123" i="13" s="1"/>
  <c r="P133" i="14"/>
  <c r="BK140" i="14"/>
  <c r="J102" i="14" s="1"/>
  <c r="R148" i="14"/>
  <c r="BK191" i="14"/>
  <c r="J107" i="14" s="1"/>
  <c r="BK213" i="14"/>
  <c r="J108" i="14" s="1"/>
  <c r="BK258" i="14"/>
  <c r="J109" i="14"/>
  <c r="R124" i="15"/>
  <c r="R123" i="15" s="1"/>
  <c r="R122" i="15" s="1"/>
  <c r="P130" i="16"/>
  <c r="P129" i="16" s="1"/>
  <c r="P136" i="16"/>
  <c r="P135" i="16" s="1"/>
  <c r="R163" i="16"/>
  <c r="T185" i="16"/>
  <c r="BK210" i="16"/>
  <c r="J106" i="16"/>
  <c r="R128" i="17"/>
  <c r="BK131" i="17"/>
  <c r="J101" i="17" s="1"/>
  <c r="R131" i="17"/>
  <c r="R142" i="17"/>
  <c r="R162" i="17"/>
  <c r="R161" i="17" s="1"/>
  <c r="T130" i="18"/>
  <c r="P159" i="18"/>
  <c r="T159" i="18"/>
  <c r="T165" i="18"/>
  <c r="P186" i="18"/>
  <c r="R132" i="2"/>
  <c r="R131" i="2"/>
  <c r="BK148" i="2"/>
  <c r="J102" i="2" s="1"/>
  <c r="BK156" i="2"/>
  <c r="J103" i="2" s="1"/>
  <c r="P165" i="2"/>
  <c r="P172" i="2"/>
  <c r="BK135" i="3"/>
  <c r="J101" i="3" s="1"/>
  <c r="P141" i="3"/>
  <c r="R150" i="3"/>
  <c r="R177" i="3"/>
  <c r="BK193" i="3"/>
  <c r="J108" i="3" s="1"/>
  <c r="BK200" i="3"/>
  <c r="J109" i="3" s="1"/>
  <c r="R134" i="4"/>
  <c r="R131" i="4" s="1"/>
  <c r="BK138" i="4"/>
  <c r="J103" i="4" s="1"/>
  <c r="T144" i="4"/>
  <c r="R156" i="4"/>
  <c r="BK186" i="4"/>
  <c r="J107" i="4" s="1"/>
  <c r="T191" i="4"/>
  <c r="R132" i="5"/>
  <c r="P159" i="5"/>
  <c r="P178" i="5"/>
  <c r="P203" i="5"/>
  <c r="T226" i="5"/>
  <c r="P234" i="5"/>
  <c r="BK257" i="5"/>
  <c r="J108" i="5" s="1"/>
  <c r="R158" i="6"/>
  <c r="R164" i="6"/>
  <c r="P173" i="6"/>
  <c r="BK185" i="6"/>
  <c r="J106" i="6" s="1"/>
  <c r="R185" i="6"/>
  <c r="R199" i="6"/>
  <c r="R225" i="6"/>
  <c r="P241" i="6"/>
  <c r="P255" i="6"/>
  <c r="T260" i="6"/>
  <c r="BK278" i="6"/>
  <c r="J114" i="6" s="1"/>
  <c r="T292" i="6"/>
  <c r="P318" i="6"/>
  <c r="R334" i="6"/>
  <c r="R348" i="6"/>
  <c r="T124" i="7"/>
  <c r="T123" i="7" s="1"/>
  <c r="T122" i="7" s="1"/>
  <c r="R150" i="8"/>
  <c r="BK156" i="8"/>
  <c r="J101" i="8" s="1"/>
  <c r="BK160" i="8"/>
  <c r="J102" i="8" s="1"/>
  <c r="R160" i="8"/>
  <c r="R164" i="8"/>
  <c r="BK172" i="8"/>
  <c r="J104" i="8" s="1"/>
  <c r="T172" i="8"/>
  <c r="P177" i="8"/>
  <c r="P201" i="8"/>
  <c r="T201" i="8"/>
  <c r="T212" i="8"/>
  <c r="T220" i="8"/>
  <c r="P229" i="8"/>
  <c r="BK233" i="8"/>
  <c r="J110" i="8"/>
  <c r="P233" i="8"/>
  <c r="P238" i="8"/>
  <c r="BK244" i="8"/>
  <c r="J113" i="8"/>
  <c r="R244" i="8"/>
  <c r="BK252" i="8"/>
  <c r="J114" i="8"/>
  <c r="T252" i="8"/>
  <c r="P260" i="8"/>
  <c r="T260" i="8"/>
  <c r="P264" i="8"/>
  <c r="T264" i="8"/>
  <c r="R267" i="8"/>
  <c r="T267" i="8"/>
  <c r="R270" i="8"/>
  <c r="R278" i="8"/>
  <c r="T284" i="8"/>
  <c r="T291" i="8"/>
  <c r="BK298" i="8"/>
  <c r="J126" i="8"/>
  <c r="BK139" i="9"/>
  <c r="J100" i="9" s="1"/>
  <c r="T139" i="9"/>
  <c r="T138" i="9" s="1"/>
  <c r="R148" i="9"/>
  <c r="R155" i="9"/>
  <c r="BK167" i="9"/>
  <c r="J103" i="9"/>
  <c r="BK175" i="9"/>
  <c r="J107" i="9"/>
  <c r="BK179" i="9"/>
  <c r="J108" i="9"/>
  <c r="R179" i="9"/>
  <c r="BK184" i="9"/>
  <c r="J109" i="9" s="1"/>
  <c r="BK211" i="9"/>
  <c r="J110" i="9" s="1"/>
  <c r="BK224" i="9"/>
  <c r="J111" i="9"/>
  <c r="T224" i="9"/>
  <c r="R239" i="9"/>
  <c r="T256" i="9"/>
  <c r="R269" i="9"/>
  <c r="P274" i="9"/>
  <c r="R134" i="10"/>
  <c r="R133" i="10" s="1"/>
  <c r="BK151" i="10"/>
  <c r="J104" i="10" s="1"/>
  <c r="T151" i="10"/>
  <c r="T156" i="10"/>
  <c r="P162" i="10"/>
  <c r="P178" i="10"/>
  <c r="T178" i="10"/>
  <c r="R185" i="10"/>
  <c r="R202" i="10"/>
  <c r="BK206" i="10"/>
  <c r="J110" i="10"/>
  <c r="BK135" i="11"/>
  <c r="T135" i="11"/>
  <c r="R147" i="11"/>
  <c r="P160" i="11"/>
  <c r="P174" i="11"/>
  <c r="P200" i="11"/>
  <c r="P127" i="12"/>
  <c r="P126" i="12"/>
  <c r="T127" i="12"/>
  <c r="T126" i="12" s="1"/>
  <c r="T131" i="12"/>
  <c r="T137" i="12"/>
  <c r="BK125" i="13"/>
  <c r="J100" i="13" s="1"/>
  <c r="T133" i="14"/>
  <c r="T132" i="14" s="1"/>
  <c r="R140" i="14"/>
  <c r="BK162" i="14"/>
  <c r="J106" i="14" s="1"/>
  <c r="P191" i="14"/>
  <c r="P213" i="14"/>
  <c r="T258" i="14"/>
  <c r="BK124" i="15"/>
  <c r="J100" i="15" s="1"/>
  <c r="R130" i="16"/>
  <c r="R129" i="16" s="1"/>
  <c r="T136" i="16"/>
  <c r="T163" i="16"/>
  <c r="R185" i="16"/>
  <c r="T210" i="16"/>
  <c r="T128" i="17"/>
  <c r="P131" i="17"/>
  <c r="T131" i="17"/>
  <c r="T142" i="17"/>
  <c r="T162" i="17"/>
  <c r="T161" i="17" s="1"/>
  <c r="BK130" i="18"/>
  <c r="J101" i="18"/>
  <c r="BK159" i="18"/>
  <c r="J102" i="18" s="1"/>
  <c r="BK165" i="18"/>
  <c r="J103" i="18" s="1"/>
  <c r="R165" i="18"/>
  <c r="R186" i="18"/>
  <c r="T132" i="2"/>
  <c r="P148" i="2"/>
  <c r="T156" i="2"/>
  <c r="BK165" i="2"/>
  <c r="J106" i="2" s="1"/>
  <c r="BK172" i="2"/>
  <c r="J107" i="2" s="1"/>
  <c r="P135" i="3"/>
  <c r="P132" i="3" s="1"/>
  <c r="BK141" i="3"/>
  <c r="J104" i="3" s="1"/>
  <c r="T150" i="3"/>
  <c r="BK187" i="3"/>
  <c r="J107" i="3" s="1"/>
  <c r="P193" i="3"/>
  <c r="R200" i="3"/>
  <c r="BK134" i="4"/>
  <c r="J101" i="4" s="1"/>
  <c r="T138" i="4"/>
  <c r="R144" i="4"/>
  <c r="P156" i="4"/>
  <c r="P186" i="4"/>
  <c r="R191" i="4"/>
  <c r="BK132" i="5"/>
  <c r="J100" i="5" s="1"/>
  <c r="BK159" i="5"/>
  <c r="J102" i="5" s="1"/>
  <c r="BK178" i="5"/>
  <c r="J103" i="5" s="1"/>
  <c r="T203" i="5"/>
  <c r="P230" i="5"/>
  <c r="R234" i="5"/>
  <c r="R257" i="5"/>
  <c r="T145" i="6"/>
  <c r="T142" i="6"/>
  <c r="R150" i="6"/>
  <c r="R142" i="6" s="1"/>
  <c r="P158" i="6"/>
  <c r="P164" i="6"/>
  <c r="R173" i="6"/>
  <c r="T185" i="6"/>
  <c r="BK225" i="6"/>
  <c r="J108" i="6" s="1"/>
  <c r="BK241" i="6"/>
  <c r="J109" i="6" s="1"/>
  <c r="BK255" i="6"/>
  <c r="J110" i="6" s="1"/>
  <c r="P260" i="6"/>
  <c r="BK266" i="6"/>
  <c r="J113" i="6" s="1"/>
  <c r="R278" i="6"/>
  <c r="P292" i="6"/>
  <c r="T318" i="6"/>
  <c r="T334" i="6"/>
  <c r="BK348" i="6"/>
  <c r="J118" i="6" s="1"/>
  <c r="P124" i="7"/>
  <c r="P123" i="7" s="1"/>
  <c r="P122" i="7" s="1"/>
  <c r="AU101" i="1" s="1"/>
  <c r="BK150" i="8"/>
  <c r="J100" i="8"/>
  <c r="T156" i="8"/>
  <c r="P164" i="8"/>
  <c r="P172" i="8"/>
  <c r="T177" i="8"/>
  <c r="P212" i="8"/>
  <c r="P220" i="8"/>
  <c r="T229" i="8"/>
  <c r="T233" i="8"/>
  <c r="T238" i="8"/>
  <c r="T244" i="8"/>
  <c r="R252" i="8"/>
  <c r="BK260" i="8"/>
  <c r="J118" i="8"/>
  <c r="BK264" i="8"/>
  <c r="J119" i="8" s="1"/>
  <c r="P267" i="8"/>
  <c r="T270" i="8"/>
  <c r="T278" i="8"/>
  <c r="R284" i="8"/>
  <c r="R291" i="8"/>
  <c r="R298" i="8"/>
  <c r="BK148" i="9"/>
  <c r="J101" i="9" s="1"/>
  <c r="P155" i="9"/>
  <c r="P167" i="9"/>
  <c r="T175" i="9"/>
  <c r="P184" i="9"/>
  <c r="T211" i="9"/>
  <c r="P239" i="9"/>
  <c r="P256" i="9"/>
  <c r="P269" i="9"/>
  <c r="R274" i="9"/>
  <c r="P134" i="10"/>
  <c r="P133" i="10" s="1"/>
  <c r="BK156" i="10"/>
  <c r="J105" i="10" s="1"/>
  <c r="T162" i="10"/>
  <c r="P185" i="10"/>
  <c r="P202" i="10"/>
  <c r="R206" i="10"/>
  <c r="P135" i="11"/>
  <c r="P132" i="11" s="1"/>
  <c r="BK147" i="11"/>
  <c r="J102" i="11" s="1"/>
  <c r="T147" i="11"/>
  <c r="T132" i="11" s="1"/>
  <c r="BK155" i="11"/>
  <c r="R155" i="11"/>
  <c r="R160" i="11"/>
  <c r="BK170" i="11"/>
  <c r="J107" i="11" s="1"/>
  <c r="P170" i="11"/>
  <c r="T170" i="11"/>
  <c r="R174" i="11"/>
  <c r="T200" i="11"/>
  <c r="P131" i="12"/>
  <c r="BK137" i="12"/>
  <c r="J103" i="12" s="1"/>
  <c r="P125" i="13"/>
  <c r="P124" i="13" s="1"/>
  <c r="P123" i="13" s="1"/>
  <c r="AU108" i="1" s="1"/>
  <c r="BK133" i="14"/>
  <c r="J100" i="14" s="1"/>
  <c r="BK137" i="14"/>
  <c r="J101" i="14" s="1"/>
  <c r="R137" i="14"/>
  <c r="P140" i="14"/>
  <c r="BK148" i="14"/>
  <c r="J105" i="14" s="1"/>
  <c r="T148" i="14"/>
  <c r="T162" i="14"/>
  <c r="T191" i="14"/>
  <c r="R213" i="14"/>
  <c r="P258" i="14"/>
  <c r="T124" i="15"/>
  <c r="T123" i="15"/>
  <c r="T122" i="15" s="1"/>
  <c r="BK136" i="16"/>
  <c r="J102" i="16" s="1"/>
  <c r="BK163" i="16"/>
  <c r="J103" i="16"/>
  <c r="R210" i="16"/>
  <c r="BK128" i="17"/>
  <c r="J100" i="17" s="1"/>
  <c r="BK142" i="17"/>
  <c r="J102" i="17" s="1"/>
  <c r="BK162" i="17"/>
  <c r="J104" i="17" s="1"/>
  <c r="R130" i="18"/>
  <c r="R159" i="18"/>
  <c r="P165" i="18"/>
  <c r="BK186" i="18"/>
  <c r="J105" i="18" s="1"/>
  <c r="T186" i="18"/>
  <c r="BK133" i="3"/>
  <c r="J100" i="3" s="1"/>
  <c r="BK255" i="8"/>
  <c r="J115" i="8" s="1"/>
  <c r="BK148" i="10"/>
  <c r="J102" i="10" s="1"/>
  <c r="BK162" i="2"/>
  <c r="J104" i="2" s="1"/>
  <c r="BK177" i="2"/>
  <c r="J108" i="2" s="1"/>
  <c r="BK138" i="3"/>
  <c r="J102" i="3" s="1"/>
  <c r="BK296" i="8"/>
  <c r="J125" i="8"/>
  <c r="BK146" i="10"/>
  <c r="J101" i="10" s="1"/>
  <c r="BK145" i="14"/>
  <c r="J103" i="14"/>
  <c r="BK183" i="16"/>
  <c r="J104" i="16" s="1"/>
  <c r="BK184" i="18"/>
  <c r="J104" i="18"/>
  <c r="BK132" i="4"/>
  <c r="J100" i="4" s="1"/>
  <c r="BK236" i="8"/>
  <c r="J111" i="8"/>
  <c r="BK170" i="9"/>
  <c r="J104" i="9" s="1"/>
  <c r="BK172" i="9"/>
  <c r="J105" i="9" s="1"/>
  <c r="BK128" i="13"/>
  <c r="J101" i="13" s="1"/>
  <c r="BK353" i="6"/>
  <c r="J119" i="6" s="1"/>
  <c r="BK257" i="8"/>
  <c r="J116" i="8" s="1"/>
  <c r="BK133" i="11"/>
  <c r="J100" i="11" s="1"/>
  <c r="BK152" i="11"/>
  <c r="J103" i="11" s="1"/>
  <c r="E85" i="18"/>
  <c r="F93" i="18"/>
  <c r="J94" i="18"/>
  <c r="J123" i="18"/>
  <c r="BF133" i="18"/>
  <c r="BF140" i="18"/>
  <c r="BF141" i="18"/>
  <c r="BF152" i="18"/>
  <c r="BF155" i="18"/>
  <c r="BF158" i="18"/>
  <c r="BF166" i="18"/>
  <c r="BF174" i="18"/>
  <c r="BF178" i="18"/>
  <c r="BF180" i="18"/>
  <c r="BF182" i="18"/>
  <c r="BF183" i="18"/>
  <c r="BF188" i="18"/>
  <c r="BF189" i="18"/>
  <c r="BF190" i="18"/>
  <c r="J91" i="18"/>
  <c r="BF142" i="18"/>
  <c r="BF143" i="18"/>
  <c r="BF149" i="18"/>
  <c r="BF160" i="18"/>
  <c r="BF167" i="18"/>
  <c r="BF173" i="18"/>
  <c r="BF179" i="18"/>
  <c r="BF187" i="18"/>
  <c r="F94" i="18"/>
  <c r="BF131" i="18"/>
  <c r="BF132" i="18"/>
  <c r="BF135" i="18"/>
  <c r="BF136" i="18"/>
  <c r="BF138" i="18"/>
  <c r="BF139" i="18"/>
  <c r="BF144" i="18"/>
  <c r="BF146" i="18"/>
  <c r="BF147" i="18"/>
  <c r="BF151" i="18"/>
  <c r="BF153" i="18"/>
  <c r="BF161" i="18"/>
  <c r="BF169" i="18"/>
  <c r="BF170" i="18"/>
  <c r="BF171" i="18"/>
  <c r="BF172" i="18"/>
  <c r="BF175" i="18"/>
  <c r="BF176" i="18"/>
  <c r="BF177" i="18"/>
  <c r="BF181" i="18"/>
  <c r="BF134" i="18"/>
  <c r="BF137" i="18"/>
  <c r="BF145" i="18"/>
  <c r="BF148" i="18"/>
  <c r="BF150" i="18"/>
  <c r="BF154" i="18"/>
  <c r="BF156" i="18"/>
  <c r="BF157" i="18"/>
  <c r="BF162" i="18"/>
  <c r="BF163" i="18"/>
  <c r="BF164" i="18"/>
  <c r="BF168" i="18"/>
  <c r="BF185" i="18"/>
  <c r="J91" i="17"/>
  <c r="F94" i="17"/>
  <c r="J122" i="17"/>
  <c r="BF130" i="17"/>
  <c r="BF138" i="17"/>
  <c r="BF139" i="17"/>
  <c r="BF141" i="17"/>
  <c r="BF144" i="17"/>
  <c r="BF148" i="17"/>
  <c r="BF152" i="17"/>
  <c r="BF158" i="17"/>
  <c r="BF159" i="17"/>
  <c r="BF164" i="17"/>
  <c r="BF165" i="17"/>
  <c r="BF170" i="17"/>
  <c r="BF172" i="17"/>
  <c r="BF173" i="17"/>
  <c r="BF175" i="17"/>
  <c r="BF177" i="17"/>
  <c r="BF178" i="17"/>
  <c r="BF182" i="17"/>
  <c r="BF183" i="17"/>
  <c r="BF185" i="17"/>
  <c r="BF186" i="17"/>
  <c r="BF187" i="17"/>
  <c r="J94" i="17"/>
  <c r="F122" i="17"/>
  <c r="BF129" i="17"/>
  <c r="BF132" i="17"/>
  <c r="BF133" i="17"/>
  <c r="BF134" i="17"/>
  <c r="BF137" i="17"/>
  <c r="BF149" i="17"/>
  <c r="BF150" i="17"/>
  <c r="BF151" i="17"/>
  <c r="BF153" i="17"/>
  <c r="BF155" i="17"/>
  <c r="BF156" i="17"/>
  <c r="BF167" i="17"/>
  <c r="BF168" i="17"/>
  <c r="BF174" i="17"/>
  <c r="BF179" i="17"/>
  <c r="BF180" i="17"/>
  <c r="BF181" i="17"/>
  <c r="BF184" i="17"/>
  <c r="BF145" i="17"/>
  <c r="BF146" i="17"/>
  <c r="BF154" i="17"/>
  <c r="BF157" i="17"/>
  <c r="BF160" i="17"/>
  <c r="BF163" i="17"/>
  <c r="E85" i="17"/>
  <c r="BF135" i="17"/>
  <c r="BF136" i="17"/>
  <c r="BF140" i="17"/>
  <c r="BF143" i="17"/>
  <c r="BF147" i="17"/>
  <c r="BF166" i="17"/>
  <c r="BF169" i="17"/>
  <c r="BF171" i="17"/>
  <c r="BF176" i="17"/>
  <c r="J91" i="16"/>
  <c r="J125" i="16"/>
  <c r="BF131" i="16"/>
  <c r="BF132" i="16"/>
  <c r="BF134" i="16"/>
  <c r="BF137" i="16"/>
  <c r="BF138" i="16"/>
  <c r="BF144" i="16"/>
  <c r="BF148" i="16"/>
  <c r="BF154" i="16"/>
  <c r="BF166" i="16"/>
  <c r="BF170" i="16"/>
  <c r="BF173" i="16"/>
  <c r="BF177" i="16"/>
  <c r="BF186" i="16"/>
  <c r="BF191" i="16"/>
  <c r="BF211" i="16"/>
  <c r="BF214" i="16"/>
  <c r="BF216" i="16"/>
  <c r="E116" i="16"/>
  <c r="F124" i="16"/>
  <c r="BF133" i="16"/>
  <c r="BF139" i="16"/>
  <c r="BF143" i="16"/>
  <c r="BF153" i="16"/>
  <c r="BF157" i="16"/>
  <c r="BF159" i="16"/>
  <c r="BF167" i="16"/>
  <c r="BF171" i="16"/>
  <c r="BF172" i="16"/>
  <c r="BF175" i="16"/>
  <c r="BF182" i="16"/>
  <c r="BF184" i="16"/>
  <c r="BF188" i="16"/>
  <c r="BF193" i="16"/>
  <c r="BF195" i="16"/>
  <c r="BF199" i="16"/>
  <c r="BF204" i="16"/>
  <c r="BF207" i="16"/>
  <c r="BF212" i="16"/>
  <c r="BF215" i="16"/>
  <c r="J93" i="16"/>
  <c r="F125" i="16"/>
  <c r="BF140" i="16"/>
  <c r="BF141" i="16"/>
  <c r="BF142" i="16"/>
  <c r="BF146" i="16"/>
  <c r="BF152" i="16"/>
  <c r="BF155" i="16"/>
  <c r="BF156" i="16"/>
  <c r="BF160" i="16"/>
  <c r="BF162" i="16"/>
  <c r="BF164" i="16"/>
  <c r="BF176" i="16"/>
  <c r="BF179" i="16"/>
  <c r="BF187" i="16"/>
  <c r="BF189" i="16"/>
  <c r="BF190" i="16"/>
  <c r="BF192" i="16"/>
  <c r="BF197" i="16"/>
  <c r="BF198" i="16"/>
  <c r="BF200" i="16"/>
  <c r="BF205" i="16"/>
  <c r="BF206" i="16"/>
  <c r="BF208" i="16"/>
  <c r="BF145" i="16"/>
  <c r="BF147" i="16"/>
  <c r="BF149" i="16"/>
  <c r="BF150" i="16"/>
  <c r="BF151" i="16"/>
  <c r="BF158" i="16"/>
  <c r="BF161" i="16"/>
  <c r="BF165" i="16"/>
  <c r="BF168" i="16"/>
  <c r="BF169" i="16"/>
  <c r="BF174" i="16"/>
  <c r="BF178" i="16"/>
  <c r="BF180" i="16"/>
  <c r="BF181" i="16"/>
  <c r="BF194" i="16"/>
  <c r="BF196" i="16"/>
  <c r="BF201" i="16"/>
  <c r="BF202" i="16"/>
  <c r="BF203" i="16"/>
  <c r="BF209" i="16"/>
  <c r="BF213" i="16"/>
  <c r="F94" i="15"/>
  <c r="J116" i="15"/>
  <c r="BF125" i="15"/>
  <c r="BF128" i="15"/>
  <c r="BF133" i="15"/>
  <c r="BF134" i="15"/>
  <c r="BF141" i="15"/>
  <c r="BF149" i="15"/>
  <c r="BF150" i="15"/>
  <c r="BF154" i="15"/>
  <c r="BF156" i="15"/>
  <c r="BF157" i="15"/>
  <c r="BF158" i="15"/>
  <c r="E85" i="15"/>
  <c r="J93" i="15"/>
  <c r="BF129" i="15"/>
  <c r="BF130" i="15"/>
  <c r="BF131" i="15"/>
  <c r="BF137" i="15"/>
  <c r="BF142" i="15"/>
  <c r="BF143" i="15"/>
  <c r="BF148" i="15"/>
  <c r="BF160" i="15"/>
  <c r="BF161" i="15"/>
  <c r="BF163" i="15"/>
  <c r="BF166" i="15"/>
  <c r="BF168" i="15"/>
  <c r="BF170" i="15"/>
  <c r="F93" i="15"/>
  <c r="J94" i="15"/>
  <c r="BF126" i="15"/>
  <c r="BF127" i="15"/>
  <c r="BF136" i="15"/>
  <c r="BF138" i="15"/>
  <c r="BF140" i="15"/>
  <c r="BF145" i="15"/>
  <c r="BF147" i="15"/>
  <c r="BF151" i="15"/>
  <c r="BF152" i="15"/>
  <c r="BF153" i="15"/>
  <c r="BF155" i="15"/>
  <c r="BF159" i="15"/>
  <c r="BF162" i="15"/>
  <c r="BF165" i="15"/>
  <c r="BF172" i="15"/>
  <c r="BF132" i="15"/>
  <c r="BF135" i="15"/>
  <c r="BF139" i="15"/>
  <c r="BF144" i="15"/>
  <c r="BF146" i="15"/>
  <c r="BF164" i="15"/>
  <c r="BF167" i="15"/>
  <c r="BF169" i="15"/>
  <c r="BF171" i="15"/>
  <c r="BF173" i="15"/>
  <c r="J91" i="14"/>
  <c r="J93" i="14"/>
  <c r="BF152" i="14"/>
  <c r="BF155" i="14"/>
  <c r="BF157" i="14"/>
  <c r="BF159" i="14"/>
  <c r="BF177" i="14"/>
  <c r="BF181" i="14"/>
  <c r="BF184" i="14"/>
  <c r="BF186" i="14"/>
  <c r="BF188" i="14"/>
  <c r="BF192" i="14"/>
  <c r="BF196" i="14"/>
  <c r="BF198" i="14"/>
  <c r="BF199" i="14"/>
  <c r="BF203" i="14"/>
  <c r="BF206" i="14"/>
  <c r="BF209" i="14"/>
  <c r="BF212" i="14"/>
  <c r="BF214" i="14"/>
  <c r="BF218" i="14"/>
  <c r="BF220" i="14"/>
  <c r="BF223" i="14"/>
  <c r="BF224" i="14"/>
  <c r="BF227" i="14"/>
  <c r="BF228" i="14"/>
  <c r="BF229" i="14"/>
  <c r="BF230" i="14"/>
  <c r="BF231" i="14"/>
  <c r="BF237" i="14"/>
  <c r="BF241" i="14"/>
  <c r="BF248" i="14"/>
  <c r="BF249" i="14"/>
  <c r="BF264" i="14"/>
  <c r="BF268" i="14"/>
  <c r="BF270" i="14"/>
  <c r="BF271" i="14"/>
  <c r="BF274" i="14"/>
  <c r="BF283" i="14"/>
  <c r="BF284" i="14"/>
  <c r="BF289" i="14"/>
  <c r="BF292" i="14"/>
  <c r="BF297" i="14"/>
  <c r="BF298" i="14"/>
  <c r="BF300" i="14"/>
  <c r="BF302" i="14"/>
  <c r="BF303" i="14"/>
  <c r="BF305" i="14"/>
  <c r="E119" i="14"/>
  <c r="BF139" i="14"/>
  <c r="BF141" i="14"/>
  <c r="BF150" i="14"/>
  <c r="BF153" i="14"/>
  <c r="BF154" i="14"/>
  <c r="BF160" i="14"/>
  <c r="BF168" i="14"/>
  <c r="BF172" i="14"/>
  <c r="BF173" i="14"/>
  <c r="BF178" i="14"/>
  <c r="BF179" i="14"/>
  <c r="BF182" i="14"/>
  <c r="BF189" i="14"/>
  <c r="BF190" i="14"/>
  <c r="BF193" i="14"/>
  <c r="BF194" i="14"/>
  <c r="BF207" i="14"/>
  <c r="BF217" i="14"/>
  <c r="BF219" i="14"/>
  <c r="BF222" i="14"/>
  <c r="BF234" i="14"/>
  <c r="BF243" i="14"/>
  <c r="BF246" i="14"/>
  <c r="BF252" i="14"/>
  <c r="BF255" i="14"/>
  <c r="BF256" i="14"/>
  <c r="BF257" i="14"/>
  <c r="BF259" i="14"/>
  <c r="BF260" i="14"/>
  <c r="BF262" i="14"/>
  <c r="BF263" i="14"/>
  <c r="BF267" i="14"/>
  <c r="BF272" i="14"/>
  <c r="BF275" i="14"/>
  <c r="BF276" i="14"/>
  <c r="BF281" i="14"/>
  <c r="BF282" i="14"/>
  <c r="BF291" i="14"/>
  <c r="BF295" i="14"/>
  <c r="BF301" i="14"/>
  <c r="F94" i="14"/>
  <c r="BF135" i="14"/>
  <c r="BF136" i="14"/>
  <c r="BF138" i="14"/>
  <c r="BF143" i="14"/>
  <c r="BF149" i="14"/>
  <c r="BF151" i="14"/>
  <c r="BF156" i="14"/>
  <c r="BF161" i="14"/>
  <c r="BF163" i="14"/>
  <c r="BF164" i="14"/>
  <c r="BF165" i="14"/>
  <c r="BF174" i="14"/>
  <c r="BF175" i="14"/>
  <c r="BF176" i="14"/>
  <c r="BF180" i="14"/>
  <c r="BF183" i="14"/>
  <c r="BF185" i="14"/>
  <c r="BF197" i="14"/>
  <c r="BF200" i="14"/>
  <c r="BF201" i="14"/>
  <c r="BF202" i="14"/>
  <c r="BF204" i="14"/>
  <c r="BF208" i="14"/>
  <c r="BF215" i="14"/>
  <c r="BF216" i="14"/>
  <c r="BF225" i="14"/>
  <c r="BF232" i="14"/>
  <c r="BF233" i="14"/>
  <c r="BF247" i="14"/>
  <c r="BF250" i="14"/>
  <c r="BF251" i="14"/>
  <c r="BF253" i="14"/>
  <c r="BF261" i="14"/>
  <c r="BF266" i="14"/>
  <c r="BF269" i="14"/>
  <c r="BF273" i="14"/>
  <c r="BF277" i="14"/>
  <c r="BF278" i="14"/>
  <c r="BF280" i="14"/>
  <c r="BF285" i="14"/>
  <c r="BF288" i="14"/>
  <c r="BF290" i="14"/>
  <c r="BF294" i="14"/>
  <c r="BF299" i="14"/>
  <c r="BF304" i="14"/>
  <c r="F93" i="14"/>
  <c r="J94" i="14"/>
  <c r="BF134" i="14"/>
  <c r="BF142" i="14"/>
  <c r="BF144" i="14"/>
  <c r="BF146" i="14"/>
  <c r="BF158" i="14"/>
  <c r="BF166" i="14"/>
  <c r="BF167" i="14"/>
  <c r="BF169" i="14"/>
  <c r="BF170" i="14"/>
  <c r="BF171" i="14"/>
  <c r="BF187" i="14"/>
  <c r="BF195" i="14"/>
  <c r="BF205" i="14"/>
  <c r="BF210" i="14"/>
  <c r="BF211" i="14"/>
  <c r="BF221" i="14"/>
  <c r="BF226" i="14"/>
  <c r="BF235" i="14"/>
  <c r="BF236" i="14"/>
  <c r="BF238" i="14"/>
  <c r="BF239" i="14"/>
  <c r="BF240" i="14"/>
  <c r="BF242" i="14"/>
  <c r="BF244" i="14"/>
  <c r="BF245" i="14"/>
  <c r="BF254" i="14"/>
  <c r="BF265" i="14"/>
  <c r="BF279" i="14"/>
  <c r="BF286" i="14"/>
  <c r="BF287" i="14"/>
  <c r="BF293" i="14"/>
  <c r="BF296" i="14"/>
  <c r="F93" i="13"/>
  <c r="J94" i="13"/>
  <c r="J119" i="13"/>
  <c r="E85" i="13"/>
  <c r="BF129" i="13"/>
  <c r="J117" i="13"/>
  <c r="F120" i="13"/>
  <c r="BF126" i="13"/>
  <c r="BF127" i="13"/>
  <c r="J101" i="11"/>
  <c r="J94" i="12"/>
  <c r="J121" i="12"/>
  <c r="BF133" i="12"/>
  <c r="BF136" i="12"/>
  <c r="BF142" i="12"/>
  <c r="J105" i="11"/>
  <c r="E85" i="12"/>
  <c r="F93" i="12"/>
  <c r="F94" i="12"/>
  <c r="BF129" i="12"/>
  <c r="BF144" i="12"/>
  <c r="J119" i="12"/>
  <c r="BF132" i="12"/>
  <c r="BF134" i="12"/>
  <c r="BF135" i="12"/>
  <c r="BF138" i="12"/>
  <c r="BF140" i="12"/>
  <c r="BF141" i="12"/>
  <c r="BF143" i="12"/>
  <c r="BF128" i="12"/>
  <c r="BF139" i="12"/>
  <c r="J91" i="11"/>
  <c r="E119" i="11"/>
  <c r="F127" i="11"/>
  <c r="J128" i="11"/>
  <c r="BF139" i="11"/>
  <c r="BF142" i="11"/>
  <c r="BF143" i="11"/>
  <c r="BF151" i="11"/>
  <c r="BF156" i="11"/>
  <c r="BF166" i="11"/>
  <c r="BF169" i="11"/>
  <c r="BF173" i="11"/>
  <c r="BF180" i="11"/>
  <c r="BF181" i="11"/>
  <c r="BF208" i="11"/>
  <c r="BF209" i="11"/>
  <c r="BF211" i="11"/>
  <c r="F128" i="11"/>
  <c r="BF140" i="11"/>
  <c r="BF144" i="11"/>
  <c r="BF145" i="11"/>
  <c r="BF146" i="11"/>
  <c r="BF150" i="11"/>
  <c r="BF157" i="11"/>
  <c r="BF158" i="11"/>
  <c r="BF161" i="11"/>
  <c r="BF164" i="11"/>
  <c r="BF165" i="11"/>
  <c r="BF171" i="11"/>
  <c r="BF176" i="11"/>
  <c r="BF183" i="11"/>
  <c r="BF184" i="11"/>
  <c r="BF190" i="11"/>
  <c r="BF192" i="11"/>
  <c r="BF194" i="11"/>
  <c r="BF199" i="11"/>
  <c r="BF205" i="11"/>
  <c r="BF210" i="11"/>
  <c r="BF212" i="11"/>
  <c r="J93" i="11"/>
  <c r="BF134" i="11"/>
  <c r="BF136" i="11"/>
  <c r="BF138" i="11"/>
  <c r="BF153" i="11"/>
  <c r="BF163" i="11"/>
  <c r="BF167" i="11"/>
  <c r="BF172" i="11"/>
  <c r="BF175" i="11"/>
  <c r="BF177" i="11"/>
  <c r="BF178" i="11"/>
  <c r="BF179" i="11"/>
  <c r="BF182" i="11"/>
  <c r="BF188" i="11"/>
  <c r="BF189" i="11"/>
  <c r="BF193" i="11"/>
  <c r="BF195" i="11"/>
  <c r="BF197" i="11"/>
  <c r="BF198" i="11"/>
  <c r="BF202" i="11"/>
  <c r="BF137" i="11"/>
  <c r="BF141" i="11"/>
  <c r="BF148" i="11"/>
  <c r="BF149" i="11"/>
  <c r="BF159" i="11"/>
  <c r="BF162" i="11"/>
  <c r="BF168" i="11"/>
  <c r="BF185" i="11"/>
  <c r="BF186" i="11"/>
  <c r="BF187" i="11"/>
  <c r="BF191" i="11"/>
  <c r="BF196" i="11"/>
  <c r="BF201" i="11"/>
  <c r="BF203" i="11"/>
  <c r="BF204" i="11"/>
  <c r="BF206" i="11"/>
  <c r="BF207" i="11"/>
  <c r="E85" i="10"/>
  <c r="J93" i="10"/>
  <c r="BF139" i="10"/>
  <c r="BF141" i="10"/>
  <c r="BF165" i="10"/>
  <c r="BF173" i="10"/>
  <c r="J91" i="10"/>
  <c r="J94" i="10"/>
  <c r="F128" i="10"/>
  <c r="BF135" i="10"/>
  <c r="BF138" i="10"/>
  <c r="BF140" i="10"/>
  <c r="BF142" i="10"/>
  <c r="BF143" i="10"/>
  <c r="BF145" i="10"/>
  <c r="BF147" i="10"/>
  <c r="BF149" i="10"/>
  <c r="BF153" i="10"/>
  <c r="BF154" i="10"/>
  <c r="BF157" i="10"/>
  <c r="BF158" i="10"/>
  <c r="BF164" i="10"/>
  <c r="BF166" i="10"/>
  <c r="BF170" i="10"/>
  <c r="BF171" i="10"/>
  <c r="BF175" i="10"/>
  <c r="BF176" i="10"/>
  <c r="BF179" i="10"/>
  <c r="BF180" i="10"/>
  <c r="BF181" i="10"/>
  <c r="BF182" i="10"/>
  <c r="BF184" i="10"/>
  <c r="BF192" i="10"/>
  <c r="BF193" i="10"/>
  <c r="BF194" i="10"/>
  <c r="F94" i="10"/>
  <c r="BF136" i="10"/>
  <c r="BF144" i="10"/>
  <c r="BF152" i="10"/>
  <c r="BF155" i="10"/>
  <c r="BF163" i="10"/>
  <c r="BF167" i="10"/>
  <c r="BF172" i="10"/>
  <c r="BF174" i="10"/>
  <c r="BF186" i="10"/>
  <c r="BF189" i="10"/>
  <c r="BF195" i="10"/>
  <c r="BF196" i="10"/>
  <c r="BF197" i="10"/>
  <c r="BF198" i="10"/>
  <c r="BF199" i="10"/>
  <c r="BF200" i="10"/>
  <c r="BF201" i="10"/>
  <c r="BF204" i="10"/>
  <c r="BF208" i="10"/>
  <c r="BF211" i="10"/>
  <c r="BF212" i="10"/>
  <c r="BF137" i="10"/>
  <c r="BF159" i="10"/>
  <c r="BF160" i="10"/>
  <c r="BF161" i="10"/>
  <c r="BF168" i="10"/>
  <c r="BF169" i="10"/>
  <c r="BF177" i="10"/>
  <c r="BF183" i="10"/>
  <c r="BF187" i="10"/>
  <c r="BF188" i="10"/>
  <c r="BF190" i="10"/>
  <c r="BF191" i="10"/>
  <c r="BF203" i="10"/>
  <c r="BF205" i="10"/>
  <c r="BF207" i="10"/>
  <c r="BF209" i="10"/>
  <c r="BF210" i="10"/>
  <c r="F94" i="9"/>
  <c r="J131" i="9"/>
  <c r="J134" i="9"/>
  <c r="BF142" i="9"/>
  <c r="BF156" i="9"/>
  <c r="BF161" i="9"/>
  <c r="BF162" i="9"/>
  <c r="BF164" i="9"/>
  <c r="BF165" i="9"/>
  <c r="BF168" i="9"/>
  <c r="BF171" i="9"/>
  <c r="BF182" i="9"/>
  <c r="BF188" i="9"/>
  <c r="BF206" i="9"/>
  <c r="BF208" i="9"/>
  <c r="BF215" i="9"/>
  <c r="BF217" i="9"/>
  <c r="BF218" i="9"/>
  <c r="BF223" i="9"/>
  <c r="BF225" i="9"/>
  <c r="BF226" i="9"/>
  <c r="BF229" i="9"/>
  <c r="BF235" i="9"/>
  <c r="BF241" i="9"/>
  <c r="BF243" i="9"/>
  <c r="BF244" i="9"/>
  <c r="BF257" i="9"/>
  <c r="BF262" i="9"/>
  <c r="BF266" i="9"/>
  <c r="BF267" i="9"/>
  <c r="BF268" i="9"/>
  <c r="BF272" i="9"/>
  <c r="BF275" i="9"/>
  <c r="F93" i="9"/>
  <c r="BF141" i="9"/>
  <c r="BF145" i="9"/>
  <c r="BF146" i="9"/>
  <c r="BF157" i="9"/>
  <c r="BF169" i="9"/>
  <c r="BF173" i="9"/>
  <c r="BF178" i="9"/>
  <c r="BF189" i="9"/>
  <c r="BF194" i="9"/>
  <c r="BF201" i="9"/>
  <c r="BF202" i="9"/>
  <c r="BF204" i="9"/>
  <c r="BF210" i="9"/>
  <c r="BF219" i="9"/>
  <c r="BF220" i="9"/>
  <c r="BF221" i="9"/>
  <c r="BF230" i="9"/>
  <c r="BF231" i="9"/>
  <c r="BF232" i="9"/>
  <c r="BF237" i="9"/>
  <c r="BF238" i="9"/>
  <c r="BF250" i="9"/>
  <c r="BF253" i="9"/>
  <c r="BF258" i="9"/>
  <c r="BF259" i="9"/>
  <c r="BF261" i="9"/>
  <c r="BF263" i="9"/>
  <c r="BF264" i="9"/>
  <c r="BF265" i="9"/>
  <c r="BF270" i="9"/>
  <c r="BF277" i="9"/>
  <c r="BF278" i="9"/>
  <c r="E85" i="9"/>
  <c r="BF140" i="9"/>
  <c r="BF143" i="9"/>
  <c r="BF149" i="9"/>
  <c r="BF150" i="9"/>
  <c r="BF151" i="9"/>
  <c r="BF152" i="9"/>
  <c r="BF158" i="9"/>
  <c r="BF160" i="9"/>
  <c r="BF163" i="9"/>
  <c r="BF166" i="9"/>
  <c r="BF181" i="9"/>
  <c r="BF186" i="9"/>
  <c r="BF187" i="9"/>
  <c r="BF191" i="9"/>
  <c r="BF193" i="9"/>
  <c r="BF195" i="9"/>
  <c r="BF197" i="9"/>
  <c r="BF198" i="9"/>
  <c r="BF199" i="9"/>
  <c r="BF203" i="9"/>
  <c r="BF213" i="9"/>
  <c r="BF214" i="9"/>
  <c r="BF216" i="9"/>
  <c r="BF222" i="9"/>
  <c r="BF236" i="9"/>
  <c r="BF240" i="9"/>
  <c r="BF247" i="9"/>
  <c r="BF248" i="9"/>
  <c r="BF249" i="9"/>
  <c r="BF252" i="9"/>
  <c r="BF255" i="9"/>
  <c r="BF273" i="9"/>
  <c r="BF276" i="9"/>
  <c r="J93" i="9"/>
  <c r="BF144" i="9"/>
  <c r="BF147" i="9"/>
  <c r="BF153" i="9"/>
  <c r="BF154" i="9"/>
  <c r="BF159" i="9"/>
  <c r="BF176" i="9"/>
  <c r="BF177" i="9"/>
  <c r="BF180" i="9"/>
  <c r="BF183" i="9"/>
  <c r="BF185" i="9"/>
  <c r="BF190" i="9"/>
  <c r="BF192" i="9"/>
  <c r="BF196" i="9"/>
  <c r="BF200" i="9"/>
  <c r="BF205" i="9"/>
  <c r="BF207" i="9"/>
  <c r="BF209" i="9"/>
  <c r="BF212" i="9"/>
  <c r="BF227" i="9"/>
  <c r="BF228" i="9"/>
  <c r="BF233" i="9"/>
  <c r="BF234" i="9"/>
  <c r="BF242" i="9"/>
  <c r="BF245" i="9"/>
  <c r="BF246" i="9"/>
  <c r="BF251" i="9"/>
  <c r="BF254" i="9"/>
  <c r="BF260" i="9"/>
  <c r="BF271" i="9"/>
  <c r="E136" i="8"/>
  <c r="F144" i="8"/>
  <c r="BF157" i="8"/>
  <c r="BF158" i="8"/>
  <c r="BF159" i="8"/>
  <c r="BF161" i="8"/>
  <c r="BF163" i="8"/>
  <c r="BF165" i="8"/>
  <c r="BF169" i="8"/>
  <c r="BF170" i="8"/>
  <c r="BF175" i="8"/>
  <c r="BF178" i="8"/>
  <c r="BF180" i="8"/>
  <c r="BF183" i="8"/>
  <c r="BF187" i="8"/>
  <c r="BF191" i="8"/>
  <c r="BF198" i="8"/>
  <c r="BF205" i="8"/>
  <c r="BF210" i="8"/>
  <c r="BF216" i="8"/>
  <c r="BF218" i="8"/>
  <c r="BF219" i="8"/>
  <c r="BF221" i="8"/>
  <c r="BF226" i="8"/>
  <c r="BF228" i="8"/>
  <c r="BF240" i="8"/>
  <c r="BF246" i="8"/>
  <c r="BF251" i="8"/>
  <c r="BF285" i="8"/>
  <c r="BF289" i="8"/>
  <c r="BF293" i="8"/>
  <c r="J91" i="8"/>
  <c r="F94" i="8"/>
  <c r="J145" i="8"/>
  <c r="BF151" i="8"/>
  <c r="BF154" i="8"/>
  <c r="BF155" i="8"/>
  <c r="BF179" i="8"/>
  <c r="BF186" i="8"/>
  <c r="BF192" i="8"/>
  <c r="BF193" i="8"/>
  <c r="BF194" i="8"/>
  <c r="BF203" i="8"/>
  <c r="BF206" i="8"/>
  <c r="BF207" i="8"/>
  <c r="BF209" i="8"/>
  <c r="BF211" i="8"/>
  <c r="BF217" i="8"/>
  <c r="BF222" i="8"/>
  <c r="BF223" i="8"/>
  <c r="BF224" i="8"/>
  <c r="BF225" i="8"/>
  <c r="BF230" i="8"/>
  <c r="BF232" i="8"/>
  <c r="BF235" i="8"/>
  <c r="BF237" i="8"/>
  <c r="BF239" i="8"/>
  <c r="BF242" i="8"/>
  <c r="BF258" i="8"/>
  <c r="BF263" i="8"/>
  <c r="BF268" i="8"/>
  <c r="BF279" i="8"/>
  <c r="BF282" i="8"/>
  <c r="BF283" i="8"/>
  <c r="BF288" i="8"/>
  <c r="BF299" i="8"/>
  <c r="BF300" i="8"/>
  <c r="J93" i="8"/>
  <c r="BF152" i="8"/>
  <c r="BF153" i="8"/>
  <c r="BF162" i="8"/>
  <c r="BF166" i="8"/>
  <c r="BF167" i="8"/>
  <c r="BF171" i="8"/>
  <c r="BF182" i="8"/>
  <c r="BF185" i="8"/>
  <c r="BF189" i="8"/>
  <c r="BF195" i="8"/>
  <c r="BF197" i="8"/>
  <c r="BF202" i="8"/>
  <c r="BF204" i="8"/>
  <c r="BF234" i="8"/>
  <c r="BF241" i="8"/>
  <c r="BF243" i="8"/>
  <c r="BF248" i="8"/>
  <c r="BF250" i="8"/>
  <c r="BF261" i="8"/>
  <c r="BF262" i="8"/>
  <c r="BF265" i="8"/>
  <c r="BF269" i="8"/>
  <c r="BF272" i="8"/>
  <c r="BF276" i="8"/>
  <c r="BF294" i="8"/>
  <c r="BF168" i="8"/>
  <c r="BF173" i="8"/>
  <c r="BF174" i="8"/>
  <c r="BF176" i="8"/>
  <c r="BF181" i="8"/>
  <c r="BF184" i="8"/>
  <c r="BF188" i="8"/>
  <c r="BF190" i="8"/>
  <c r="BF196" i="8"/>
  <c r="BF199" i="8"/>
  <c r="BF200" i="8"/>
  <c r="BF208" i="8"/>
  <c r="BF213" i="8"/>
  <c r="BF214" i="8"/>
  <c r="BF215" i="8"/>
  <c r="BF227" i="8"/>
  <c r="BF231" i="8"/>
  <c r="BF245" i="8"/>
  <c r="BF247" i="8"/>
  <c r="BF249" i="8"/>
  <c r="BF253" i="8"/>
  <c r="BF254" i="8"/>
  <c r="BF256" i="8"/>
  <c r="BF266" i="8"/>
  <c r="BF271" i="8"/>
  <c r="BF273" i="8"/>
  <c r="BF274" i="8"/>
  <c r="BF275" i="8"/>
  <c r="BF277" i="8"/>
  <c r="BF280" i="8"/>
  <c r="BF281" i="8"/>
  <c r="BF286" i="8"/>
  <c r="BF287" i="8"/>
  <c r="BF290" i="8"/>
  <c r="BF292" i="8"/>
  <c r="BF295" i="8"/>
  <c r="BF297" i="8"/>
  <c r="BF301" i="8"/>
  <c r="BF302" i="8"/>
  <c r="F94" i="7"/>
  <c r="J116" i="7"/>
  <c r="BF128" i="7"/>
  <c r="BF131" i="7"/>
  <c r="BF137" i="7"/>
  <c r="BF146" i="7"/>
  <c r="BF149" i="7"/>
  <c r="BF157" i="7"/>
  <c r="BF159" i="7"/>
  <c r="BF162" i="7"/>
  <c r="BF163" i="7"/>
  <c r="BF172" i="7"/>
  <c r="BF186" i="7"/>
  <c r="BF188" i="7"/>
  <c r="BF189" i="7"/>
  <c r="BF192" i="7"/>
  <c r="BF195" i="7"/>
  <c r="BF200" i="7"/>
  <c r="BF201" i="7"/>
  <c r="BF202" i="7"/>
  <c r="BF206" i="7"/>
  <c r="BF208" i="7"/>
  <c r="BF210" i="7"/>
  <c r="BF212" i="7"/>
  <c r="BF215" i="7"/>
  <c r="BF217" i="7"/>
  <c r="BF218" i="7"/>
  <c r="BF220" i="7"/>
  <c r="BF222" i="7"/>
  <c r="BF224" i="7"/>
  <c r="BF227" i="7"/>
  <c r="BF232" i="7"/>
  <c r="BF237" i="7"/>
  <c r="BF239" i="7"/>
  <c r="BF241" i="7"/>
  <c r="BF243" i="7"/>
  <c r="BF245" i="7"/>
  <c r="BF247" i="7"/>
  <c r="BF249" i="7"/>
  <c r="BF251" i="7"/>
  <c r="BF255" i="7"/>
  <c r="J93" i="7"/>
  <c r="BF127" i="7"/>
  <c r="BF130" i="7"/>
  <c r="BF134" i="7"/>
  <c r="BF143" i="7"/>
  <c r="BF153" i="7"/>
  <c r="BF154" i="7"/>
  <c r="BF156" i="7"/>
  <c r="BF160" i="7"/>
  <c r="BF161" i="7"/>
  <c r="BF164" i="7"/>
  <c r="BF171" i="7"/>
  <c r="BF177" i="7"/>
  <c r="BF179" i="7"/>
  <c r="BF183" i="7"/>
  <c r="BF185" i="7"/>
  <c r="BF187" i="7"/>
  <c r="BF193" i="7"/>
  <c r="BF196" i="7"/>
  <c r="BF198" i="7"/>
  <c r="BF211" i="7"/>
  <c r="BF213" i="7"/>
  <c r="BF216" i="7"/>
  <c r="BF219" i="7"/>
  <c r="BF226" i="7"/>
  <c r="BF228" i="7"/>
  <c r="BF233" i="7"/>
  <c r="BF234" i="7"/>
  <c r="BF240" i="7"/>
  <c r="BF244" i="7"/>
  <c r="BF250" i="7"/>
  <c r="BF252" i="7"/>
  <c r="BF253" i="7"/>
  <c r="J94" i="7"/>
  <c r="BF125" i="7"/>
  <c r="BF126" i="7"/>
  <c r="BF129" i="7"/>
  <c r="BF132" i="7"/>
  <c r="BF133" i="7"/>
  <c r="BF135" i="7"/>
  <c r="BF139" i="7"/>
  <c r="BF140" i="7"/>
  <c r="BF141" i="7"/>
  <c r="BF147" i="7"/>
  <c r="BF148" i="7"/>
  <c r="BF150" i="7"/>
  <c r="BF155" i="7"/>
  <c r="BF165" i="7"/>
  <c r="BF166" i="7"/>
  <c r="BF169" i="7"/>
  <c r="BF170" i="7"/>
  <c r="BF178" i="7"/>
  <c r="BF181" i="7"/>
  <c r="BF191" i="7"/>
  <c r="BF205" i="7"/>
  <c r="BF223" i="7"/>
  <c r="BF225" i="7"/>
  <c r="BF229" i="7"/>
  <c r="BF230" i="7"/>
  <c r="BF235" i="7"/>
  <c r="BF236" i="7"/>
  <c r="BF246" i="7"/>
  <c r="BF254" i="7"/>
  <c r="E85" i="7"/>
  <c r="F93" i="7"/>
  <c r="BF136" i="7"/>
  <c r="BF138" i="7"/>
  <c r="BF142" i="7"/>
  <c r="BF144" i="7"/>
  <c r="BF145" i="7"/>
  <c r="BF151" i="7"/>
  <c r="BF152" i="7"/>
  <c r="BF158" i="7"/>
  <c r="BF167" i="7"/>
  <c r="BF168" i="7"/>
  <c r="BF173" i="7"/>
  <c r="BF174" i="7"/>
  <c r="BF175" i="7"/>
  <c r="BF176" i="7"/>
  <c r="BF180" i="7"/>
  <c r="BF182" i="7"/>
  <c r="BF184" i="7"/>
  <c r="BF190" i="7"/>
  <c r="BF194" i="7"/>
  <c r="BF197" i="7"/>
  <c r="BF199" i="7"/>
  <c r="BF203" i="7"/>
  <c r="BF204" i="7"/>
  <c r="BF207" i="7"/>
  <c r="BF209" i="7"/>
  <c r="BF214" i="7"/>
  <c r="BF221" i="7"/>
  <c r="BF231" i="7"/>
  <c r="BF238" i="7"/>
  <c r="BF242" i="7"/>
  <c r="BF248" i="7"/>
  <c r="E85" i="6"/>
  <c r="F93" i="6"/>
  <c r="J137" i="6"/>
  <c r="BF151" i="6"/>
  <c r="BF152" i="6"/>
  <c r="BF157" i="6"/>
  <c r="BF160" i="6"/>
  <c r="BF168" i="6"/>
  <c r="BF178" i="6"/>
  <c r="BF181" i="6"/>
  <c r="BF187" i="6"/>
  <c r="BF188" i="6"/>
  <c r="BF194" i="6"/>
  <c r="BF201" i="6"/>
  <c r="BF208" i="6"/>
  <c r="BF209" i="6"/>
  <c r="BF212" i="6"/>
  <c r="BF217" i="6"/>
  <c r="BF227" i="6"/>
  <c r="BF229" i="6"/>
  <c r="BF233" i="6"/>
  <c r="BF240" i="6"/>
  <c r="BF243" i="6"/>
  <c r="BF244" i="6"/>
  <c r="BF245" i="6"/>
  <c r="BF247" i="6"/>
  <c r="BF250" i="6"/>
  <c r="BF251" i="6"/>
  <c r="BF253" i="6"/>
  <c r="BF254" i="6"/>
  <c r="BF257" i="6"/>
  <c r="BF261" i="6"/>
  <c r="BF264" i="6"/>
  <c r="BF277" i="6"/>
  <c r="BF282" i="6"/>
  <c r="BF284" i="6"/>
  <c r="BF289" i="6"/>
  <c r="BF290" i="6"/>
  <c r="BF293" i="6"/>
  <c r="BF301" i="6"/>
  <c r="BF304" i="6"/>
  <c r="BF305" i="6"/>
  <c r="BF307" i="6"/>
  <c r="BF308" i="6"/>
  <c r="BF310" i="6"/>
  <c r="BF321" i="6"/>
  <c r="BF324" i="6"/>
  <c r="BF333" i="6"/>
  <c r="BF342" i="6"/>
  <c r="BF344" i="6"/>
  <c r="J94" i="6"/>
  <c r="F138" i="6"/>
  <c r="BF147" i="6"/>
  <c r="BF154" i="6"/>
  <c r="BF155" i="6"/>
  <c r="BF159" i="6"/>
  <c r="BF161" i="6"/>
  <c r="BF163" i="6"/>
  <c r="BF165" i="6"/>
  <c r="BF167" i="6"/>
  <c r="BF170" i="6"/>
  <c r="BF182" i="6"/>
  <c r="BF183" i="6"/>
  <c r="BF186" i="6"/>
  <c r="BF190" i="6"/>
  <c r="BF191" i="6"/>
  <c r="BF192" i="6"/>
  <c r="BF193" i="6"/>
  <c r="BF195" i="6"/>
  <c r="BF196" i="6"/>
  <c r="BF200" i="6"/>
  <c r="BF207" i="6"/>
  <c r="BF213" i="6"/>
  <c r="BF214" i="6"/>
  <c r="BF215" i="6"/>
  <c r="BF219" i="6"/>
  <c r="BF223" i="6"/>
  <c r="BF224" i="6"/>
  <c r="BF228" i="6"/>
  <c r="BF234" i="6"/>
  <c r="BF246" i="6"/>
  <c r="BF256" i="6"/>
  <c r="BF259" i="6"/>
  <c r="BF270" i="6"/>
  <c r="BF271" i="6"/>
  <c r="BF272" i="6"/>
  <c r="BF275" i="6"/>
  <c r="BF276" i="6"/>
  <c r="BF288" i="6"/>
  <c r="BF294" i="6"/>
  <c r="BF299" i="6"/>
  <c r="BF300" i="6"/>
  <c r="BF309" i="6"/>
  <c r="BF312" i="6"/>
  <c r="BF314" i="6"/>
  <c r="BF317" i="6"/>
  <c r="BF319" i="6"/>
  <c r="BF322" i="6"/>
  <c r="BF323" i="6"/>
  <c r="BF326" i="6"/>
  <c r="BF329" i="6"/>
  <c r="BF331" i="6"/>
  <c r="BF336" i="6"/>
  <c r="BF338" i="6"/>
  <c r="BF340" i="6"/>
  <c r="BF345" i="6"/>
  <c r="BF349" i="6"/>
  <c r="BF351" i="6"/>
  <c r="BF354" i="6"/>
  <c r="J91" i="6"/>
  <c r="BF143" i="6"/>
  <c r="BF144" i="6"/>
  <c r="BF156" i="6"/>
  <c r="BF166" i="6"/>
  <c r="BF169" i="6"/>
  <c r="BF174" i="6"/>
  <c r="BF175" i="6"/>
  <c r="BF176" i="6"/>
  <c r="BF177" i="6"/>
  <c r="BF179" i="6"/>
  <c r="BF184" i="6"/>
  <c r="BF197" i="6"/>
  <c r="BF198" i="6"/>
  <c r="BF203" i="6"/>
  <c r="BF205" i="6"/>
  <c r="BF206" i="6"/>
  <c r="BF218" i="6"/>
  <c r="BF222" i="6"/>
  <c r="BF235" i="6"/>
  <c r="BF236" i="6"/>
  <c r="BF237" i="6"/>
  <c r="BF242" i="6"/>
  <c r="BF267" i="6"/>
  <c r="BF274" i="6"/>
  <c r="BF279" i="6"/>
  <c r="BF285" i="6"/>
  <c r="BF286" i="6"/>
  <c r="BF287" i="6"/>
  <c r="BF295" i="6"/>
  <c r="BF297" i="6"/>
  <c r="BF298" i="6"/>
  <c r="BF315" i="6"/>
  <c r="BF320" i="6"/>
  <c r="BF325" i="6"/>
  <c r="BF332" i="6"/>
  <c r="BF335" i="6"/>
  <c r="BF341" i="6"/>
  <c r="BF346" i="6"/>
  <c r="BF350" i="6"/>
  <c r="BF352" i="6"/>
  <c r="BF146" i="6"/>
  <c r="BF148" i="6"/>
  <c r="BF149" i="6"/>
  <c r="BF153" i="6"/>
  <c r="BF162" i="6"/>
  <c r="BF171" i="6"/>
  <c r="BF180" i="6"/>
  <c r="BF189" i="6"/>
  <c r="BF202" i="6"/>
  <c r="BF204" i="6"/>
  <c r="BF210" i="6"/>
  <c r="BF211" i="6"/>
  <c r="BF216" i="6"/>
  <c r="BF220" i="6"/>
  <c r="BF221" i="6"/>
  <c r="BF226" i="6"/>
  <c r="BF230" i="6"/>
  <c r="BF231" i="6"/>
  <c r="BF232" i="6"/>
  <c r="BF238" i="6"/>
  <c r="BF239" i="6"/>
  <c r="BF248" i="6"/>
  <c r="BF249" i="6"/>
  <c r="BF252" i="6"/>
  <c r="BF258" i="6"/>
  <c r="BF262" i="6"/>
  <c r="BF263" i="6"/>
  <c r="BF268" i="6"/>
  <c r="BF269" i="6"/>
  <c r="BF273" i="6"/>
  <c r="BF280" i="6"/>
  <c r="BF281" i="6"/>
  <c r="BF283" i="6"/>
  <c r="BF291" i="6"/>
  <c r="BF296" i="6"/>
  <c r="BF302" i="6"/>
  <c r="BF303" i="6"/>
  <c r="BF306" i="6"/>
  <c r="BF311" i="6"/>
  <c r="BF313" i="6"/>
  <c r="BF316" i="6"/>
  <c r="BF327" i="6"/>
  <c r="BF328" i="6"/>
  <c r="BF330" i="6"/>
  <c r="BF337" i="6"/>
  <c r="BF339" i="6"/>
  <c r="BF343" i="6"/>
  <c r="BF347" i="6"/>
  <c r="J93" i="5"/>
  <c r="BF134" i="5"/>
  <c r="BF137" i="5"/>
  <c r="BF148" i="5"/>
  <c r="BF152" i="5"/>
  <c r="BF154" i="5"/>
  <c r="BF160" i="5"/>
  <c r="BF163" i="5"/>
  <c r="BF164" i="5"/>
  <c r="BF165" i="5"/>
  <c r="BF168" i="5"/>
  <c r="BF170" i="5"/>
  <c r="BF173" i="5"/>
  <c r="BF184" i="5"/>
  <c r="BF187" i="5"/>
  <c r="BF196" i="5"/>
  <c r="BF199" i="5"/>
  <c r="BF204" i="5"/>
  <c r="BF205" i="5"/>
  <c r="BF206" i="5"/>
  <c r="BF209" i="5"/>
  <c r="BF215" i="5"/>
  <c r="BF216" i="5"/>
  <c r="BF217" i="5"/>
  <c r="BF218" i="5"/>
  <c r="BF223" i="5"/>
  <c r="BF227" i="5"/>
  <c r="BF229" i="5"/>
  <c r="BF239" i="5"/>
  <c r="BF240" i="5"/>
  <c r="BF244" i="5"/>
  <c r="BF245" i="5"/>
  <c r="BF248" i="5"/>
  <c r="BF250" i="5"/>
  <c r="BF251" i="5"/>
  <c r="BF253" i="5"/>
  <c r="BF256" i="5"/>
  <c r="E85" i="5"/>
  <c r="J94" i="5"/>
  <c r="F127" i="5"/>
  <c r="BF135" i="5"/>
  <c r="BF140" i="5"/>
  <c r="BF141" i="5"/>
  <c r="BF143" i="5"/>
  <c r="BF169" i="5"/>
  <c r="BF174" i="5"/>
  <c r="BF176" i="5"/>
  <c r="BF179" i="5"/>
  <c r="BF181" i="5"/>
  <c r="BF182" i="5"/>
  <c r="BF183" i="5"/>
  <c r="BF186" i="5"/>
  <c r="BF190" i="5"/>
  <c r="BF192" i="5"/>
  <c r="BF193" i="5"/>
  <c r="BF210" i="5"/>
  <c r="BF212" i="5"/>
  <c r="BF219" i="5"/>
  <c r="BF228" i="5"/>
  <c r="BF241" i="5"/>
  <c r="BF252" i="5"/>
  <c r="BF259" i="5"/>
  <c r="BF261" i="5"/>
  <c r="BF262" i="5"/>
  <c r="F93" i="5"/>
  <c r="J124" i="5"/>
  <c r="BF133" i="5"/>
  <c r="BF136" i="5"/>
  <c r="BF144" i="5"/>
  <c r="BF146" i="5"/>
  <c r="BF147" i="5"/>
  <c r="BF151" i="5"/>
  <c r="BF162" i="5"/>
  <c r="BF166" i="5"/>
  <c r="BF175" i="5"/>
  <c r="BF177" i="5"/>
  <c r="BF185" i="5"/>
  <c r="BF188" i="5"/>
  <c r="BF191" i="5"/>
  <c r="BF197" i="5"/>
  <c r="BF198" i="5"/>
  <c r="BF224" i="5"/>
  <c r="BF231" i="5"/>
  <c r="BF233" i="5"/>
  <c r="BF237" i="5"/>
  <c r="BF238" i="5"/>
  <c r="BF242" i="5"/>
  <c r="BF243" i="5"/>
  <c r="BF247" i="5"/>
  <c r="BF249" i="5"/>
  <c r="BF258" i="5"/>
  <c r="BF138" i="5"/>
  <c r="BF139" i="5"/>
  <c r="BF142" i="5"/>
  <c r="BF145" i="5"/>
  <c r="BF150" i="5"/>
  <c r="BF153" i="5"/>
  <c r="BF155" i="5"/>
  <c r="BF156" i="5"/>
  <c r="BF157" i="5"/>
  <c r="BF158" i="5"/>
  <c r="BF161" i="5"/>
  <c r="BF167" i="5"/>
  <c r="BF171" i="5"/>
  <c r="BF172" i="5"/>
  <c r="BF180" i="5"/>
  <c r="BF189" i="5"/>
  <c r="BF194" i="5"/>
  <c r="BF195" i="5"/>
  <c r="BF200" i="5"/>
  <c r="BF201" i="5"/>
  <c r="BF202" i="5"/>
  <c r="BF207" i="5"/>
  <c r="BF208" i="5"/>
  <c r="BF211" i="5"/>
  <c r="BF213" i="5"/>
  <c r="BF214" i="5"/>
  <c r="BF220" i="5"/>
  <c r="BF221" i="5"/>
  <c r="BF222" i="5"/>
  <c r="BF225" i="5"/>
  <c r="BF232" i="5"/>
  <c r="BF235" i="5"/>
  <c r="BF236" i="5"/>
  <c r="BF246" i="5"/>
  <c r="BF254" i="5"/>
  <c r="BF255" i="5"/>
  <c r="BF260" i="5"/>
  <c r="E85" i="4"/>
  <c r="J93" i="4"/>
  <c r="J94" i="4"/>
  <c r="F126" i="4"/>
  <c r="BF135" i="4"/>
  <c r="BF146" i="4"/>
  <c r="BF147" i="4"/>
  <c r="BF153" i="4"/>
  <c r="BF157" i="4"/>
  <c r="BF160" i="4"/>
  <c r="BF161" i="4"/>
  <c r="BF162" i="4"/>
  <c r="BF169" i="4"/>
  <c r="BF173" i="4"/>
  <c r="BF187" i="4"/>
  <c r="BF193" i="4"/>
  <c r="BF199" i="4"/>
  <c r="F94" i="4"/>
  <c r="BF143" i="4"/>
  <c r="BF151" i="4"/>
  <c r="BF158" i="4"/>
  <c r="BF166" i="4"/>
  <c r="BF168" i="4"/>
  <c r="BF175" i="4"/>
  <c r="BF182" i="4"/>
  <c r="BF183" i="4"/>
  <c r="BF197" i="4"/>
  <c r="BF133" i="4"/>
  <c r="BF140" i="4"/>
  <c r="BF141" i="4"/>
  <c r="BF142" i="4"/>
  <c r="BF148" i="4"/>
  <c r="BF150" i="4"/>
  <c r="BF152" i="4"/>
  <c r="BF154" i="4"/>
  <c r="BF159" i="4"/>
  <c r="BF164" i="4"/>
  <c r="BF165" i="4"/>
  <c r="BF167" i="4"/>
  <c r="BF170" i="4"/>
  <c r="BF171" i="4"/>
  <c r="BF172" i="4"/>
  <c r="BF174" i="4"/>
  <c r="BF176" i="4"/>
  <c r="BF177" i="4"/>
  <c r="BF178" i="4"/>
  <c r="BF185" i="4"/>
  <c r="BF188" i="4"/>
  <c r="BF189" i="4"/>
  <c r="BF192" i="4"/>
  <c r="BF194" i="4"/>
  <c r="BF198" i="4"/>
  <c r="J91" i="4"/>
  <c r="BF136" i="4"/>
  <c r="BF139" i="4"/>
  <c r="BF145" i="4"/>
  <c r="BF155" i="4"/>
  <c r="BF163" i="4"/>
  <c r="BF179" i="4"/>
  <c r="BF180" i="4"/>
  <c r="BF181" i="4"/>
  <c r="BF184" i="4"/>
  <c r="BF190" i="4"/>
  <c r="BF195" i="4"/>
  <c r="BF196" i="4"/>
  <c r="J91" i="3"/>
  <c r="J93" i="3"/>
  <c r="J94" i="3"/>
  <c r="F128" i="3"/>
  <c r="BF134" i="3"/>
  <c r="BF136" i="3"/>
  <c r="BF145" i="3"/>
  <c r="BF152" i="3"/>
  <c r="BF154" i="3"/>
  <c r="BF156" i="3"/>
  <c r="BF169" i="3"/>
  <c r="BF171" i="3"/>
  <c r="BF188" i="3"/>
  <c r="BF194" i="3"/>
  <c r="BF204" i="3"/>
  <c r="F127" i="3"/>
  <c r="BF137" i="3"/>
  <c r="BF139" i="3"/>
  <c r="BF144" i="3"/>
  <c r="BF147" i="3"/>
  <c r="BF155" i="3"/>
  <c r="BF157" i="3"/>
  <c r="BF160" i="3"/>
  <c r="BF161" i="3"/>
  <c r="BF176" i="3"/>
  <c r="BF178" i="3"/>
  <c r="BF182" i="3"/>
  <c r="BF184" i="3"/>
  <c r="BF195" i="3"/>
  <c r="BF196" i="3"/>
  <c r="BF198" i="3"/>
  <c r="BF203" i="3"/>
  <c r="BF146" i="3"/>
  <c r="BF148" i="3"/>
  <c r="BF158" i="3"/>
  <c r="BF164" i="3"/>
  <c r="BF165" i="3"/>
  <c r="BF167" i="3"/>
  <c r="BF168" i="3"/>
  <c r="BF170" i="3"/>
  <c r="BF173" i="3"/>
  <c r="BF175" i="3"/>
  <c r="BF179" i="3"/>
  <c r="BF181" i="3"/>
  <c r="BF183" i="3"/>
  <c r="BF185" i="3"/>
  <c r="BF186" i="3"/>
  <c r="BF189" i="3"/>
  <c r="BF191" i="3"/>
  <c r="BF199" i="3"/>
  <c r="E85" i="3"/>
  <c r="BF142" i="3"/>
  <c r="BF143" i="3"/>
  <c r="BF149" i="3"/>
  <c r="BF151" i="3"/>
  <c r="BF153" i="3"/>
  <c r="BF159" i="3"/>
  <c r="BF162" i="3"/>
  <c r="BF163" i="3"/>
  <c r="BF166" i="3"/>
  <c r="BF172" i="3"/>
  <c r="BF174" i="3"/>
  <c r="BF180" i="3"/>
  <c r="BF190" i="3"/>
  <c r="BF192" i="3"/>
  <c r="BF197" i="3"/>
  <c r="BF201" i="3"/>
  <c r="BF202" i="3"/>
  <c r="F94" i="2"/>
  <c r="J94" i="2"/>
  <c r="BF139" i="2"/>
  <c r="BF141" i="2"/>
  <c r="BF145" i="2"/>
  <c r="BF146" i="2"/>
  <c r="BF150" i="2"/>
  <c r="BF155" i="2"/>
  <c r="BF158" i="2"/>
  <c r="BF163" i="2"/>
  <c r="F93" i="2"/>
  <c r="BF140" i="2"/>
  <c r="BF147" i="2"/>
  <c r="BF151" i="2"/>
  <c r="BF152" i="2"/>
  <c r="BF153" i="2"/>
  <c r="BF157" i="2"/>
  <c r="BF159" i="2"/>
  <c r="BF161" i="2"/>
  <c r="BF167" i="2"/>
  <c r="BF168" i="2"/>
  <c r="BF171" i="2"/>
  <c r="BF175" i="2"/>
  <c r="BF176" i="2"/>
  <c r="E85" i="2"/>
  <c r="J93" i="2"/>
  <c r="J124" i="2"/>
  <c r="BF133" i="2"/>
  <c r="BF135" i="2"/>
  <c r="BF137" i="2"/>
  <c r="BF138" i="2"/>
  <c r="BF143" i="2"/>
  <c r="BF149" i="2"/>
  <c r="BF154" i="2"/>
  <c r="BF170" i="2"/>
  <c r="BF173" i="2"/>
  <c r="BF174" i="2"/>
  <c r="BF178" i="2"/>
  <c r="BF134" i="2"/>
  <c r="BF136" i="2"/>
  <c r="BF144" i="2"/>
  <c r="BF160" i="2"/>
  <c r="BF166" i="2"/>
  <c r="BF169" i="2"/>
  <c r="AS94" i="1"/>
  <c r="F38" i="2"/>
  <c r="BC96" i="1"/>
  <c r="F35" i="2"/>
  <c r="AZ96" i="1" s="1"/>
  <c r="J35" i="3"/>
  <c r="AV97" i="1" s="1"/>
  <c r="F39" i="4"/>
  <c r="BD98" i="1" s="1"/>
  <c r="F37" i="4"/>
  <c r="BB98" i="1" s="1"/>
  <c r="F35" i="5"/>
  <c r="AZ99" i="1" s="1"/>
  <c r="F39" i="5"/>
  <c r="BD99" i="1" s="1"/>
  <c r="F39" i="6"/>
  <c r="BD100" i="1" s="1"/>
  <c r="F38" i="7"/>
  <c r="BC101" i="1"/>
  <c r="F39" i="7"/>
  <c r="BD101" i="1" s="1"/>
  <c r="F37" i="8"/>
  <c r="BB103" i="1" s="1"/>
  <c r="F35" i="9"/>
  <c r="AZ104" i="1" s="1"/>
  <c r="F39" i="9"/>
  <c r="BD104" i="1" s="1"/>
  <c r="F39" i="10"/>
  <c r="BD105" i="1" s="1"/>
  <c r="F37" i="11"/>
  <c r="BB106" i="1" s="1"/>
  <c r="F37" i="12"/>
  <c r="BB107" i="1" s="1"/>
  <c r="F35" i="12"/>
  <c r="AZ107" i="1" s="1"/>
  <c r="F38" i="13"/>
  <c r="BC108" i="1" s="1"/>
  <c r="F39" i="13"/>
  <c r="BD108" i="1" s="1"/>
  <c r="J35" i="14"/>
  <c r="AV109" i="1" s="1"/>
  <c r="F35" i="15"/>
  <c r="AZ110" i="1" s="1"/>
  <c r="F39" i="15"/>
  <c r="BD110" i="1" s="1"/>
  <c r="F37" i="16"/>
  <c r="BB111" i="1" s="1"/>
  <c r="F38" i="16"/>
  <c r="BC111" i="1" s="1"/>
  <c r="F37" i="17"/>
  <c r="BB112" i="1" s="1"/>
  <c r="F39" i="18"/>
  <c r="BD113" i="1" s="1"/>
  <c r="F39" i="2"/>
  <c r="BD96" i="1" s="1"/>
  <c r="F39" i="3"/>
  <c r="BD97" i="1" s="1"/>
  <c r="F35" i="4"/>
  <c r="AZ98" i="1" s="1"/>
  <c r="F38" i="5"/>
  <c r="BC99" i="1" s="1"/>
  <c r="F35" i="6"/>
  <c r="AZ100" i="1" s="1"/>
  <c r="F37" i="7"/>
  <c r="BB101" i="1" s="1"/>
  <c r="F35" i="8"/>
  <c r="AZ103" i="1" s="1"/>
  <c r="F39" i="8"/>
  <c r="BD103" i="1" s="1"/>
  <c r="F37" i="9"/>
  <c r="BB104" i="1" s="1"/>
  <c r="F38" i="10"/>
  <c r="BC105" i="1" s="1"/>
  <c r="J35" i="11"/>
  <c r="AV106" i="1" s="1"/>
  <c r="F39" i="12"/>
  <c r="BD107" i="1" s="1"/>
  <c r="F38" i="12"/>
  <c r="BC107" i="1" s="1"/>
  <c r="F37" i="14"/>
  <c r="BB109" i="1" s="1"/>
  <c r="F37" i="15"/>
  <c r="BB110" i="1" s="1"/>
  <c r="F39" i="16"/>
  <c r="BD111" i="1" s="1"/>
  <c r="F35" i="17"/>
  <c r="AZ112" i="1" s="1"/>
  <c r="F38" i="18"/>
  <c r="BC113" i="1" s="1"/>
  <c r="F37" i="2"/>
  <c r="BB96" i="1" s="1"/>
  <c r="F35" i="3"/>
  <c r="AZ97" i="1" s="1"/>
  <c r="F38" i="4"/>
  <c r="BC98" i="1" s="1"/>
  <c r="F37" i="5"/>
  <c r="BB99" i="1" s="1"/>
  <c r="F37" i="6"/>
  <c r="BB100" i="1" s="1"/>
  <c r="F38" i="6"/>
  <c r="BC100" i="1" s="1"/>
  <c r="J35" i="7"/>
  <c r="AV101" i="1" s="1"/>
  <c r="F38" i="8"/>
  <c r="BC103" i="1" s="1"/>
  <c r="F38" i="9"/>
  <c r="BC104" i="1" s="1"/>
  <c r="F37" i="10"/>
  <c r="BB105" i="1" s="1"/>
  <c r="F39" i="11"/>
  <c r="BD106" i="1" s="1"/>
  <c r="J35" i="12"/>
  <c r="AV107" i="1" s="1"/>
  <c r="F37" i="13"/>
  <c r="BB108" i="1" s="1"/>
  <c r="F39" i="14"/>
  <c r="BD109" i="1" s="1"/>
  <c r="J35" i="15"/>
  <c r="AV110" i="1" s="1"/>
  <c r="J35" i="16"/>
  <c r="AV111" i="1" s="1"/>
  <c r="J35" i="17"/>
  <c r="AV112" i="1" s="1"/>
  <c r="F35" i="18"/>
  <c r="AZ113" i="1" s="1"/>
  <c r="J35" i="2"/>
  <c r="AV96" i="1" s="1"/>
  <c r="F37" i="3"/>
  <c r="BB97" i="1" s="1"/>
  <c r="F38" i="3"/>
  <c r="BC97" i="1" s="1"/>
  <c r="J35" i="4"/>
  <c r="AV98" i="1" s="1"/>
  <c r="J35" i="5"/>
  <c r="AV99" i="1" s="1"/>
  <c r="J35" i="6"/>
  <c r="AV100" i="1" s="1"/>
  <c r="F35" i="7"/>
  <c r="AZ101" i="1" s="1"/>
  <c r="J35" i="8"/>
  <c r="AV103" i="1" s="1"/>
  <c r="J35" i="9"/>
  <c r="AV104" i="1" s="1"/>
  <c r="J35" i="10"/>
  <c r="AV105" i="1" s="1"/>
  <c r="F35" i="10"/>
  <c r="AZ105" i="1" s="1"/>
  <c r="F35" i="11"/>
  <c r="AZ106" i="1" s="1"/>
  <c r="F38" i="11"/>
  <c r="BC106" i="1" s="1"/>
  <c r="F35" i="13"/>
  <c r="AZ108" i="1" s="1"/>
  <c r="J35" i="13"/>
  <c r="AV108" i="1" s="1"/>
  <c r="F38" i="14"/>
  <c r="BC109" i="1" s="1"/>
  <c r="F35" i="14"/>
  <c r="AZ109" i="1" s="1"/>
  <c r="F38" i="15"/>
  <c r="BC110" i="1" s="1"/>
  <c r="F35" i="16"/>
  <c r="AZ111" i="1" s="1"/>
  <c r="F39" i="17"/>
  <c r="BD112" i="1" s="1"/>
  <c r="F38" i="17"/>
  <c r="BC112" i="1" s="1"/>
  <c r="F37" i="18"/>
  <c r="BB113" i="1" s="1"/>
  <c r="J35" i="18"/>
  <c r="AV113" i="1" s="1"/>
  <c r="BK131" i="2" l="1"/>
  <c r="J99" i="2" s="1"/>
  <c r="T130" i="12"/>
  <c r="R131" i="5"/>
  <c r="R128" i="18"/>
  <c r="R127" i="18" s="1"/>
  <c r="R132" i="11"/>
  <c r="R172" i="6"/>
  <c r="R141" i="6" s="1"/>
  <c r="T131" i="2"/>
  <c r="BK142" i="6"/>
  <c r="J99" i="6" s="1"/>
  <c r="P130" i="12"/>
  <c r="T137" i="4"/>
  <c r="T130" i="4"/>
  <c r="R154" i="11"/>
  <c r="R131" i="11" s="1"/>
  <c r="T174" i="9"/>
  <c r="T137" i="9" s="1"/>
  <c r="T125" i="12"/>
  <c r="P259" i="8"/>
  <c r="P148" i="8" s="1"/>
  <c r="AU103" i="1" s="1"/>
  <c r="P140" i="3"/>
  <c r="P131" i="3" s="1"/>
  <c r="AU97" i="1" s="1"/>
  <c r="R147" i="14"/>
  <c r="T265" i="6"/>
  <c r="P128" i="18"/>
  <c r="P127" i="18" s="1"/>
  <c r="AU113" i="1" s="1"/>
  <c r="T154" i="11"/>
  <c r="T131" i="11" s="1"/>
  <c r="R138" i="9"/>
  <c r="R265" i="6"/>
  <c r="P137" i="4"/>
  <c r="P130" i="4"/>
  <c r="AU98" i="1"/>
  <c r="T127" i="17"/>
  <c r="T126" i="17" s="1"/>
  <c r="T135" i="16"/>
  <c r="T128" i="16"/>
  <c r="P125" i="12"/>
  <c r="AU107" i="1" s="1"/>
  <c r="BK132" i="11"/>
  <c r="J99" i="11"/>
  <c r="R149" i="8"/>
  <c r="R130" i="5"/>
  <c r="P128" i="16"/>
  <c r="AU111" i="1"/>
  <c r="P132" i="14"/>
  <c r="T149" i="8"/>
  <c r="T172" i="6"/>
  <c r="T141" i="6"/>
  <c r="T131" i="5"/>
  <c r="T130" i="5" s="1"/>
  <c r="R137" i="4"/>
  <c r="R130" i="4"/>
  <c r="R164" i="2"/>
  <c r="R130" i="2"/>
  <c r="P147" i="14"/>
  <c r="R130" i="12"/>
  <c r="R125" i="12" s="1"/>
  <c r="P174" i="9"/>
  <c r="P149" i="8"/>
  <c r="T140" i="3"/>
  <c r="T131" i="3" s="1"/>
  <c r="T150" i="10"/>
  <c r="T132" i="10" s="1"/>
  <c r="T259" i="8"/>
  <c r="P172" i="6"/>
  <c r="T128" i="18"/>
  <c r="T127" i="18" s="1"/>
  <c r="R140" i="3"/>
  <c r="R131" i="3" s="1"/>
  <c r="P131" i="2"/>
  <c r="P127" i="17"/>
  <c r="P126" i="17" s="1"/>
  <c r="AU112" i="1" s="1"/>
  <c r="R135" i="16"/>
  <c r="R128" i="16" s="1"/>
  <c r="R132" i="14"/>
  <c r="R131" i="14" s="1"/>
  <c r="P131" i="5"/>
  <c r="P130" i="5" s="1"/>
  <c r="AU99" i="1" s="1"/>
  <c r="T164" i="2"/>
  <c r="T147" i="14"/>
  <c r="T131" i="14" s="1"/>
  <c r="BK154" i="11"/>
  <c r="J104" i="11" s="1"/>
  <c r="T130" i="2"/>
  <c r="P164" i="2"/>
  <c r="R127" i="17"/>
  <c r="R126" i="17"/>
  <c r="R150" i="10"/>
  <c r="R132" i="10"/>
  <c r="R174" i="9"/>
  <c r="P138" i="9"/>
  <c r="P137" i="9" s="1"/>
  <c r="AU104" i="1" s="1"/>
  <c r="P265" i="6"/>
  <c r="P141" i="6" s="1"/>
  <c r="AU100" i="1" s="1"/>
  <c r="P154" i="11"/>
  <c r="P131" i="11" s="1"/>
  <c r="AU106" i="1" s="1"/>
  <c r="P150" i="10"/>
  <c r="P132" i="10" s="1"/>
  <c r="AU105" i="1" s="1"/>
  <c r="R259" i="8"/>
  <c r="BK164" i="2"/>
  <c r="J105" i="2"/>
  <c r="BK140" i="3"/>
  <c r="J103" i="3" s="1"/>
  <c r="BK131" i="5"/>
  <c r="J99" i="5" s="1"/>
  <c r="BK138" i="9"/>
  <c r="J99" i="9" s="1"/>
  <c r="BK130" i="12"/>
  <c r="J101" i="12"/>
  <c r="BK132" i="14"/>
  <c r="J99" i="14" s="1"/>
  <c r="BK135" i="16"/>
  <c r="J101" i="16"/>
  <c r="BK265" i="6"/>
  <c r="J112" i="6" s="1"/>
  <c r="BK123" i="7"/>
  <c r="J99" i="7"/>
  <c r="BK147" i="14"/>
  <c r="J104" i="14" s="1"/>
  <c r="BK161" i="17"/>
  <c r="J103" i="17"/>
  <c r="BK128" i="18"/>
  <c r="BK127" i="18" s="1"/>
  <c r="J98" i="18" s="1"/>
  <c r="BK149" i="8"/>
  <c r="BK259" i="8"/>
  <c r="J117" i="8" s="1"/>
  <c r="BK174" i="9"/>
  <c r="J106" i="9" s="1"/>
  <c r="BK127" i="17"/>
  <c r="J99" i="17"/>
  <c r="BK132" i="3"/>
  <c r="J99" i="3" s="1"/>
  <c r="BK131" i="4"/>
  <c r="J99" i="4"/>
  <c r="BK137" i="4"/>
  <c r="J102" i="4" s="1"/>
  <c r="BK172" i="6"/>
  <c r="J104" i="6"/>
  <c r="BK133" i="10"/>
  <c r="J99" i="10" s="1"/>
  <c r="BK150" i="10"/>
  <c r="J103" i="10"/>
  <c r="BK126" i="12"/>
  <c r="J99" i="12" s="1"/>
  <c r="BK124" i="13"/>
  <c r="J99" i="13"/>
  <c r="BK123" i="15"/>
  <c r="J99" i="15" s="1"/>
  <c r="BK129" i="16"/>
  <c r="J99" i="16" s="1"/>
  <c r="BK130" i="2"/>
  <c r="J32" i="2" s="1"/>
  <c r="F36" i="2"/>
  <c r="BA96" i="1" s="1"/>
  <c r="F36" i="5"/>
  <c r="BA99" i="1" s="1"/>
  <c r="J36" i="7"/>
  <c r="AW101" i="1" s="1"/>
  <c r="AT101" i="1" s="1"/>
  <c r="J36" i="9"/>
  <c r="AW104" i="1" s="1"/>
  <c r="AT104" i="1" s="1"/>
  <c r="F36" i="11"/>
  <c r="BA106" i="1" s="1"/>
  <c r="J36" i="15"/>
  <c r="AW110" i="1" s="1"/>
  <c r="AT110" i="1" s="1"/>
  <c r="J36" i="16"/>
  <c r="AW111" i="1"/>
  <c r="AT111" i="1" s="1"/>
  <c r="F36" i="18"/>
  <c r="BA113" i="1" s="1"/>
  <c r="F36" i="3"/>
  <c r="BA97" i="1" s="1"/>
  <c r="F36" i="4"/>
  <c r="BA98" i="1" s="1"/>
  <c r="J36" i="6"/>
  <c r="AW100" i="1" s="1"/>
  <c r="AT100" i="1" s="1"/>
  <c r="AZ95" i="1"/>
  <c r="J36" i="8"/>
  <c r="AW103" i="1" s="1"/>
  <c r="AT103" i="1" s="1"/>
  <c r="F36" i="10"/>
  <c r="BA105" i="1" s="1"/>
  <c r="F36" i="12"/>
  <c r="BA107" i="1" s="1"/>
  <c r="J36" i="13"/>
  <c r="AW108" i="1" s="1"/>
  <c r="AT108" i="1" s="1"/>
  <c r="J36" i="14"/>
  <c r="AW109" i="1" s="1"/>
  <c r="AT109" i="1" s="1"/>
  <c r="J36" i="17"/>
  <c r="AW112" i="1" s="1"/>
  <c r="AT112" i="1" s="1"/>
  <c r="AZ102" i="1"/>
  <c r="AV102" i="1" s="1"/>
  <c r="J36" i="3"/>
  <c r="AW97" i="1" s="1"/>
  <c r="AT97" i="1" s="1"/>
  <c r="J36" i="4"/>
  <c r="AW98" i="1" s="1"/>
  <c r="AT98" i="1" s="1"/>
  <c r="F36" i="6"/>
  <c r="BA100" i="1" s="1"/>
  <c r="BB95" i="1"/>
  <c r="BD95" i="1"/>
  <c r="BC95" i="1"/>
  <c r="F36" i="8"/>
  <c r="BA103" i="1" s="1"/>
  <c r="J36" i="10"/>
  <c r="AW105" i="1"/>
  <c r="AT105" i="1" s="1"/>
  <c r="J36" i="12"/>
  <c r="AW107" i="1" s="1"/>
  <c r="AT107" i="1" s="1"/>
  <c r="F36" i="13"/>
  <c r="BA108" i="1" s="1"/>
  <c r="F36" i="14"/>
  <c r="BA109" i="1"/>
  <c r="F36" i="17"/>
  <c r="BA112" i="1"/>
  <c r="J36" i="18"/>
  <c r="AW113" i="1" s="1"/>
  <c r="AT113" i="1" s="1"/>
  <c r="J36" i="2"/>
  <c r="AW96" i="1" s="1"/>
  <c r="AT96" i="1" s="1"/>
  <c r="J36" i="5"/>
  <c r="AW99" i="1" s="1"/>
  <c r="AT99" i="1" s="1"/>
  <c r="F36" i="7"/>
  <c r="BA101" i="1" s="1"/>
  <c r="F36" i="9"/>
  <c r="BA104" i="1" s="1"/>
  <c r="J36" i="11"/>
  <c r="AW106" i="1" s="1"/>
  <c r="AT106" i="1" s="1"/>
  <c r="F36" i="15"/>
  <c r="BA110" i="1" s="1"/>
  <c r="F36" i="16"/>
  <c r="BA111" i="1"/>
  <c r="BB102" i="1"/>
  <c r="AX102" i="1" s="1"/>
  <c r="BC102" i="1"/>
  <c r="AY102" i="1" s="1"/>
  <c r="BD102" i="1"/>
  <c r="BK148" i="8" l="1"/>
  <c r="T148" i="8"/>
  <c r="P131" i="14"/>
  <c r="AU109" i="1" s="1"/>
  <c r="AU102" i="1" s="1"/>
  <c r="R148" i="8"/>
  <c r="P130" i="2"/>
  <c r="AU96" i="1" s="1"/>
  <c r="AU95" i="1" s="1"/>
  <c r="AU94" i="1" s="1"/>
  <c r="R137" i="9"/>
  <c r="BK141" i="6"/>
  <c r="BK130" i="5"/>
  <c r="J32" i="5" s="1"/>
  <c r="BK125" i="12"/>
  <c r="J32" i="12" s="1"/>
  <c r="BK128" i="16"/>
  <c r="J98" i="16" s="1"/>
  <c r="BK131" i="11"/>
  <c r="J98" i="11"/>
  <c r="BK122" i="7"/>
  <c r="J98" i="7"/>
  <c r="BK131" i="14"/>
  <c r="J32" i="14" s="1"/>
  <c r="BK126" i="17"/>
  <c r="J98" i="17" s="1"/>
  <c r="J99" i="18"/>
  <c r="J99" i="8"/>
  <c r="BK132" i="10"/>
  <c r="J98" i="10"/>
  <c r="BK123" i="13"/>
  <c r="J32" i="13" s="1"/>
  <c r="BK131" i="3"/>
  <c r="J32" i="3" s="1"/>
  <c r="BK130" i="4"/>
  <c r="BK137" i="9"/>
  <c r="J98" i="9" s="1"/>
  <c r="BK122" i="15"/>
  <c r="J98" i="15" s="1"/>
  <c r="J98" i="2"/>
  <c r="J41" i="2"/>
  <c r="BD94" i="1"/>
  <c r="W33" i="1" s="1"/>
  <c r="J32" i="8"/>
  <c r="J32" i="4"/>
  <c r="AY95" i="1"/>
  <c r="AX95" i="1"/>
  <c r="BB94" i="1"/>
  <c r="W31" i="1" s="1"/>
  <c r="AZ94" i="1"/>
  <c r="AV94" i="1" s="1"/>
  <c r="AK29" i="1" s="1"/>
  <c r="J32" i="6"/>
  <c r="J32" i="18"/>
  <c r="AV95" i="1"/>
  <c r="BC94" i="1"/>
  <c r="AY94" i="1" s="1"/>
  <c r="BA102" i="1"/>
  <c r="AW102" i="1" s="1"/>
  <c r="AT102" i="1" s="1"/>
  <c r="BA95" i="1"/>
  <c r="J41" i="6" l="1"/>
  <c r="J41" i="14"/>
  <c r="J41" i="8"/>
  <c r="J41" i="12"/>
  <c r="J41" i="4"/>
  <c r="J41" i="3"/>
  <c r="J41" i="5"/>
  <c r="J41" i="13"/>
  <c r="J41" i="18"/>
  <c r="J98" i="3"/>
  <c r="J98" i="6"/>
  <c r="J98" i="5"/>
  <c r="J98" i="8"/>
  <c r="J98" i="4"/>
  <c r="J98" i="13"/>
  <c r="J98" i="12"/>
  <c r="J98" i="14"/>
  <c r="J32" i="7"/>
  <c r="J32" i="11"/>
  <c r="AW95" i="1"/>
  <c r="AT95" i="1" s="1"/>
  <c r="W29" i="1"/>
  <c r="J32" i="17"/>
  <c r="J32" i="16"/>
  <c r="BA94" i="1"/>
  <c r="AW94" i="1" s="1"/>
  <c r="AK30" i="1" s="1"/>
  <c r="AX94" i="1"/>
  <c r="J32" i="9"/>
  <c r="J32" i="15"/>
  <c r="J32" i="10"/>
  <c r="W32" i="1"/>
  <c r="J41" i="15" l="1"/>
  <c r="J41" i="10"/>
  <c r="J41" i="7"/>
  <c r="J41" i="9"/>
  <c r="J41" i="16"/>
  <c r="J41" i="11"/>
  <c r="J41" i="17"/>
  <c r="W30" i="1"/>
  <c r="AT94" i="1"/>
</calcChain>
</file>

<file path=xl/sharedStrings.xml><?xml version="1.0" encoding="utf-8"?>
<sst xmlns="http://schemas.openxmlformats.org/spreadsheetml/2006/main" count="23214" uniqueCount="3140">
  <si>
    <t>Export Komplet</t>
  </si>
  <si>
    <t/>
  </si>
  <si>
    <t>2.0</t>
  </si>
  <si>
    <t>False</t>
  </si>
  <si>
    <t>{2279b08c-61cc-4f9c-b747-388e70406c35}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</si>
  <si>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</si>
  <si>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</si>
  <si>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</si>
  <si>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</si>
  <si>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</si>
  <si>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</si>
  <si>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</si>
  <si>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1275_REV_11_27</t>
  </si>
  <si>
    <t>Stavba:</t>
  </si>
  <si>
    <t>SOS PZ Devínská Nová Ves rev.2023_11_27</t>
  </si>
  <si>
    <t>JKSO:</t>
  </si>
  <si>
    <t>KS:</t>
  </si>
  <si>
    <t>Miesto:</t>
  </si>
  <si>
    <t xml:space="preserve"> </t>
  </si>
  <si>
    <t>Dátum:</t>
  </si>
  <si>
    <t>12. 12. 2023</t>
  </si>
  <si>
    <t>Objednávateľ:</t>
  </si>
  <si>
    <t>IČO:</t>
  </si>
  <si>
    <t>Ministerstvo vnútra SR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</si>
  <si>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</si>
  <si>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</si>
  <si>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</si>
  <si>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</si>
  <si>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</si>
  <si>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</si>
  <si>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</si>
  <si>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</si>
  <si>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</si>
  <si>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</si>
  <si>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</si>
  <si>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</si>
  <si>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</si>
  <si>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</si>
  <si>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</si>
  <si>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</si>
  <si>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</si>
  <si>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</si>
  <si>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</si>
  <si>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</si>
  <si>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</si>
  <si>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</si>
  <si>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</si>
  <si>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</si>
  <si>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</si>
  <si>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</si>
  <si>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</si>
  <si>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</si>
  <si>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</si>
  <si>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</si>
  <si>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</si>
  <si>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</si>
  <si>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</si>
  <si>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</si>
  <si>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</si>
  <si>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</si>
  <si>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</si>
  <si>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</si>
  <si>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</si>
  <si>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</si>
  <si>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</si>
  <si>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</si>
  <si>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</si>
  <si>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</si>
  <si>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</si>
  <si>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</si>
  <si>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</si>
  <si>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</si>
  <si>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</si>
  <si>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</si>
  <si>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01.1</t>
  </si>
  <si>
    <t>SO 01.1 BUDOVA SOŠ PZ Bratislava - ZELENÁ ČASŤ PRÁC</t>
  </si>
  <si>
    <t>STA</t>
  </si>
  <si>
    <t>1</t>
  </si>
  <si>
    <t>{631f9944-277d-4fd4-a2cd-333b83e18032}</t>
  </si>
  <si>
    <t>/</t>
  </si>
  <si>
    <t>SO01.1Z</t>
  </si>
  <si>
    <t xml:space="preserve">E1.1Z  Časť zateplenie obvodového plášťa  v.č. A13  </t>
  </si>
  <si>
    <t>Časť</t>
  </si>
  <si>
    <t>2</t>
  </si>
  <si>
    <t>{da43bcfc-ca0f-4a23-8351-c930dd830769}</t>
  </si>
  <si>
    <t>SO01.2Z</t>
  </si>
  <si>
    <t xml:space="preserve">E1.2Z  Časť  zateplenie strešného  plášťa  v.č.A11 </t>
  </si>
  <si>
    <t>{504225f2-2c3f-4de2-8531-4689ffefa0f2}</t>
  </si>
  <si>
    <t>SO01.3Z</t>
  </si>
  <si>
    <t>E1.3Z  Časť výmena otvorových konštrukcii  v.č.A15, A18 (zmena VV)</t>
  </si>
  <si>
    <t>{4e6ad19e-37b7-4b26-a2d5-d79c539d7e31}</t>
  </si>
  <si>
    <t>SO01.4Z</t>
  </si>
  <si>
    <t>E1.4Z  Ústredné vykurovanie</t>
  </si>
  <si>
    <t>{7b114f40-67d3-4ecd-9f7c-86de30d86881}</t>
  </si>
  <si>
    <t>SO01.6Z</t>
  </si>
  <si>
    <t>E1.6Z  Vzduchotechnika a chladenie</t>
  </si>
  <si>
    <t>{240da91e-77fa-41d1-986a-82ebf3d6d5ea}</t>
  </si>
  <si>
    <t>SO01.7Z z</t>
  </si>
  <si>
    <t>E1.7Z   Rozvody silnoprúdu (zmenaVV )</t>
  </si>
  <si>
    <t>{10305cf9-624a-4e35-ae8b-43bfaebe7ca7}</t>
  </si>
  <si>
    <t>SO 01.2</t>
  </si>
  <si>
    <t>SO 01.2 BUDOVA SOŠ PZ Bratislava - NEZELENÁ ČASŤ PRÁC</t>
  </si>
  <si>
    <t>{f766821d-8f1f-404e-ac1c-49effcfa5f6e}</t>
  </si>
  <si>
    <t>E1.1 a</t>
  </si>
  <si>
    <t>E1.1 a  Architektúra  Búracie práce (zmena VV)</t>
  </si>
  <si>
    <t>{7bf53628-f556-4eec-8e85-8ae9eb4c7152}</t>
  </si>
  <si>
    <t>E1.1 b</t>
  </si>
  <si>
    <t>E1.1 b Architektúra  Výplne INT. v.č.A16, A17, A18</t>
  </si>
  <si>
    <t>{709bb099-9dba-48d0-b748-78caa28da60e}</t>
  </si>
  <si>
    <t>E1.1 c</t>
  </si>
  <si>
    <t xml:space="preserve">E1.1 c Architektúra   Uprava stropov a stien v.č.A08 3NP, A09 4NP ,A10 5NP , 6NP </t>
  </si>
  <si>
    <t>{3c0cb454-c464-40f5-be4e-544407dc1461}</t>
  </si>
  <si>
    <t>E1.1 d z</t>
  </si>
  <si>
    <t>E1.1 d Architektúra  Podlahy v.č.A08 3NP, v.č.A09 4NP, v.č. A10 5NP, 6NP , v.č.A14 (zmena VV)</t>
  </si>
  <si>
    <t>{460801c6-cfe3-4b5f-86e1-ce03d942562e}</t>
  </si>
  <si>
    <t>E1.1 e</t>
  </si>
  <si>
    <t xml:space="preserve">E1.1 e  Architektúra  Hasiace prístroje , vyčistenie budovy , príprava na koluadáciu </t>
  </si>
  <si>
    <t>{ca1c3ee8-e77b-4249-93ef-74f7170bb383}</t>
  </si>
  <si>
    <t>E1.3</t>
  </si>
  <si>
    <t>E1.3 Statika</t>
  </si>
  <si>
    <t>{d872ae08-6dbc-41f7-9399-ef0597b9ceb6}</t>
  </si>
  <si>
    <t>E1.4</t>
  </si>
  <si>
    <t>E1.4  Zdravotechnika</t>
  </si>
  <si>
    <t>{0a5c64c1-ae8e-4f90-81d6-0777ccdce67d}</t>
  </si>
  <si>
    <t>E1.8a</t>
  </si>
  <si>
    <t>E1.8a  Rozvod slaboprúdu - štruktúrovaná kabeláž (zmena VV)</t>
  </si>
  <si>
    <t>{cb748a85-440b-44f5-8d39-32442db7bd62}</t>
  </si>
  <si>
    <t>E1.8b</t>
  </si>
  <si>
    <t xml:space="preserve">E1.8 b Elektrická požiarna signalizácia </t>
  </si>
  <si>
    <t>{8ea6b5a4-884a-4f5b-a41e-eb1a7fdc624a}</t>
  </si>
  <si>
    <t>E1.8c</t>
  </si>
  <si>
    <t xml:space="preserve">E1.8 c Hlasová signalizácia </t>
  </si>
  <si>
    <t>{97254517-d415-487f-b804-ed374de0720f}</t>
  </si>
  <si>
    <t>E1.9 z</t>
  </si>
  <si>
    <t>E1.9  Bleskozvod + NO (zmena VV)</t>
  </si>
  <si>
    <t>{8f132255-bc4c-4e65-879d-b118f9b50843}</t>
  </si>
  <si>
    <t>KRYCÍ LIST ROZPOČTU</t>
  </si>
  <si>
    <t>Objekt:</t>
  </si>
  <si>
    <t>SO 01.1 - SO 01.1 BUDOVA SOŠ PZ Bratislava - ZELENÁ ČASŤ PRÁC</t>
  </si>
  <si>
    <t>Časť:</t>
  </si>
  <si>
    <t xml:space="preserve">SO01.1Z - E1.1Z  Časť zateplenie obvodového plášťa  v.č. A13 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</si>
  <si>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</si>
  <si>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</si>
  <si>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</si>
  <si>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</si>
  <si>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</si>
  <si>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</si>
  <si>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</si>
  <si>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</si>
  <si>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9.1 - Okap. chodník - doplnené </t>
  </si>
  <si>
    <t xml:space="preserve">    94 - LEŠENIE</t>
  </si>
  <si>
    <t xml:space="preserve">    99 - Presun hmôt HSV</t>
  </si>
  <si>
    <t>PSV - Práce a dodávky PSV</t>
  </si>
  <si>
    <t xml:space="preserve">    711 - Izolácie proti vode a vlhkosti</t>
  </si>
  <si>
    <t xml:space="preserve">    781 - Obklady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</si>
  <si>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</si>
  <si>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</si>
  <si>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</si>
  <si>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</si>
  <si>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</si>
  <si>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</si>
  <si>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</si>
  <si>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</si>
  <si>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</si>
  <si>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</si>
  <si>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</si>
  <si>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</si>
  <si>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</si>
  <si>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</si>
  <si>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</si>
  <si>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</si>
  <si>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</si>
  <si>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</si>
  <si>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M</t>
  </si>
  <si>
    <t>1pozn.</t>
  </si>
  <si>
    <t>Pre zateplenie obv. plášťa je navrhnutý certifikovaný zatepľovací systém</t>
  </si>
  <si>
    <t>8</t>
  </si>
  <si>
    <t>4</t>
  </si>
  <si>
    <t>K</t>
  </si>
  <si>
    <t>622465121</t>
  </si>
  <si>
    <t>Vonkajšia omietka stien mozaiková omietka, strednozrnná hr.2mm - F2  sokel nad terenom</t>
  </si>
  <si>
    <t>m2</t>
  </si>
  <si>
    <t>3</t>
  </si>
  <si>
    <t>625250558.S</t>
  </si>
  <si>
    <t>KZS  soklovej alebo vodou namáhanej časti XPS hr. 200 mm, tanierove hmoždinky - F2</t>
  </si>
  <si>
    <t>625250743.S</t>
  </si>
  <si>
    <t>KZS z minerálnej vlny hr. 200 mm, tanierové hmoždinky (napr. Nobasil SMART wall S C1, lam.=0,035w/(m.K) alebo EKVIVALENT  - F1</t>
  </si>
  <si>
    <t>5</t>
  </si>
  <si>
    <t>625250733.S</t>
  </si>
  <si>
    <t>KZS z minerálnej vlny hr. 50 mm, zatĺkacie kotvy - F3  loggie  čela</t>
  </si>
  <si>
    <t>10</t>
  </si>
  <si>
    <t>625250556.S</t>
  </si>
  <si>
    <t>KZS soklovej alebo vodou namáhanej časti hr. 180 mm, skrutkovacie kotvy-sokel loggie  - F4 sokel loggie</t>
  </si>
  <si>
    <t>12</t>
  </si>
  <si>
    <t>7</t>
  </si>
  <si>
    <t>625250511</t>
  </si>
  <si>
    <t>Systém  - hydroizolačná stierka napr.PCI Seccoral 1K alebo EKVIVALENT  - F4</t>
  </si>
  <si>
    <t>14</t>
  </si>
  <si>
    <t>622461033.S</t>
  </si>
  <si>
    <t>Vonkajšia omietka stien pastovitá silikátová roztieraná, hr. 2 mm - ozn.1 biela, ozn.2 zelená 6011</t>
  </si>
  <si>
    <t>16</t>
  </si>
  <si>
    <t>9</t>
  </si>
  <si>
    <t>625251440</t>
  </si>
  <si>
    <t>KZS   hr. 200 mm (EPS- napr. PERIMETER alebo EKVIVALENT ), skrutkovacie kotvy- F7  vstup /pod KO</t>
  </si>
  <si>
    <t>18</t>
  </si>
  <si>
    <t>Ostatné konštrukcie a práce-búranie</t>
  </si>
  <si>
    <t>953945319.S</t>
  </si>
  <si>
    <t>Hliníkový soklový profil šírky 203 mm zakladací</t>
  </si>
  <si>
    <t>m</t>
  </si>
  <si>
    <t>11</t>
  </si>
  <si>
    <t>953945351.S</t>
  </si>
  <si>
    <t>Hliníkový rohový ochranný profil s integrovanou mriežkou</t>
  </si>
  <si>
    <t>22</t>
  </si>
  <si>
    <t>953995406.S</t>
  </si>
  <si>
    <t>Okenný a dverový začisťovací profil  /vid detail PARAPETU</t>
  </si>
  <si>
    <t>24</t>
  </si>
  <si>
    <t>13</t>
  </si>
  <si>
    <t>953993012.S</t>
  </si>
  <si>
    <t>Montáž hniezdnej búdky na budovy pre vtáctvo z polystyrénu so 4 a viac komorami</t>
  </si>
  <si>
    <t>ks</t>
  </si>
  <si>
    <t>26</t>
  </si>
  <si>
    <t>283810004120.S</t>
  </si>
  <si>
    <t>Hniezdna búdka pre vtáky štvorkomorová  šxvxhr 600x300x160 mm alt.drevobeton</t>
  </si>
  <si>
    <t>28</t>
  </si>
  <si>
    <t>9.1</t>
  </si>
  <si>
    <t xml:space="preserve">Okap. chodník - doplnené </t>
  </si>
  <si>
    <t>33</t>
  </si>
  <si>
    <t>594611111R1</t>
  </si>
  <si>
    <t>Dlažba z kameňa   biele okruhliaky hr.100mm</t>
  </si>
  <si>
    <t>30</t>
  </si>
  <si>
    <t>34</t>
  </si>
  <si>
    <t>564251113.S</t>
  </si>
  <si>
    <t>Podklad alebo podsyp zo štrkopiesku s rozprestretím, vlhčením a zhutnením, po zhutnení hr. 170 mm</t>
  </si>
  <si>
    <t>32</t>
  </si>
  <si>
    <t>35</t>
  </si>
  <si>
    <t>457971111.S</t>
  </si>
  <si>
    <t>Zriadenie vrstvy z geotextílie s presahom s dočas. zaťaž. podkladu so sklonom do 1:5, šírky geotextílie do 3 m</t>
  </si>
  <si>
    <t>36</t>
  </si>
  <si>
    <t>693110004500.S</t>
  </si>
  <si>
    <t>Geotextília polypropylénová netkaná 300 g/m2</t>
  </si>
  <si>
    <t>37</t>
  </si>
  <si>
    <t>181101102.S</t>
  </si>
  <si>
    <t>Úprava pláne v zárezoch v hornine 1-4 so zhutnením</t>
  </si>
  <si>
    <t>38</t>
  </si>
  <si>
    <t>917762112.S</t>
  </si>
  <si>
    <t>Osadenie chodník. obrubníka betónového ležatého do lôžka z betónu prosteho tr. C 16/20 s bočnou oporou</t>
  </si>
  <si>
    <t>40</t>
  </si>
  <si>
    <t>39</t>
  </si>
  <si>
    <t>592170001800.Sx</t>
  </si>
  <si>
    <t>Obrubník parkový, lxšxv 1000x50x200 mm, prírodný - OCH   v.č.A14 str.8</t>
  </si>
  <si>
    <t>42</t>
  </si>
  <si>
    <t>94</t>
  </si>
  <si>
    <t>LEŠENIE</t>
  </si>
  <si>
    <t>15</t>
  </si>
  <si>
    <t>941941042.S</t>
  </si>
  <si>
    <t>Montáž lešenia ľahkého pracovného radového s podlahami šírky nad 1,00 do 1,20 m, výšky nad 10 do 30 m</t>
  </si>
  <si>
    <t>44</t>
  </si>
  <si>
    <t>941941292.S</t>
  </si>
  <si>
    <t>Príplatok za prvý a každý ďalší i začatý mesiac použitia lešenia ľahkého pracovného radového s podlahami šírky nad 1,00 do 1,20 m, v. nad 10 do 30 m</t>
  </si>
  <si>
    <t>46</t>
  </si>
  <si>
    <t>17</t>
  </si>
  <si>
    <t>941941842.S</t>
  </si>
  <si>
    <t>Demontáž lešenia ľahkého pracovného radového s podlahami šírky nad 1,00 do 1,20 m, výšky nad 10 do 30 m</t>
  </si>
  <si>
    <t>48</t>
  </si>
  <si>
    <t>944944103.S</t>
  </si>
  <si>
    <t>Ochranná sieť na boku lešenia</t>
  </si>
  <si>
    <t>50</t>
  </si>
  <si>
    <t>19</t>
  </si>
  <si>
    <t>944944803.S</t>
  </si>
  <si>
    <t>Demontáž ochrannej siete na boku lešenia</t>
  </si>
  <si>
    <t>52</t>
  </si>
  <si>
    <t>99</t>
  </si>
  <si>
    <t>Presun hmôt HSV</t>
  </si>
  <si>
    <t>999281111.S</t>
  </si>
  <si>
    <t>Presun hmôt pre opravy a údržbu objektov vrátane vonkajších plášťov výšky do 25 m</t>
  </si>
  <si>
    <t>t</t>
  </si>
  <si>
    <t>54</t>
  </si>
  <si>
    <t>PSV</t>
  </si>
  <si>
    <t>Práce a dodávky PSV</t>
  </si>
  <si>
    <t>711</t>
  </si>
  <si>
    <t>Izolácie proti vode a vlhkosti</t>
  </si>
  <si>
    <t>21</t>
  </si>
  <si>
    <t>711112011.S</t>
  </si>
  <si>
    <t>Zhotovenie  izolácie proti zemnej vlhkosti zvislá asfaltovou suspenziou za studena</t>
  </si>
  <si>
    <t>56</t>
  </si>
  <si>
    <t>111630002300.S</t>
  </si>
  <si>
    <t>Suspenzia asfaltová</t>
  </si>
  <si>
    <t>58</t>
  </si>
  <si>
    <t>23</t>
  </si>
  <si>
    <t>711142559.S</t>
  </si>
  <si>
    <t>Zhotovenie  izolácie proti zemnej vlhkosti a tlakovej vode zvislá NAIP pritavením- F2</t>
  </si>
  <si>
    <t>60</t>
  </si>
  <si>
    <t>628310001000.S</t>
  </si>
  <si>
    <t>Pás asfaltový s posypom hr. 3,5 mm vystužený sklenenou rohožou</t>
  </si>
  <si>
    <t>62</t>
  </si>
  <si>
    <t>25</t>
  </si>
  <si>
    <t>998711103.S</t>
  </si>
  <si>
    <t>Presun hmôt pre izoláciu proti vode v objektoch výšky nad 12 do 60 m</t>
  </si>
  <si>
    <t>64</t>
  </si>
  <si>
    <t>998711192.S</t>
  </si>
  <si>
    <t>Izolácia proti vode, prípl.za presun nad vymedz. najväčšiu dopravnú vzdialenosť do 100 m</t>
  </si>
  <si>
    <t>66</t>
  </si>
  <si>
    <t>781</t>
  </si>
  <si>
    <t>Obklady</t>
  </si>
  <si>
    <t>27</t>
  </si>
  <si>
    <t>781785131.S</t>
  </si>
  <si>
    <t>Montáž obkladov vonkajších stien z mozaiky s oblými alebo vykrojenými hranami do tmelu v obmedzenom priestore, vr. škarovania + rohových lišt - F7</t>
  </si>
  <si>
    <t>68</t>
  </si>
  <si>
    <t>5976200X</t>
  </si>
  <si>
    <t>keramická mozaika  300 x 300 x 6</t>
  </si>
  <si>
    <t>70</t>
  </si>
  <si>
    <t>29</t>
  </si>
  <si>
    <t>998781103.S</t>
  </si>
  <si>
    <t>Presun hmôt pre obklady keramické v objektoch výšky nad 12 do 24 m</t>
  </si>
  <si>
    <t>72</t>
  </si>
  <si>
    <t>998781192.S</t>
  </si>
  <si>
    <t>Obklady keramické, prípl.za presun nad vymedz. najväčšiu dopr. vzdial. do 100 m</t>
  </si>
  <si>
    <t>74</t>
  </si>
  <si>
    <t>783</t>
  </si>
  <si>
    <t>Nátery</t>
  </si>
  <si>
    <t>31</t>
  </si>
  <si>
    <t>783142105.S</t>
  </si>
  <si>
    <t>Nátery oceľ.konštr. vinylové polystyrénové - 210μm - F5  zabradlia jestv.konštr. Loggie</t>
  </si>
  <si>
    <t>76</t>
  </si>
  <si>
    <t xml:space="preserve">SO01.2Z - E1.2Z  Časť  zateplenie strešného  plášťa  v.č.A11 </t>
  </si>
  <si>
    <t xml:space="preserve">    4 - Vodorovné konštrukcie</t>
  </si>
  <si>
    <t xml:space="preserve">    712 - Izolácie striech, povlakové krytiny</t>
  </si>
  <si>
    <t xml:space="preserve">    712.1 - Izolácie striech, povlakové krytiny- S1A,S1B</t>
  </si>
  <si>
    <t xml:space="preserve">    713 - Izolácie tepelné</t>
  </si>
  <si>
    <t xml:space="preserve">    721 - Zdravotechnika - vnútorná kanalizácia</t>
  </si>
  <si>
    <t xml:space="preserve">    764 - Konštrukcie klampiarske</t>
  </si>
  <si>
    <t xml:space="preserve">    767 - Konštrukcie doplnkové kovové</t>
  </si>
  <si>
    <t>Vodorovné konštrukcie</t>
  </si>
  <si>
    <t>631345861.S</t>
  </si>
  <si>
    <t>Mazanina z betónu ľahkého konštrukčného (m2) perlitového hr. 60 mm- vyrovnanie po buracích prácach v spade</t>
  </si>
  <si>
    <t>63220R1</t>
  </si>
  <si>
    <t>Montáž  betonový blok  na plochých strechách</t>
  </si>
  <si>
    <t>592460023</t>
  </si>
  <si>
    <t>Platňa betónová  rozmer 500x250x80 mm, farebná</t>
  </si>
  <si>
    <t>998012023.S</t>
  </si>
  <si>
    <t>Presun hmôt pre budovy (801, 803, 812), zvislá konštr. monolit. betónová výšky do 24 m</t>
  </si>
  <si>
    <t>712</t>
  </si>
  <si>
    <t>Izolácie striech, povlakové krytiny</t>
  </si>
  <si>
    <t>712973245.S</t>
  </si>
  <si>
    <t>Zhotovenie flekov v rohoch na povlakovej krytine z PVC-P fólie D+M</t>
  </si>
  <si>
    <t>712973895.S</t>
  </si>
  <si>
    <t>Detaily k termoplastom všeobecne, oplechovanie okraja odkvapovou lištou z hrubopolpast. plechu RŠ 330 mm</t>
  </si>
  <si>
    <t>311690001000.S</t>
  </si>
  <si>
    <t>Rozperný nit 6x30 mm do betónu, hliníkový</t>
  </si>
  <si>
    <t>712991050.S405</t>
  </si>
  <si>
    <t>Montáž podkladnej konštrukcie z napr. OSB dosiek na atike šírky 621 - 800 mm pod klampiarske konštrukcie</t>
  </si>
  <si>
    <t>607260000400.S</t>
  </si>
  <si>
    <t>Doska OSB nebrúsená hr. 22 mm -atika</t>
  </si>
  <si>
    <t>998712103.S</t>
  </si>
  <si>
    <t>Presun hmôt pre izoláciu povlakovej krytiny v objektoch výšky nad 12 do 24 m</t>
  </si>
  <si>
    <t>998712192.S</t>
  </si>
  <si>
    <t>Izolácia z povlak.krytín, prípl.za presun nad vymedz. najväčšiu dopravnú vzdialenosť do 100 m</t>
  </si>
  <si>
    <t>712.1</t>
  </si>
  <si>
    <t>Izolácie striech, povlakové krytiny- S1A,S1B</t>
  </si>
  <si>
    <t>632200100R2</t>
  </si>
  <si>
    <t>Montáž dlažby 600x600 mm kladená na sucho na rektifikačné terče výšky na plochých strechách</t>
  </si>
  <si>
    <t>2838100015X1</t>
  </si>
  <si>
    <t>Terč rektifikačný na inštaláciu dlažieb teleskopický  napr.PED all CLASSIQ   153-103mm alebo EKVIVALENT</t>
  </si>
  <si>
    <t>583S403</t>
  </si>
  <si>
    <t>Kamenná dlažba  ext. /podla výb.arch. hrúbka 40 mm+ pryžová podložka</t>
  </si>
  <si>
    <t>712311101.S</t>
  </si>
  <si>
    <t>Zhotovenie povlakovej krytiny striech plochých do 10° za studena náterom penetračným</t>
  </si>
  <si>
    <t>111630002800</t>
  </si>
  <si>
    <t>Penetračný náter</t>
  </si>
  <si>
    <t>l</t>
  </si>
  <si>
    <t>712341559.S</t>
  </si>
  <si>
    <t>Zhotovenie povlak. krytiny striech plochých do 10° pásmi pritav. NAIP na celej ploche, oxidované pásy</t>
  </si>
  <si>
    <t>628310001200</t>
  </si>
  <si>
    <t>Pás asfaltový napr.FOALBIT AL S 40 alebo EKVIVALENT  pre spodné vrstvy hydroizolačných systémov (parotesná zábrana a protiradónová izolácia)- PAROZABRANA</t>
  </si>
  <si>
    <t>712370030.S</t>
  </si>
  <si>
    <t>Zhotovenie povlakovej krytiny striech plochých do 10° PVC-P fóliou prikotvením s lepením spoju- S1A, S1B v.č.A11</t>
  </si>
  <si>
    <t>283220002000</t>
  </si>
  <si>
    <t>Hydroizolačná fólia PVC-P napr.FATRAFOL 810, hr. 1,5 mm alebo EKVAVILENT  , š. 1,3 m, izolácia plochých striech,</t>
  </si>
  <si>
    <t>311970001500.S</t>
  </si>
  <si>
    <t>Vrut do dĺžky 150 mm na upevnenie do kombi dosiek</t>
  </si>
  <si>
    <t>712990040.S</t>
  </si>
  <si>
    <t>Položenie geotextílie vodorovne alebo zvislo na strechy ploché do 10°</t>
  </si>
  <si>
    <t>693110005555.S</t>
  </si>
  <si>
    <t>Geotextília polyesterová netkaná 300 g/m2 difuzne otvorena</t>
  </si>
  <si>
    <t>712973232.S</t>
  </si>
  <si>
    <t>Detaily k PVC-P fóliam zaizolovanie kruhového prestupu 101 – 250 mm -VH110</t>
  </si>
  <si>
    <t>283220001300</t>
  </si>
  <si>
    <t>Hydroizolačná fólia PVC-P napr.FATRAFOL 804, hr. 2 mm,alebo EKVAVILENT  š. 1,2 m,  strešných detailov</t>
  </si>
  <si>
    <t>712973231.S</t>
  </si>
  <si>
    <t>Detaily k PVC-P fóliam zaizolovanie kruhového prestupu 51 – 100 mm</t>
  </si>
  <si>
    <t>712973220.S</t>
  </si>
  <si>
    <t>Detaily k PVC-P fóliam osadenie hotovej strešnej vpuste</t>
  </si>
  <si>
    <t>2810310180</t>
  </si>
  <si>
    <t>Vyhrievaný vodorovný strešný vtok napr. TWE 75 BIT V s integrovanou bituménovou manžetou alebo EKVAVILENT</t>
  </si>
  <si>
    <t>712990200.S</t>
  </si>
  <si>
    <t>Montáž strešného držiaka bleskozvodu, vrátane zaizolovania  vid časť E1.4 bleskovod</t>
  </si>
  <si>
    <t>28322000130x.S</t>
  </si>
  <si>
    <t>Hydroizolačná fólia PVC-P, hr. 2 mm izolácia strešných detailov</t>
  </si>
  <si>
    <t>354410067100.S</t>
  </si>
  <si>
    <t>Držiak strešný bleskozvodu PV21</t>
  </si>
  <si>
    <t>712997002.S</t>
  </si>
  <si>
    <t>Montáž atiky vodorovná časť v spade   z expandovaného polystyrénu  -S1A,S1B</t>
  </si>
  <si>
    <t>28315149</t>
  </si>
  <si>
    <t>POLYSTYREN  napr.AUSTROTHERM XPS TOP 30 SF 50 mm alebo EKVIVALENT</t>
  </si>
  <si>
    <t>713</t>
  </si>
  <si>
    <t>Izolácie tepelné</t>
  </si>
  <si>
    <t>713142151.S</t>
  </si>
  <si>
    <t>Montáž tepelnej izolácie striech plochých do 10° polystyrénom, jednovrstvová kladenými voľne - S1A,S1B</t>
  </si>
  <si>
    <t>78</t>
  </si>
  <si>
    <t>283720009300.S</t>
  </si>
  <si>
    <t>Doska EPS hr. 160 mm, pevnosť v tlaku 150 kPa, na zateplenie podláh a plochých striech</t>
  </si>
  <si>
    <t>80</t>
  </si>
  <si>
    <t>41</t>
  </si>
  <si>
    <t>713142160.S401</t>
  </si>
  <si>
    <t>Montáž tepelnej izolácie striech plochých do 10° spádovými doskami z polystyrénu v jednej vrstve -S1A,S1B</t>
  </si>
  <si>
    <t>82</t>
  </si>
  <si>
    <t>2837653502</t>
  </si>
  <si>
    <t>EPS spádová doska spádový EPS  polystyrén 150S</t>
  </si>
  <si>
    <t>m3</t>
  </si>
  <si>
    <t>84</t>
  </si>
  <si>
    <t>43</t>
  </si>
  <si>
    <t>713144080.S407</t>
  </si>
  <si>
    <t>Montáž tepelnej izolácie na atiku z XPS do lepidla - zvislá časť  - F6, F8</t>
  </si>
  <si>
    <t>86</t>
  </si>
  <si>
    <t>88</t>
  </si>
  <si>
    <t>45</t>
  </si>
  <si>
    <t>28315156</t>
  </si>
  <si>
    <t>POLYSTYREN napr.AUSTROTHERM XPS TOP 30 SF 160 mm alebo EKVIVALENT  - výlez</t>
  </si>
  <si>
    <t>90</t>
  </si>
  <si>
    <t>998713103.S</t>
  </si>
  <si>
    <t>Presun hmôt pre izolácie tepelné v objektoch výšky nad 12 m do 24 m</t>
  </si>
  <si>
    <t>92</t>
  </si>
  <si>
    <t>47</t>
  </si>
  <si>
    <t>998713192.S</t>
  </si>
  <si>
    <t>Izolácie tepelné, prípl.za presun nad vymedz. najväčšiu dopravnú vzdial. do 100 m</t>
  </si>
  <si>
    <t>721</t>
  </si>
  <si>
    <t>Zdravotechnika - vnútorná kanalizácia</t>
  </si>
  <si>
    <t>721274102.S</t>
  </si>
  <si>
    <t>Ventilačná hlavica strešná plastová DN 75</t>
  </si>
  <si>
    <t>96</t>
  </si>
  <si>
    <t>49</t>
  </si>
  <si>
    <t>2810311810</t>
  </si>
  <si>
    <t>Odvetranie kanalizácie s napoj. na potrubie napr.TWOP 75 PVC s integrovanou PVC manžetou -VH75 alebo EKVIVALENT</t>
  </si>
  <si>
    <t>98</t>
  </si>
  <si>
    <t>72127411R1</t>
  </si>
  <si>
    <t>Montáž  iných typov DN 140 vr. tep. izolácie  VZT</t>
  </si>
  <si>
    <t>100</t>
  </si>
  <si>
    <t>51</t>
  </si>
  <si>
    <t>998721103.S</t>
  </si>
  <si>
    <t>Presun hmôt pre vnútornú kanalizáciu v objektoch výšky nad 12 do 24 m</t>
  </si>
  <si>
    <t>102</t>
  </si>
  <si>
    <t>998721192.S</t>
  </si>
  <si>
    <t>Vnútorná kanalizácia, prípl.za presun nad vymedz. najväč. dopr. vzdial. do 100m</t>
  </si>
  <si>
    <t>104</t>
  </si>
  <si>
    <t>764</t>
  </si>
  <si>
    <t>Konštrukcie klampiarske</t>
  </si>
  <si>
    <t>53</t>
  </si>
  <si>
    <t>764430430.S</t>
  </si>
  <si>
    <t>Oplechovanie muriva a atík z pozinkovaného farbeného PZf plechu, vrátane rohov r.š. 400 mm</t>
  </si>
  <si>
    <t>106</t>
  </si>
  <si>
    <t>764430450.S</t>
  </si>
  <si>
    <t>Oplechovanie muriva a atík z pozinkovaného farbeného PZf plechu, vrátane rohov r.š. 600 mm</t>
  </si>
  <si>
    <t>108</t>
  </si>
  <si>
    <t>55</t>
  </si>
  <si>
    <t>764430498.S</t>
  </si>
  <si>
    <t>Celoplošné lepenie oplechovania muriva a atík z pozinkovaného farbeného PZf plechu, vrátane rohov</t>
  </si>
  <si>
    <t>110</t>
  </si>
  <si>
    <t>112</t>
  </si>
  <si>
    <t>57</t>
  </si>
  <si>
    <t>998764103.S</t>
  </si>
  <si>
    <t>Presun hmôt pre konštrukcie klampiarske v objektoch výšky nad 12 do 24 m</t>
  </si>
  <si>
    <t>114</t>
  </si>
  <si>
    <t>998764192.S</t>
  </si>
  <si>
    <t>Konštrukcie klampiarske, prípl.za presun nad vymedz. najväč. dopr. vzdial. do 100 m</t>
  </si>
  <si>
    <t>116</t>
  </si>
  <si>
    <t>767</t>
  </si>
  <si>
    <t>Konštrukcie doplnkové kovové</t>
  </si>
  <si>
    <t>59</t>
  </si>
  <si>
    <t>767310100.S</t>
  </si>
  <si>
    <t>Montáž výlezu do plochej strechy - Z07</t>
  </si>
  <si>
    <t>118</t>
  </si>
  <si>
    <t>55316358</t>
  </si>
  <si>
    <t>Strešný výlez do plochej strechy 1200/900  - ozn.Z07  v.č.A17</t>
  </si>
  <si>
    <t>120</t>
  </si>
  <si>
    <t>61</t>
  </si>
  <si>
    <t>998767103.S</t>
  </si>
  <si>
    <t>Presun hmôt pre kovové stavebné doplnkové konštrukcie v objektoch výšky nad 12 do 24 m</t>
  </si>
  <si>
    <t>122</t>
  </si>
  <si>
    <t>998767192.S</t>
  </si>
  <si>
    <t>Kovové stav.dopln.konštr., prípl.za presun nad najväčšiu dopr. vzdial. do 100 m</t>
  </si>
  <si>
    <t>124</t>
  </si>
  <si>
    <t>SO01.3Z - E1.3Z  Časť výmena otvorových konštrukcii  v.č.A15, A18 (zmena VV)</t>
  </si>
  <si>
    <t xml:space="preserve">    94L - Lešenia</t>
  </si>
  <si>
    <t xml:space="preserve">    766.P - Konštrukcie stolárske- PLASTOVÉ VÝPLNE </t>
  </si>
  <si>
    <t xml:space="preserve">    767Hext - HLINIKOVÉ VÝPLNE - exterier</t>
  </si>
  <si>
    <t>632452239.S</t>
  </si>
  <si>
    <t>X Cementový poter (vhodný aj ako spádový), pevnosti v tlaku 25 MPa, hr. 3 mm/pod parapety</t>
  </si>
  <si>
    <t>94L</t>
  </si>
  <si>
    <t>Lešenia</t>
  </si>
  <si>
    <t>171</t>
  </si>
  <si>
    <t>Žeriav na kolesovom podvozku 28t</t>
  </si>
  <si>
    <t>Sh</t>
  </si>
  <si>
    <t>949941101</t>
  </si>
  <si>
    <t>Montažna plošina do 12m diesel/nož.</t>
  </si>
  <si>
    <t>deň</t>
  </si>
  <si>
    <t>712991010.S</t>
  </si>
  <si>
    <t>Montáž podkladnej konštrukcie z OSB dosiek  šírky 200 - 250 mm pod klampiarske konštrukcie -   kl ozn.24,25 detail PARAPETU</t>
  </si>
  <si>
    <t>607260000450.S</t>
  </si>
  <si>
    <t>Doska OSB nebrúsená hr. 25 mm  - ozn.26  Detail PARAPETU</t>
  </si>
  <si>
    <t>7131322R1</t>
  </si>
  <si>
    <t>Montáž tepelnej izolácie polystyrénom celoplošným prilepením - vid detail   Parapetu  ozn.12</t>
  </si>
  <si>
    <t>283720010800.S</t>
  </si>
  <si>
    <t>Doska EPS hr. 20 mm so zníženou nasiakavosťou</t>
  </si>
  <si>
    <t>764410430.S</t>
  </si>
  <si>
    <t>Oplechovanie parapetov z pozinkovaného farbeného PZf plechu, vrátane rohov r.š. 200 mm - vid Detail Parapetu</t>
  </si>
  <si>
    <t>764410460.S</t>
  </si>
  <si>
    <t>Oplechovanie parapetov z pozinkovaného farbeného PZf plechu, vrátane rohov r.š. 400 mm - PL1 až PL11</t>
  </si>
  <si>
    <t>764410340.S</t>
  </si>
  <si>
    <t>Oplechovanie parapetov z hliníkového Al plechu, vrátane rohov r.š. 220 mm - vonkaJší  - AL3, AL4</t>
  </si>
  <si>
    <t>764410350.S</t>
  </si>
  <si>
    <t>Oplechovanie parapetov z hliníkového Al plechu, vrátane rohov r.š. 350 mm- vnútorný - Al3,AL4</t>
  </si>
  <si>
    <t>766.P</t>
  </si>
  <si>
    <t xml:space="preserve">Konštrukcie stolárske- PLASTOVÉ VÝPLNE </t>
  </si>
  <si>
    <t>766621400.S</t>
  </si>
  <si>
    <t>Montáž okien plastových s hydroizolačnými ISO páskami (exteriérová a interiérová)  - PL1 až PL11</t>
  </si>
  <si>
    <t>283290006100.S</t>
  </si>
  <si>
    <t>Tesniaca paropriepustná fólia polymér-flísová, š. 290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</si>
  <si>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</si>
  <si>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</si>
  <si>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611PL1</t>
  </si>
  <si>
    <t>Plastové okno  2kr. OS+OS mikroventilácia  š.2225/v.1800mm   izolačné 3 sklo , 6 komorový profil - RAL7040  /pas okien</t>
  </si>
  <si>
    <t>611Medziok</t>
  </si>
  <si>
    <t>Medziokenná vložka š.600/v.1800mm</t>
  </si>
  <si>
    <t>611PL2</t>
  </si>
  <si>
    <t>Plastové okno  2kr. OS+OS mikroventilácia  š.2700/v.1800mm   izolačné 3 sklo , 6 komorový profil - RAL7040</t>
  </si>
  <si>
    <t>611PL3</t>
  </si>
  <si>
    <t>Plastové okno  2kr. OS+OS mikroventilácia  š.2250/v.1800mm   izolačné 3 sklo , 6 komorový profil - RAL7040  /pas okien</t>
  </si>
  <si>
    <t>611PL4a</t>
  </si>
  <si>
    <t>611PL4b</t>
  </si>
  <si>
    <t>Plastové okno  1kr. OS mikroventilácia  š.1200/v.1800mm   izolačné 3 sklo , 6 komorový profil - RAL7040  /pas okien</t>
  </si>
  <si>
    <t>611Medziokd</t>
  </si>
  <si>
    <t>Medziokenná vložka š.600/v.1800mm dopl.</t>
  </si>
  <si>
    <t>611PL5</t>
  </si>
  <si>
    <t>Plastové okno  2kr. OS+OS mikroventilácia  š.2250/v.1200mm   izolačné 3 sklo , 6 komorový profil - RAL7040</t>
  </si>
  <si>
    <t>611PL6</t>
  </si>
  <si>
    <t>Plastové okno  2kr. OS+OS mikroventilácia  š.2250/v.1800mm   izolačné 3 sklo , 6 komorový profil - RAL7040</t>
  </si>
  <si>
    <t>611PL7a</t>
  </si>
  <si>
    <t>611PL7b</t>
  </si>
  <si>
    <t>611Medziok2d</t>
  </si>
  <si>
    <t>Medziokenná vložka š.600/v.1200mm dopl.</t>
  </si>
  <si>
    <t>611PL8a</t>
  </si>
  <si>
    <t>611Medziok2</t>
  </si>
  <si>
    <t>Medziokenná vložka š.600/v.1200mm</t>
  </si>
  <si>
    <t>611PL8b</t>
  </si>
  <si>
    <t>Plastové okno  1kr.OS mikroventilácia  š.1200/v.1200mm   izolačné 3 sklo , 6 komorový profil - RAL7040</t>
  </si>
  <si>
    <t>611PL9a</t>
  </si>
  <si>
    <t>Plastové okno  2kr. OS+OS mikroventilácia  š.2500/v.1800mm   izolačné 3 sklo , 6 komorový profil - RAL7040</t>
  </si>
  <si>
    <t>611PL9b</t>
  </si>
  <si>
    <t>Plastové balk.dvere   1kr. O +nadsv.  š.1100/v.2750mm   izolačné 3 sklo , 6 komorový profil - RAL7040</t>
  </si>
  <si>
    <t>611PL10</t>
  </si>
  <si>
    <t>Plastové okno  2kr. OS+OS mikroventilácia  š.1800/v.1800mm   izolačné 3 sklo , 6 komorový profil - RAL7040</t>
  </si>
  <si>
    <t>611PL11</t>
  </si>
  <si>
    <t>Plastové okno  2kr. OS+OS mikroventilácia  š.2075/v.1800mm   izolačné 3 sklo , 6 komorový profil - RAL7040</t>
  </si>
  <si>
    <t>767660005.S</t>
  </si>
  <si>
    <t>Montáž siete proti hmyzu na okno, odnimateľnej s úchytkami na tesnenie - v.č.A15</t>
  </si>
  <si>
    <t>553420000010.S</t>
  </si>
  <si>
    <t>Okenná sieť proti hmyzu pevná s vnútorným lemom na rám okna, reverzibilná z interiéru, farba orech S1 až S11</t>
  </si>
  <si>
    <t>767661500.S</t>
  </si>
  <si>
    <t>Montáž interierovej žalúzie hliníkovej lamelovej štandardnej /na vnútorné okno  vr. vodiaceho  oc. lanka -v.č.A15</t>
  </si>
  <si>
    <t>611530061400.S</t>
  </si>
  <si>
    <t>Žalúzie interiérové hliníkové, lamela šírky 18/25 mm, farba RAL7040  - Ž1 až Ž11</t>
  </si>
  <si>
    <t>998766103.S</t>
  </si>
  <si>
    <t>Presun hmot pre konštrukcie stolárske v objektoch výšky nad 12 do 24 m</t>
  </si>
  <si>
    <t>998766192.S</t>
  </si>
  <si>
    <t>Konštrukcie stolárske, prípl.za presun nad najvačšiu dopravnú vzdialenosť do 100 m</t>
  </si>
  <si>
    <t>767995101.S</t>
  </si>
  <si>
    <t>Montáž ostatných atypických kovových stavebných doplnkových konštrukcií do 5 kg- Detail PARAPETU konzola ozn.13</t>
  </si>
  <si>
    <t>kg</t>
  </si>
  <si>
    <t>553Konzola</t>
  </si>
  <si>
    <t>ozn.13 konzola v valc. profilu L40/40/3  a600mm /684ks pre osadenie napr.OSB dosiek  ozn.26  DETAIL PARAPETU</t>
  </si>
  <si>
    <t>767Hext</t>
  </si>
  <si>
    <t>HLINIKOVÉ VÝPLNE - exterier</t>
  </si>
  <si>
    <t>7676400R1</t>
  </si>
  <si>
    <t>Montáž EXT zasklenej stlpikovo -priečniková HL. fasadna stena  CW50, s prerušeným  tep.mostom, celozaskl. izol 2sklo, 6-16-6mm - Al3 v.č.A18</t>
  </si>
  <si>
    <t>553Al3</t>
  </si>
  <si>
    <t>EXT ZS stlp.-priečnikova fasadna CW50, s prer. tep. mostom ,š.4000xv2850mmizol 2sklo 6-16-6mm, Usteny=1,6W/(m2.K)sklo číre P zaskl. 4x OS pakové okna ,kotvená do oc.kotv. konštr. (sučasť dodávky)RAL 7040, vr. parapetnej dosky vnut, vonk.</t>
  </si>
  <si>
    <t>7676400R2</t>
  </si>
  <si>
    <t>Montáž EXT zasklenej stlpikovo -priečniková HL. fasadna stena  CW50, s prerušeným  tep.mostom, celozaskl. izol 2sklo, 6-16-6mm - Al4 v.č.A18</t>
  </si>
  <si>
    <t>553Al4</t>
  </si>
  <si>
    <t>EXT ZS stlp.-priečnikoa fasadna CW50, s prer. tep. mostom ,š.4000x v.1820mmizol 2sklo 6-16-6mm, Usteny=1,6W/(m2.K)sklo číre P zaskl. 4x OS pakové okna ,kotvená do oc.kotv. konštr. (sučasť dodávky)RAL 7040, vr. parapetnej dosky vnut, vonk.</t>
  </si>
  <si>
    <t>7676121R4</t>
  </si>
  <si>
    <t>Montáž EXT  hliníkových   ZS v.š.3200/v2750mm (2kr.dvere +nadsv.) + rozš. profil ozn.b 2x- AL6 v.č.A18</t>
  </si>
  <si>
    <t>553Al6</t>
  </si>
  <si>
    <t>EXT Zasklenná hliníková stena s prer.tep. mostom izol 2sklo 6-16-6 bezp. ,  2kr.dvere 1800/2100,z, bez prahu , kovanie dverí zamok, cyl.int. -klučka , samozatvarač  RAL 7040</t>
  </si>
  <si>
    <t>SO01.4Z - E1.4Z  Ústredné vykurovanie</t>
  </si>
  <si>
    <t xml:space="preserve">PSV - Práce a dodávky PSV   </t>
  </si>
  <si>
    <t xml:space="preserve">    713 - Izolácie tepelné   </t>
  </si>
  <si>
    <t xml:space="preserve">    732 - Ústredné kúrenie, strojovne   </t>
  </si>
  <si>
    <t xml:space="preserve">    733 - Ústredné kúrenie,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</si>
  <si>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</si>
  <si>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</si>
  <si>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</si>
  <si>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    783 - Dokončovacie práce - nátery   </t>
  </si>
  <si>
    <t xml:space="preserve">OST - Demontáž   </t>
  </si>
  <si>
    <t xml:space="preserve">HZS - HZS   </t>
  </si>
  <si>
    <t xml:space="preserve">Práce a dodávky PSV   </t>
  </si>
  <si>
    <t xml:space="preserve">Izolácie tepelné   </t>
  </si>
  <si>
    <t>713482111</t>
  </si>
  <si>
    <t>Montáž trubíc z PE, hr.do 10 mm,vnút.priemer do 38 mm</t>
  </si>
  <si>
    <t>713482121</t>
  </si>
  <si>
    <t>Montáž trubíc z PE, hr.15-20 mm,vnút.priemer do 38 mm</t>
  </si>
  <si>
    <t>713482131</t>
  </si>
  <si>
    <t>Montáž trubíc z PE, hr.30 mm,vnút.priemer do 38 mm</t>
  </si>
  <si>
    <t>713482132</t>
  </si>
  <si>
    <t>Montáž trubíc z PE, hr.30 mm,vnút.priemer 39-70 mm</t>
  </si>
  <si>
    <t>283310004700</t>
  </si>
  <si>
    <t>Izolačná PE trubica DG 22x20 mm (d potrubia x hr. izolácie), nadrezaná, AZ</t>
  </si>
  <si>
    <t>283310004800</t>
  </si>
  <si>
    <t>Izolačná PE trubica DG 28x20 mm (d potrubia x hr. izolácie), nadrezaná, AZ</t>
  </si>
  <si>
    <t>283310006400</t>
  </si>
  <si>
    <t>Izolačná PE trubica T DG 35x30 mm (d potrubia x hr. izolácie), rozrezaná, AZ</t>
  </si>
  <si>
    <t>283310006500</t>
  </si>
  <si>
    <t>Izolačná PE trubica  DG 42x30 mm (d potrubia x hr. izolácie), rozrezaná, AZ</t>
  </si>
  <si>
    <t>283310006700</t>
  </si>
  <si>
    <t>Izolačná PE trubica DG 54x30 mm (d potrubia x hr. izolácie), rozrezaná, AZ</t>
  </si>
  <si>
    <t>283310006800</t>
  </si>
  <si>
    <t>Izolačná PE trubica  DG 60x30 mm (d potrubia x hr. izolácie), rozrezaná, AZ</t>
  </si>
  <si>
    <t>2837741536</t>
  </si>
  <si>
    <t>izolácia - navlek 18-S-plus (440)  ARC-0071  Armacell  AZ</t>
  </si>
  <si>
    <t>2837741549</t>
  </si>
  <si>
    <t>izolácia - navlek 22-S-plus (400)  ARC-0072  Armacell  AZ</t>
  </si>
  <si>
    <t>2837741562</t>
  </si>
  <si>
    <t>izolácia - navlek 28-S-plus (320)  ARC-0073  Armacell  AZ</t>
  </si>
  <si>
    <t>p-tbl-pe-50-15-3</t>
  </si>
  <si>
    <t>Páska  PE -50mm/15m/3mm</t>
  </si>
  <si>
    <t>l-520/1,0</t>
  </si>
  <si>
    <t>Lepidlo520-1,0l</t>
  </si>
  <si>
    <t>732</t>
  </si>
  <si>
    <t xml:space="preserve">Ústredné kúrenie, strojovne   </t>
  </si>
  <si>
    <t>732199100</t>
  </si>
  <si>
    <t>Montáž orientačného štítka</t>
  </si>
  <si>
    <t>súb.</t>
  </si>
  <si>
    <t>426426d-os</t>
  </si>
  <si>
    <t>Dodávka orientačných štítkov</t>
  </si>
  <si>
    <t>732429112</t>
  </si>
  <si>
    <t>Montáž čerpadla (do potrubia) obehového špirálového DN 40</t>
  </si>
  <si>
    <t>súb</t>
  </si>
  <si>
    <t>4268144090</t>
  </si>
  <si>
    <t>úsporné obehové čerpadlo Dn 30/1-8 PN10, obj.č. 2090450</t>
  </si>
  <si>
    <t>m-er</t>
  </si>
  <si>
    <t>Montáž ekvitermického regulátora</t>
  </si>
  <si>
    <t>422d-er-TP</t>
  </si>
  <si>
    <t>Ekvitermický regulátor 230V, s týždňovým programom</t>
  </si>
  <si>
    <t>m-umt</t>
  </si>
  <si>
    <t>Montáž ultrazvukového merača tepla</t>
  </si>
  <si>
    <t>422d-umt-pr</t>
  </si>
  <si>
    <t>Ultrazvukový merač tepla s príslušenstvom</t>
  </si>
  <si>
    <t>998732102.S</t>
  </si>
  <si>
    <t>Presun hmôt pre strojovne v objektoch výšky nad 6 m do 12 m</t>
  </si>
  <si>
    <t>733</t>
  </si>
  <si>
    <t xml:space="preserve">Ústredné kúrenie, rozvodné potrubie   </t>
  </si>
  <si>
    <t>733111102</t>
  </si>
  <si>
    <t>Potrubie z rúrok závitových oceľových bezšvových bežných nízkotlakových DN 10</t>
  </si>
  <si>
    <t>733111103</t>
  </si>
  <si>
    <t>Potrubie z rúrok závitových oceľových bezšvových bežných nízkotlakových DN 15</t>
  </si>
  <si>
    <t>733111104</t>
  </si>
  <si>
    <t>Potrubie z rúrok závitových oceľových bezšvových bežných nízkotlakových DN 20</t>
  </si>
  <si>
    <t>733111105</t>
  </si>
  <si>
    <t>Potrubie z rúrok závitových oceľových bezšvových bežných nízkotlakových DN 25</t>
  </si>
  <si>
    <t>733111106</t>
  </si>
  <si>
    <t>Potrubie z rúrok závitových oceľových bezšvových bežných nízkotlakových DN 32</t>
  </si>
  <si>
    <t>733111107</t>
  </si>
  <si>
    <t>Potrubie z rúrok závitových oceľových bezšvových bežných nízkotlakových DN 40</t>
  </si>
  <si>
    <t>733111108</t>
  </si>
  <si>
    <t>Potrubie z rúrok závitových oceľových bezšvových bežných nízkotlakových DN 50</t>
  </si>
  <si>
    <t>733113113</t>
  </si>
  <si>
    <t>Potrubie z rúrok závitových Príplatok k cene za zhotovenie prípojky z oceľ. rúrok závitových DN 15</t>
  </si>
  <si>
    <t>m-3</t>
  </si>
  <si>
    <t>Montáž - potrubie HERZ PE-AL-PE s tvarovkami</t>
  </si>
  <si>
    <t>141d-13</t>
  </si>
  <si>
    <t>Potrubie HERZ PE-AL-PE 16x2 s tvarovkami</t>
  </si>
  <si>
    <t>141d-14</t>
  </si>
  <si>
    <t>Potrubie HERZ PE-AL-PE 20x2 s tvarovkami</t>
  </si>
  <si>
    <t>141d-15</t>
  </si>
  <si>
    <t>Potrubie HERZ PE-AL-PE 26x3 s tvarovkami</t>
  </si>
  <si>
    <t>733190107</t>
  </si>
  <si>
    <t>Tlaková skúška potrubia z oceľových rúrok závitových</t>
  </si>
  <si>
    <t>733191301</t>
  </si>
  <si>
    <t>Tlaková skúška plastového potrubia do 32 mm</t>
  </si>
  <si>
    <t>733191111</t>
  </si>
  <si>
    <t>Manžeta priestupová pre rúrky DN 20</t>
  </si>
  <si>
    <t>733191112</t>
  </si>
  <si>
    <t>Manžeta priestupová pre rúrky nad 20 do DN 32</t>
  </si>
  <si>
    <t>733191113</t>
  </si>
  <si>
    <t>Manžeta priestupová pre rúrky nad 32 do DN 50</t>
  </si>
  <si>
    <t>998733103.S</t>
  </si>
  <si>
    <t>Presun hmôt pre rozvody potrubia v objektoch výšky nad 6 do 24 m</t>
  </si>
  <si>
    <t>734</t>
  </si>
  <si>
    <t xml:space="preserve">Ústredné kúrenie - armatúry   </t>
  </si>
  <si>
    <t>734209104</t>
  </si>
  <si>
    <t>Montáž závitovej armatúry s 1 závitom G 3/4</t>
  </si>
  <si>
    <t>4849211006</t>
  </si>
  <si>
    <t>TermostatZ "MINI", 6 - 28 °C</t>
  </si>
  <si>
    <t>4849211035</t>
  </si>
  <si>
    <t>Termostat "H", 6 - 28 °C, priamo na VT M 30 x 1,5    Herz obj.č.1726098</t>
  </si>
  <si>
    <t>734209112</t>
  </si>
  <si>
    <t>Montáž závitovej armatúry s 2 závitmi do G 1/2</t>
  </si>
  <si>
    <t>4228461090</t>
  </si>
  <si>
    <t>1/2" spiatočkový radiátorový ventil , rohový</t>
  </si>
  <si>
    <t>4225700200</t>
  </si>
  <si>
    <t>Guľový ventil  FF,PN 25 3/8",s páčkou</t>
  </si>
  <si>
    <t>4223358000</t>
  </si>
  <si>
    <t>Kohút tlakomerový obyčajný M 20x1,5 mm</t>
  </si>
  <si>
    <t>422rv-r-ahv-15</t>
  </si>
  <si>
    <t>Termostatický rohový radiátorový/ ventil s automatickým hydraulickým vyvážením Dn 15</t>
  </si>
  <si>
    <t>484pd-r-ahv-15</t>
  </si>
  <si>
    <t>Pripájací diel rohový s automatickým hydraulickým vyvážením Dn 15</t>
  </si>
  <si>
    <t>734209115</t>
  </si>
  <si>
    <t>Montáž závitovej armatúry s 2 závitmi G 1</t>
  </si>
  <si>
    <t>734209117</t>
  </si>
  <si>
    <t>Montáž závitovej armatúry s 2 závitmi G 6/4</t>
  </si>
  <si>
    <t>4225700700</t>
  </si>
  <si>
    <t>Guľový ventil FF,PN 25 6/4",s páčkou</t>
  </si>
  <si>
    <t>734163413</t>
  </si>
  <si>
    <t>Filter s výmennou vložkou D 71-117-616 P1 DN 40</t>
  </si>
  <si>
    <t>551210044322</t>
  </si>
  <si>
    <t>Ventil  DN 40, priamy vyvažovací s meracími ventilčekmi pre meranie tlakovej diferencie, prírubový</t>
  </si>
  <si>
    <t>734241217</t>
  </si>
  <si>
    <t>Ventil spätný závitový Ve 3030 - priamy G 6/4</t>
  </si>
  <si>
    <t>734211122</t>
  </si>
  <si>
    <t>Ventil odvzdušňovací závitový vykurovacích telies K 1172 do G 3/8</t>
  </si>
  <si>
    <t>734209125</t>
  </si>
  <si>
    <t>Montáž závitovej armatúry s 3 závitmi G 1</t>
  </si>
  <si>
    <t>422d-3czv-25</t>
  </si>
  <si>
    <t>Trojcestný zmiešavací ventil Dn 25 so servopohonom</t>
  </si>
  <si>
    <t>734391124</t>
  </si>
  <si>
    <t>Ostatné horúcovodné armatúry, kondenzačná slučka na privarenie STN 13 7533.1 - stočené</t>
  </si>
  <si>
    <t>63</t>
  </si>
  <si>
    <t>734411142</t>
  </si>
  <si>
    <t>Teplomer technický s pevnou stopkou a nádržkou, rozsah do 200° C DTR s dĺžkou stopky 100 mm</t>
  </si>
  <si>
    <t>126</t>
  </si>
  <si>
    <t>734421150</t>
  </si>
  <si>
    <t>Tlakomer deformačný kruhový B 0-10 MPa č.53312 priem. 100</t>
  </si>
  <si>
    <t>128</t>
  </si>
  <si>
    <t>65</t>
  </si>
  <si>
    <t>734494121</t>
  </si>
  <si>
    <t>Návarok s metrickým závitom akosť mat.11 416.1 M 20x1, 5 dĺžky do 220 mm</t>
  </si>
  <si>
    <t>130</t>
  </si>
  <si>
    <t>734499211</t>
  </si>
  <si>
    <t>Ostatné meracie armatúry, montáž návarka M 20 x 1,5</t>
  </si>
  <si>
    <t>132</t>
  </si>
  <si>
    <t>67</t>
  </si>
  <si>
    <t>998734103.S</t>
  </si>
  <si>
    <t>Presun hmôt pre armatúry v objektoch výšky nad 6 do 24 m</t>
  </si>
  <si>
    <t>134</t>
  </si>
  <si>
    <t>735</t>
  </si>
  <si>
    <t xml:space="preserve">Ústredné kúrenie - vykurovacie telesá   </t>
  </si>
  <si>
    <t>735154030</t>
  </si>
  <si>
    <t>Montáž vykurovacieho telesa panelového jednoradového výšky 500 mm/ dĺžky 400-600 mm</t>
  </si>
  <si>
    <t>136</t>
  </si>
  <si>
    <t>69</t>
  </si>
  <si>
    <t>735154032</t>
  </si>
  <si>
    <t>Montáž vykurovacieho telesa panelového jednoradového výšky 500 mm/ dĺžky 1000-1200 mm</t>
  </si>
  <si>
    <t>138</t>
  </si>
  <si>
    <t>735154040</t>
  </si>
  <si>
    <t>Montáž vykurovacieho telesa panelového jednoradového 600 mm/ dĺžky 400-600 mm</t>
  </si>
  <si>
    <t>140</t>
  </si>
  <si>
    <t>71</t>
  </si>
  <si>
    <t>735154041</t>
  </si>
  <si>
    <t>Montáž vykurovacieho telesa panelového jednoradového 600 mm/ dĺžky 700-900 mm</t>
  </si>
  <si>
    <t>142</t>
  </si>
  <si>
    <t>735154042</t>
  </si>
  <si>
    <t>Montáž vykurovacieho telesa panelového jednoradového 600 mm/ dĺžky 1000-1200 mm</t>
  </si>
  <si>
    <t>144</t>
  </si>
  <si>
    <t>73</t>
  </si>
  <si>
    <t>735154141</t>
  </si>
  <si>
    <t>Montáž vykurovacieho telesa panelového dvojradového výšky 600 mm/ dĺžky 700-900 mm</t>
  </si>
  <si>
    <t>146</t>
  </si>
  <si>
    <t>735154142</t>
  </si>
  <si>
    <t>Montáž vykurovacieho telesa panelového dvojradového výšky 600 mm/ dĺžky 1000-1200 mm</t>
  </si>
  <si>
    <t>148</t>
  </si>
  <si>
    <t>75</t>
  </si>
  <si>
    <t>735158110</t>
  </si>
  <si>
    <t>Vykurovacie telesá panelové, tlaková skúška telesa vodou jednoradového</t>
  </si>
  <si>
    <t>150</t>
  </si>
  <si>
    <t>735158120</t>
  </si>
  <si>
    <t>Vykurovacie telesá panelové, tlaková skúška telesa vodou dvojradového</t>
  </si>
  <si>
    <t>152</t>
  </si>
  <si>
    <t>77</t>
  </si>
  <si>
    <t>484530050036</t>
  </si>
  <si>
    <t>Teleso vykurovacie doskové jednopanelové oceľové 11VK, 500x400 mm so spodným pripojením a konvektorom</t>
  </si>
  <si>
    <t>154</t>
  </si>
  <si>
    <t>484530050054</t>
  </si>
  <si>
    <t>Teleso vykurovacie doskové jednopanelové oceľové  11VK, 600x500 mm so spodným pripojením a konvektorom</t>
  </si>
  <si>
    <t>156</t>
  </si>
  <si>
    <t>79</t>
  </si>
  <si>
    <t>484530050055</t>
  </si>
  <si>
    <t>Teleso vykurovacie doskové jednopanelové oceľové 11VK, 600x600 mm so spodným pripojením a konvektorom</t>
  </si>
  <si>
    <t>158</t>
  </si>
  <si>
    <t>484530050056</t>
  </si>
  <si>
    <t>Teleso vykurovacie doskové jednopanelové oceľové 11VK, 600x700 mm so spodným pripojením a konvektorom</t>
  </si>
  <si>
    <t>160</t>
  </si>
  <si>
    <t>81</t>
  </si>
  <si>
    <t>484530050057</t>
  </si>
  <si>
    <t>Teleso vykurovacie doskové jednopanelové oceľové 11VK, 600x800 mm so spodným pripojením a konvektoromE</t>
  </si>
  <si>
    <t>162</t>
  </si>
  <si>
    <t>484530050058</t>
  </si>
  <si>
    <t>Teleso vykurovacie doskové jednopanelové oceľové 11VK, 600x900 mm so spodným pripojením a konvektorom</t>
  </si>
  <si>
    <t>164</t>
  </si>
  <si>
    <t>83</t>
  </si>
  <si>
    <t>484530050059</t>
  </si>
  <si>
    <t>Teleso vykurovacie doskové jednopanelové oceľové 11VK, 600x1000 mm so spodným pripojením a konvektorom</t>
  </si>
  <si>
    <t>166</t>
  </si>
  <si>
    <t>484530050061</t>
  </si>
  <si>
    <t>Teleso vykurovacie doskové jednopanelové oceľové 11VK, 600x1200 mm so spodným pripojením a konvektorom</t>
  </si>
  <si>
    <t>168</t>
  </si>
  <si>
    <t>85</t>
  </si>
  <si>
    <t>484530056800</t>
  </si>
  <si>
    <t>Teleso vykurovacie doskové dvojpanelové oceľové 21VK, 600x900 mm so spodným pripojením a konvektorom</t>
  </si>
  <si>
    <t>170</t>
  </si>
  <si>
    <t>484530056900</t>
  </si>
  <si>
    <t>Teleso vykurovacie doskové dvojpanelové oceľové 21VK, 600x1000 mm so spodným pripojením a konvektorom</t>
  </si>
  <si>
    <t>172</t>
  </si>
  <si>
    <t>87</t>
  </si>
  <si>
    <t>484530057100</t>
  </si>
  <si>
    <t>Teleso vykurovacie doskové dvojpanelové oceľové 21VK, 600x1200 mm so spodným pripojením a konvektorom</t>
  </si>
  <si>
    <t>174</t>
  </si>
  <si>
    <t>484520000300</t>
  </si>
  <si>
    <t>Teleso vykurovacie rebríkové oceľovéLINEAR CLASSIC KLC, lxvxhĺ 450x1220x30 mm, pripojenie G 1/2" vnútorné</t>
  </si>
  <si>
    <t>176</t>
  </si>
  <si>
    <t>89</t>
  </si>
  <si>
    <t>998735103.S</t>
  </si>
  <si>
    <t>Presun hmôt pre vykurovacie telesá v objektoch výšky nad 12 do 24 m</t>
  </si>
  <si>
    <t>178</t>
  </si>
  <si>
    <t xml:space="preserve">Konštrukcie doplnkové kovové   </t>
  </si>
  <si>
    <t>767995101</t>
  </si>
  <si>
    <t>Montáž ostatných atypických  kovových stavebných doplnkových konštrukcií nad 5 kg</t>
  </si>
  <si>
    <t>180</t>
  </si>
  <si>
    <t>91</t>
  </si>
  <si>
    <t>m-4</t>
  </si>
  <si>
    <t>Atypické konštrukcie -doplnkové kovové</t>
  </si>
  <si>
    <t>182</t>
  </si>
  <si>
    <t>184</t>
  </si>
  <si>
    <t xml:space="preserve">Dokončovacie práce - nátery   </t>
  </si>
  <si>
    <t>93</t>
  </si>
  <si>
    <t>783225100</t>
  </si>
  <si>
    <t>Nátery kov.stav.doplnk.konštr. syntetické farby šedej na vzduchu schnúce dvojnás. 1x s emailov.</t>
  </si>
  <si>
    <t>186</t>
  </si>
  <si>
    <t>783226100</t>
  </si>
  <si>
    <t>Nátery kov.stav.doplnk.konštr. syntetické farby šedej na vzduchu schnúce  základný</t>
  </si>
  <si>
    <t>188</t>
  </si>
  <si>
    <t>95</t>
  </si>
  <si>
    <t>783424740</t>
  </si>
  <si>
    <t>Nátery kov.potr.a armatúr syntetické potrubie do DN 50 mm farby bielej  základný</t>
  </si>
  <si>
    <t>190</t>
  </si>
  <si>
    <t>OST</t>
  </si>
  <si>
    <t xml:space="preserve">Demontáž   </t>
  </si>
  <si>
    <t>733110803</t>
  </si>
  <si>
    <t>Demontáž potrubia z oceľových rúrok závitových do DN 15</t>
  </si>
  <si>
    <t>262144</t>
  </si>
  <si>
    <t>192</t>
  </si>
  <si>
    <t>97</t>
  </si>
  <si>
    <t>733110806</t>
  </si>
  <si>
    <t>Demontáž potrubia z oceľových rúrok závitových nad 15 do DN 32</t>
  </si>
  <si>
    <t>194</t>
  </si>
  <si>
    <t>733110808</t>
  </si>
  <si>
    <t>Demontáž potrubia z oceľových rúrok závitových nad 32 do DN 50</t>
  </si>
  <si>
    <t>196</t>
  </si>
  <si>
    <t>733110810</t>
  </si>
  <si>
    <t>Demontáž potrubia z oceľových rúrok závitových nad 50 do DN 80</t>
  </si>
  <si>
    <t>198</t>
  </si>
  <si>
    <t>733190801</t>
  </si>
  <si>
    <t>Demontáž príslušenstva potrubia,odrezanie objímky dvojitej  do DN 50</t>
  </si>
  <si>
    <t>200</t>
  </si>
  <si>
    <t>101</t>
  </si>
  <si>
    <t>733191918</t>
  </si>
  <si>
    <t>Oprava rozvodov potrubí z oceľových rúrok zaslepenie kovaním a zavarením DN 50</t>
  </si>
  <si>
    <t>202</t>
  </si>
  <si>
    <t>733191928</t>
  </si>
  <si>
    <t>Oprava rozvodov potrubí -privarenie odbočky do DN 50</t>
  </si>
  <si>
    <t>204</t>
  </si>
  <si>
    <t>103</t>
  </si>
  <si>
    <t>734200811</t>
  </si>
  <si>
    <t>Demontáž armatúry závitovej s jedným závitom do G 1/2 -0,00045t</t>
  </si>
  <si>
    <t>206</t>
  </si>
  <si>
    <t>734200812</t>
  </si>
  <si>
    <t>Demontáž armatúry závitovej s jedným závitom nad 1/2 do G 1,  -0,00110t</t>
  </si>
  <si>
    <t>208</t>
  </si>
  <si>
    <t>105</t>
  </si>
  <si>
    <t>734200813</t>
  </si>
  <si>
    <t>Demontáž armatúry závitovej s jedným závitom nad 1 do G 6/4,  -0,00190t</t>
  </si>
  <si>
    <t>210</t>
  </si>
  <si>
    <t>734300811</t>
  </si>
  <si>
    <t>Demontáž armatúry horúcovodnej, ventil do DN 15,  -0,00137t</t>
  </si>
  <si>
    <t>212</t>
  </si>
  <si>
    <t>107</t>
  </si>
  <si>
    <t>734300822</t>
  </si>
  <si>
    <t>Demontáž armatúry horúcovodnej, rozpojenie skrutkovania nad 15 do DN 25</t>
  </si>
  <si>
    <t>214</t>
  </si>
  <si>
    <t>734300823</t>
  </si>
  <si>
    <t>Demontáž armatúry horúcovodnej, rozpojenie skrutkovania nad 25 do DN 40</t>
  </si>
  <si>
    <t>216</t>
  </si>
  <si>
    <t>109</t>
  </si>
  <si>
    <t>735111810</t>
  </si>
  <si>
    <t>Demontáž vykurovacích telies liatinových článkových,  -0,02300t</t>
  </si>
  <si>
    <t>218</t>
  </si>
  <si>
    <t>735151811</t>
  </si>
  <si>
    <t>Demontáž vykurovacieho telesa panelového jednoradového stavebnej dľžky do 1500 mm,  -0,01235t</t>
  </si>
  <si>
    <t>220</t>
  </si>
  <si>
    <t>111</t>
  </si>
  <si>
    <t>735151821</t>
  </si>
  <si>
    <t>Demontáž vykurovacieho telesa panelového dvojradového stavebnej dľžky do 1500 mm,  -0,02493t</t>
  </si>
  <si>
    <t>222</t>
  </si>
  <si>
    <t>735151822</t>
  </si>
  <si>
    <t>Demontáž vykurovacieho telesa panelového dvojradového stavebnej dľžky nad 1500 do 2820 mm,  -0,04675t</t>
  </si>
  <si>
    <t>224</t>
  </si>
  <si>
    <t>113</t>
  </si>
  <si>
    <t>735411812</t>
  </si>
  <si>
    <t>Demontáž konvektora stavebnej dĺžky nad 700 do 1600 mm,  -0,03600t</t>
  </si>
  <si>
    <t>226</t>
  </si>
  <si>
    <t>735494811</t>
  </si>
  <si>
    <t>Vypúšťanie vody z vykurovacích sústav(bez kotlov,ohrievačov,zásobníkov a vyk.telies</t>
  </si>
  <si>
    <t>228</t>
  </si>
  <si>
    <t>115</t>
  </si>
  <si>
    <t>733890803</t>
  </si>
  <si>
    <t>Vnútrostav. premiestnenie vybúraných hmôt rozvodov potrubia vodorovne do 100 m z obj. výš. do 24m</t>
  </si>
  <si>
    <t>230</t>
  </si>
  <si>
    <t>734890803</t>
  </si>
  <si>
    <t>Vnútrostaveniskové premiestnenie vybúraných hmôt armatúr do 24m</t>
  </si>
  <si>
    <t>232</t>
  </si>
  <si>
    <t>117</t>
  </si>
  <si>
    <t>979089715.S</t>
  </si>
  <si>
    <t>Prenájom kontajneru 16 m3- dovoz , odvoz a poplatky  za likv. odpadu</t>
  </si>
  <si>
    <t>234</t>
  </si>
  <si>
    <t>HZS</t>
  </si>
  <si>
    <t xml:space="preserve">HZS   </t>
  </si>
  <si>
    <t>Dmp</t>
  </si>
  <si>
    <t>Drobné montážne práce</t>
  </si>
  <si>
    <t>hod</t>
  </si>
  <si>
    <t>236</t>
  </si>
  <si>
    <t>119</t>
  </si>
  <si>
    <t>MV</t>
  </si>
  <si>
    <t>Murárska výpomoc</t>
  </si>
  <si>
    <t>238</t>
  </si>
  <si>
    <t>PR</t>
  </si>
  <si>
    <t>Prekáblovanie regulácie</t>
  </si>
  <si>
    <t>240</t>
  </si>
  <si>
    <t>121</t>
  </si>
  <si>
    <t>UN-IP</t>
  </si>
  <si>
    <t>Úprava náteru a izolácie potrubia</t>
  </si>
  <si>
    <t>242</t>
  </si>
  <si>
    <t>V-NS</t>
  </si>
  <si>
    <t>Vypustenie a napustenie systému</t>
  </si>
  <si>
    <t>244</t>
  </si>
  <si>
    <t>SO01.6Z - E1.6Z  Vzduchotechnika a chladenie</t>
  </si>
  <si>
    <t>769DEM - DEMONTAŽE vzduchotechnických zariadení</t>
  </si>
  <si>
    <t xml:space="preserve">    D9 - Klimatizácia technologických miestností</t>
  </si>
  <si>
    <t xml:space="preserve">    D10 - Vetranie umývarní</t>
  </si>
  <si>
    <t xml:space="preserve">    D11 - Vetranie sušiarne</t>
  </si>
  <si>
    <t xml:space="preserve">    D12 - Vetranie akumulátorovne</t>
  </si>
  <si>
    <t>769 - Montáže vzduchotechnických zariadení</t>
  </si>
  <si>
    <t xml:space="preserve">    D1 - Zariadenie č.1 Chladenie učební</t>
  </si>
  <si>
    <t xml:space="preserve">    D2 - Zariadenie č.2 Podtlakové vetranie kúpelní a predsiení</t>
  </si>
  <si>
    <t xml:space="preserve">    D4 - Zariadenie č.3 Podtlakové vetranie spoločných hygienických miestností, strojovne UK a miestností upr</t>
  </si>
  <si>
    <t xml:space="preserve">    D5 - Zariadenie č.4 Teplovzdušné vetranie sušiarní a práčovní</t>
  </si>
  <si>
    <t xml:space="preserve">    D6 - Zariadenie č.5 Rekuperačné vetranie izieb, kancelárií a kabinetov</t>
  </si>
  <si>
    <t xml:space="preserve">    D7 - Zariadenie č.6 Chladenie technickej miestnosti pre kábel MV </t>
  </si>
  <si>
    <t xml:space="preserve">    D13 - Iné</t>
  </si>
  <si>
    <t>769D - DODAVKA  vzduchotechnických zariadení</t>
  </si>
  <si>
    <t>769DEM</t>
  </si>
  <si>
    <t>DEMONTAŽE vzduchotechnických zariadení</t>
  </si>
  <si>
    <t>HZS01</t>
  </si>
  <si>
    <t>HZS - presun naloženie demontovaných časti do kontajnerov</t>
  </si>
  <si>
    <t>D9</t>
  </si>
  <si>
    <t>Klimatizácia technologických miestností</t>
  </si>
  <si>
    <t>D1</t>
  </si>
  <si>
    <t>Klimatizačná jednotka</t>
  </si>
  <si>
    <t>D2</t>
  </si>
  <si>
    <t>Vzduchom chladený kondenzátor</t>
  </si>
  <si>
    <t>D3</t>
  </si>
  <si>
    <t>Potrubia chladiva s priemerom 6/12mm</t>
  </si>
  <si>
    <t>bm</t>
  </si>
  <si>
    <t>D4</t>
  </si>
  <si>
    <t>Výustka 280x140</t>
  </si>
  <si>
    <t>D10</t>
  </si>
  <si>
    <t>Vetranie umývarní</t>
  </si>
  <si>
    <t>D4.1</t>
  </si>
  <si>
    <t>Vetracia jednotka DVJ-4-150-7</t>
  </si>
  <si>
    <t>D5</t>
  </si>
  <si>
    <t>Výustka 400x200</t>
  </si>
  <si>
    <t>D6</t>
  </si>
  <si>
    <t>Výustka 280x100</t>
  </si>
  <si>
    <t>D7</t>
  </si>
  <si>
    <t>D8</t>
  </si>
  <si>
    <t>Potrubie z oceľového pozinkovaného plechu SK1 do obvodu 1050mm/70% tvarovky</t>
  </si>
  <si>
    <t>Potrubie z oceľového pozinkovaného plechu SK1 do obvodu 1890mm/70% tvarovky</t>
  </si>
  <si>
    <t>Potrubie z oceľového pozinkovaného plechu SK1 do obvodu 1500mm/70% tvarovky</t>
  </si>
  <si>
    <t>D11</t>
  </si>
  <si>
    <t>Vetranie sušiarne</t>
  </si>
  <si>
    <t>Klimatizačná jednotka SHC 800 L-K</t>
  </si>
  <si>
    <t>D12</t>
  </si>
  <si>
    <t>Vetracia jednotka DVJ-A 280-14</t>
  </si>
  <si>
    <t>D13</t>
  </si>
  <si>
    <t>D14</t>
  </si>
  <si>
    <t>D15</t>
  </si>
  <si>
    <t>Vetranie akumulátorovne</t>
  </si>
  <si>
    <t>D16</t>
  </si>
  <si>
    <t>Ventilátor RNE 250</t>
  </si>
  <si>
    <t>D17</t>
  </si>
  <si>
    <t>D18</t>
  </si>
  <si>
    <t>D19</t>
  </si>
  <si>
    <t>Výustka 560x280</t>
  </si>
  <si>
    <t>D20</t>
  </si>
  <si>
    <t>D21</t>
  </si>
  <si>
    <t>D22</t>
  </si>
  <si>
    <t>769</t>
  </si>
  <si>
    <t>Montáže vzduchotechnických zariadení</t>
  </si>
  <si>
    <t>Zariadenie č.1 Chladenie učební</t>
  </si>
  <si>
    <t>1.01</t>
  </si>
  <si>
    <t>Vonkajšia kondenzačná jednotka split systému, chladiaci výkon Qch=5,0kW, hladina akustického tlaku vo vzdialenosti 1m od jednotky 44 až 46 dB(A) (napr. Mitsubishi electric PUZ-ZM50 alebo technicky a výkonovo porovnateľné zariadenie) alebo EKVIVALENT</t>
  </si>
  <si>
    <t>1.02</t>
  </si>
  <si>
    <t>Vnútorná podstropná jednotka split systému, chladiaci výkon Qch=5,0kW, hladina akustického tlaku vo vzdialenosti 1m od jednotky 32 až 40 dB(A) (napr. Mitsubishi electric PCA-M50 alebo technicky a výkonovo porovnateľné zariadenie) alebo EKVIVALENT</t>
  </si>
  <si>
    <t>1.11</t>
  </si>
  <si>
    <t>Vonkajšia kondenzačná jednotka multisplit systému, chladiaci výkon Qch=7,1kW, hladina akustického tlaku vo vzdialenosti 1m od jednotky 47 až 49 dB(A) (napr. Mitsubishi electric PUZ-ZM71 alebo technicky a výkonovo porovnateľné zariadenie) alebo EKVIVALENT</t>
  </si>
  <si>
    <t>1.12</t>
  </si>
  <si>
    <t>Vnútorná podstropná jednotka multisplit systému, chladiaci výkon Qch=3,55kW, hladina akustického tlaku vo vzdialenosti 1m od jednotky 31 až 39 dB(A) (napr. Mitsubishi electric PCA-M35 alebo technicky a výkonovo porovnateľné zariadenie) alebo EKVIVALENT</t>
  </si>
  <si>
    <t>1a</t>
  </si>
  <si>
    <t>Nástenný ovládač s týždenným časovačom</t>
  </si>
  <si>
    <t>1b</t>
  </si>
  <si>
    <t>Medené potrubie dvojica s priemerom 6/12mm s izoláciou hrúbky 9mm, vrátane komunikačných káblov, chladivo R32</t>
  </si>
  <si>
    <t>1c</t>
  </si>
  <si>
    <t>Medené potrubie dvojica s priemerom 10/16mm s izoláciou hrúbky 9mm, vrátane komunikačných káblov, chladivo R32</t>
  </si>
  <si>
    <t>1d</t>
  </si>
  <si>
    <t>Rozdeľovač na potrubia chladiva 50:50</t>
  </si>
  <si>
    <t>1e</t>
  </si>
  <si>
    <t>Izolovaný strešný prechod s priemerom 100mm pre potrubia chladiva, s protidažďovou strieškou</t>
  </si>
  <si>
    <t>1f</t>
  </si>
  <si>
    <t>Izolovaný strešný prechod s priemerom 125mm pre potrubia chladiva, s protidažďovou strieškou</t>
  </si>
  <si>
    <t>1g</t>
  </si>
  <si>
    <t>Izolovaný strešný prechod s priemerom 200mm pre potrubia chladiva, s protidažďovou strieškou</t>
  </si>
  <si>
    <t>Zariadenie č.2 Podtlakové vetranie kúpelní a predsiení</t>
  </si>
  <si>
    <t>2.01</t>
  </si>
  <si>
    <t>Radiálny ventilátor pre zabudovanie do podhľadu, objemový prietok vzduchu 15 až 60m3/h, hladina akustického výkonu Lw = 18 až 44 dB(A), IPX5 (napr. Lunos Silvento ec-KL alebo technicky a výkonovo porovnateľné zariadenie) alebo EKVIVALENT</t>
  </si>
  <si>
    <t>2.01a</t>
  </si>
  <si>
    <t>Inštalačná sada do podhľadu - PRÍSLUŠENSTVO</t>
  </si>
  <si>
    <t>2.01b</t>
  </si>
  <si>
    <t>Riadiaci modul umožňuje nastavenie výkonových stupňov v redukovanom a nominálnom režime, nastaviteľný časovač dobehu</t>
  </si>
  <si>
    <t>2.01c</t>
  </si>
  <si>
    <t>Bezdrôtový modul pre komumikáciu s rekuperačnými jednotkami</t>
  </si>
  <si>
    <t>2.02</t>
  </si>
  <si>
    <t>Výfuková hlavica s protidažďovou strieškou na potrubie s priemerom 100mm</t>
  </si>
  <si>
    <t>2.02a</t>
  </si>
  <si>
    <t>Izolovaný strešný prechod pre potrubie s priemerom 100</t>
  </si>
  <si>
    <t>2.03</t>
  </si>
  <si>
    <t>Výfuková hlavica s protidažďovou strieškou na potrubie s priemerom 125mm</t>
  </si>
  <si>
    <t>2.03a</t>
  </si>
  <si>
    <t>Izolovaný strešný prechod pre potrubie s priemerom 125</t>
  </si>
  <si>
    <t>2.03b</t>
  </si>
  <si>
    <t>Ohybná hadica hliníková s priemerom 80mm</t>
  </si>
  <si>
    <t>2.03c</t>
  </si>
  <si>
    <t>Kruhové potrubie z pozinkovaného plechu spiro s priemerom 80mm/30% tvarovky</t>
  </si>
  <si>
    <t>2.03d</t>
  </si>
  <si>
    <t>Kruhové potrubie z pozinkovaného plechu spiro s priemerom 100mm/30% tvarovky</t>
  </si>
  <si>
    <t>2.03e</t>
  </si>
  <si>
    <t>Kruhové potrubie z pozinkovaného plechu spiro s priemerom 125mm/30% tvarovky</t>
  </si>
  <si>
    <t>2.03f</t>
  </si>
  <si>
    <t>Tepelná izolácia kaučuková hrúbky 13mm s hliníkovou fóliou</t>
  </si>
  <si>
    <t>Zariadenie č.3 Podtlakové vetranie spoločných hygienických miestností, strojovne UK a miestností upr</t>
  </si>
  <si>
    <t>3.01</t>
  </si>
  <si>
    <t>Ventilátor potrubný, objemový prietok V=420m3/h, externý tlak dp=130Pa, nastavit. časovač dobehu po vypnutí, IPX4, hladina akustického tlaku vo vzdial.3m - 44dB(A), (napr. Vents TT 160 PRO T alebo technicky a výkonovo porovnateľné zariadenie) alebo EKVIV.</t>
  </si>
  <si>
    <t>3.01a</t>
  </si>
  <si>
    <t>Spojovacia manžeta s priemerom 160mm</t>
  </si>
  <si>
    <t>3.01b</t>
  </si>
  <si>
    <t>Tesná spätná klapka s priemerom 160mm</t>
  </si>
  <si>
    <t>3.01c</t>
  </si>
  <si>
    <t>Tlmič hluku potrubný s priemerom 160mm, dĺžka 600mm</t>
  </si>
  <si>
    <t>3.02</t>
  </si>
  <si>
    <t>Ventilátor potrubný, objemový prietok V=135m3/h, externý tlak dp=80Pa, nastaviteľný časovač dobehu po vypnutí, IPX4, hladina akustického tlaku vo vzdialenosti 3m - 32dB(A), (napr. Vents TT 100 PRO T alebo technicky a výkonovo porovnateľné zariadenie)</t>
  </si>
  <si>
    <t>3.02a</t>
  </si>
  <si>
    <t>Spojovacia manžeta s priemerom 100mm</t>
  </si>
  <si>
    <t>3.02b</t>
  </si>
  <si>
    <t>Tesná spätná klapka s priemerom 100mm</t>
  </si>
  <si>
    <t>3.03</t>
  </si>
  <si>
    <t>Ventilátor potrubný, objemový prietok V=210m3/h, externý tlak dp=80Pa, nastavit. časovač dobehu po vypnutí, IPX4, hladina akust. tlaku vo vzdialenosti 3m - 34dB(A), (napr. Vents TT 125 PRO T alebo technicky a výkonovo porovnateľné zariadenie) alebo EKVIV.</t>
  </si>
  <si>
    <t>3.03a</t>
  </si>
  <si>
    <t>Spojovacia manžeta s priemerom 125mm</t>
  </si>
  <si>
    <t>3.03b</t>
  </si>
  <si>
    <t>Tesná spätná klapka s priemerom 125mm</t>
  </si>
  <si>
    <t>3.03c</t>
  </si>
  <si>
    <t>Tlmič hluku potrubný s priemerom 125mm, dĺžka 600mm</t>
  </si>
  <si>
    <t>3.04</t>
  </si>
  <si>
    <t>Výfuková hlavica s protidažďovou strieškou na potrubie s priemerom 225mm</t>
  </si>
  <si>
    <t>3.04a</t>
  </si>
  <si>
    <t>Izolovaný strešný prechod pre potrubie s priemerom 225</t>
  </si>
  <si>
    <t>3.05</t>
  </si>
  <si>
    <t>Tanierový ventil odvodný kovový priemer 100mm, rámik do podhľadu</t>
  </si>
  <si>
    <t>3.06</t>
  </si>
  <si>
    <t>Mriežka stenová hliníková, RAL 9003, jednoradová, rámik do steny, rozmer 300x100mm</t>
  </si>
  <si>
    <t>3.07</t>
  </si>
  <si>
    <t>Mriežka stenová hliníková, RAL 9003, jednoradová, rámik do steny, rozmer 200x100mm</t>
  </si>
  <si>
    <t>3.07a</t>
  </si>
  <si>
    <t>Požiarna vetracia mriežka 200x100 s požiarnou odolnosťou EI60(napr. Tecsel alebo technicky a výkonovo porovnateľné zariadenie) alebo EKVIVALENT</t>
  </si>
  <si>
    <t>3.08</t>
  </si>
  <si>
    <t>3.08a</t>
  </si>
  <si>
    <t>Požiarna vetracia mriežka 300x100 s požiarnou odolnosťou EI60 (napr. Tecsel alebo technicky a výkonovo porovnateľné zariadenie)</t>
  </si>
  <si>
    <t>3.09</t>
  </si>
  <si>
    <t>3.09a</t>
  </si>
  <si>
    <t>Ohybná hadica hliníková s priemerom 100mm</t>
  </si>
  <si>
    <t>3.09b</t>
  </si>
  <si>
    <t>3.09c</t>
  </si>
  <si>
    <t>3.09d</t>
  </si>
  <si>
    <t>Kruhové potrubie z pozinkovaného plechu spiro s priemerom 160mm/30% tvarovky</t>
  </si>
  <si>
    <t>3.09e</t>
  </si>
  <si>
    <t>Kruhové potrubie z pozinkovaného plechu spiro s priemerom 225mm/30% tvarovky</t>
  </si>
  <si>
    <t>Zariadenie č.4 Teplovzdušné vetranie sušiarní a práčovní</t>
  </si>
  <si>
    <t>4.01</t>
  </si>
  <si>
    <t>Kompaktná vzduchotechnická jednotka do vonkajšieho prostredia, panel s tepelnou izoláciou hrúbky 50mm, objemový prietok na prívode a odvode, ventilátory regulovateľné V=900m3/h, externý tlak dp=220Pa, filter prívod ePM1 55% (F7), filter odvod ePM10 50% (M</t>
  </si>
  <si>
    <t>4.01a</t>
  </si>
  <si>
    <t>Strieška do exteriéru - PRÍSLUSENSTVO</t>
  </si>
  <si>
    <t>4.01b</t>
  </si>
  <si>
    <t>Podstavec s nastaviteľnými nožičkami</t>
  </si>
  <si>
    <t>4.01c</t>
  </si>
  <si>
    <t>Pružné manžety s priemerom 315mm</t>
  </si>
  <si>
    <t>4.01d</t>
  </si>
  <si>
    <t>Uzatváracia klapka s priemerom 315mm so servopohonom</t>
  </si>
  <si>
    <t>4.01e</t>
  </si>
  <si>
    <t>Nástenný ovládač s týždenným časovačom, kompletný systém MaR - súčasť dodávky VZT jednotky</t>
  </si>
  <si>
    <t>4.02</t>
  </si>
  <si>
    <t>Tlmič hluku potrubný s priemerom 315mm, dĺžka 900mm</t>
  </si>
  <si>
    <t>4.02a</t>
  </si>
  <si>
    <t>4.02b</t>
  </si>
  <si>
    <t>Sací / výfukový šikmý protidažďový nadstavec so sitom  pre potrubie s priemerom 315mm</t>
  </si>
  <si>
    <t>4.03</t>
  </si>
  <si>
    <t>Výustka stenová hliníková, RAL 9003, dvojradová, rámik do potrubia, rozmer 500x100mm, regulácia</t>
  </si>
  <si>
    <t>4.04</t>
  </si>
  <si>
    <t>Mriežka stenová hliníková, RAL 9003, jednoradová, rámik do steny, rozmer 300x200mm</t>
  </si>
  <si>
    <t>4.04a</t>
  </si>
  <si>
    <t>4.04b</t>
  </si>
  <si>
    <t>4.04c</t>
  </si>
  <si>
    <t>Kruhové potrubie z pozinkovaného plechu spiro s priemerom 315mm/30% tvarovky</t>
  </si>
  <si>
    <t>4.04d</t>
  </si>
  <si>
    <t>Tepelná izolácia z minerálnej vlnky hrúbky 50mm s oplechovaním pozinkovaným plechom v exteriéri</t>
  </si>
  <si>
    <t>Zariadenie č.5 Rekuperačné vetranie izieb, kancelárií a kabinetov</t>
  </si>
  <si>
    <t>5.01</t>
  </si>
  <si>
    <t>Rekuperačná vetracia jednotka so spätným získavaním tepla, entalpický výmenník tepla, snímače teploty a vlhkosti, skrinku prístroja s tepelnou izoláciou, dva filtre triedy epm 1 55% (F7), dva ventilátory radiálne ec-motory.</t>
  </si>
  <si>
    <t>5.02</t>
  </si>
  <si>
    <t>Vonkajší kryt sania a výfuku vzduchu s protihlukovou izoláciou -PRÍSLUŠENSTVO</t>
  </si>
  <si>
    <t>5.03</t>
  </si>
  <si>
    <t>Tubus s priemerom 160mm, dĺžka 700mm</t>
  </si>
  <si>
    <t>5.04</t>
  </si>
  <si>
    <t>Adaptér pre separátny prívod a odvod v tubuse</t>
  </si>
  <si>
    <t>5.05</t>
  </si>
  <si>
    <t>Príslušenstvo pre nástennú montáž</t>
  </si>
  <si>
    <t>5.06</t>
  </si>
  <si>
    <t>Panel s ovládaním jednotky</t>
  </si>
  <si>
    <t>5.07</t>
  </si>
  <si>
    <t>Bezdrôtový modul pre komunikáciu s odsávacími ventilátormi</t>
  </si>
  <si>
    <t>5.01B</t>
  </si>
  <si>
    <t>5.02B</t>
  </si>
  <si>
    <t>Vonkajší kryt sania a výfuku vzduchu s protihlukovou izoláciou- PRÍSLUŠENSTVO</t>
  </si>
  <si>
    <t>5.03B</t>
  </si>
  <si>
    <t>5.04B</t>
  </si>
  <si>
    <t>5.05B</t>
  </si>
  <si>
    <t>5.06B</t>
  </si>
  <si>
    <t xml:space="preserve">Zariadenie č.6 Chladenie technickej miestnosti pre kábel MV </t>
  </si>
  <si>
    <t>6.01</t>
  </si>
  <si>
    <t>Vonkajšia kondenzačná jednotka split systému, chladiaci výkon Qch=5,0kW, hladina akustického tlaku vo vzdial.1m od jednotky 44 až 46 dB(A), systém celoročného chladenia pri vonk. teplote -15°C a 46°C (napr. Mitsubishi electric PUZ-ZM50 alebo EVIVALENT</t>
  </si>
  <si>
    <t>6.02</t>
  </si>
  <si>
    <t>Vnútorná podstropná jednotka split systému, chladiaci výkon Qch=5,0kW, hladina akustického tlaku vo vzdialenosti 1m od jednotky 32 až 40 dB(A) (napr. Mitsubishi electric PCA-M50 alebo EKVIVALENT )</t>
  </si>
  <si>
    <t>6.03</t>
  </si>
  <si>
    <t>6.04</t>
  </si>
  <si>
    <t>Iné</t>
  </si>
  <si>
    <t>M1</t>
  </si>
  <si>
    <t>Montážny, spojovací, tesniaci a závesný materiál</t>
  </si>
  <si>
    <t>€</t>
  </si>
  <si>
    <t>R1</t>
  </si>
  <si>
    <t>Zaregulovanie a vyskúšanie zariadenia -celok</t>
  </si>
  <si>
    <t>L1</t>
  </si>
  <si>
    <t>Pracovné lešenie posuvné montaž , demontaž , prenajom</t>
  </si>
  <si>
    <t>Z1</t>
  </si>
  <si>
    <t>Zdvíhacie zariadenia na strechu objektu- žeriav</t>
  </si>
  <si>
    <t>hzs</t>
  </si>
  <si>
    <t>769D</t>
  </si>
  <si>
    <t>DODAVKA  vzduchotechnických zariadení</t>
  </si>
  <si>
    <t>Vonkajšia kondenzačná jednotka split systému, chladiaci výkon Qch=5,0kW, hladina akustického tlaku vo vzdialenosti 1m od jednotky 44 až 46 dB(A) (napr. Mitsubishi electric PUZ-ZM50 alebo EKVIVALENT</t>
  </si>
  <si>
    <t>Vnútorná podstropná jednotka split systému, chladiaci výkon Qch=5,0kW, hladina akustického tlaku vo vzdialenosti 1m od jednotky 32 až 40 dB(A) (napr. Mitsubishi electric PCA-M50 alebo EKVIVALENT)</t>
  </si>
  <si>
    <t>Vonkajšia kondenzačná jednotka multisplit systému, chladiaci výkon Qch=7,1kW, hladina akustického tlaku vo vzdialenosti 1m od jednotky 47 až 49 dB(A) (napr. Mitsubishi electric PUZ-ZM71 alebo EKVIVALENT)</t>
  </si>
  <si>
    <t>Vnútorná podstropná jednotka multisplit systému, chladiaci výkon Qch=3,55kW, hladina akustického tlaku vo vzdialenosti 1m od jednotky 31 až 39 dB(A) (napr. Mitsubishi electric PCA-M35 aleboEKVIVALENT)</t>
  </si>
  <si>
    <t>Radiálny ventilátor pre zabudovanie do podhľadu, objemový prietok vzduchu 15 až 60m3/h, hladina akustického výkonu Lw = 18 až 44 dB(A), IPX5 (napr. Lunos Silvento ec-KL EKVIVALENT)</t>
  </si>
  <si>
    <t>123</t>
  </si>
  <si>
    <t>Inštalačná sada do podhľadu -PRISLUŠENSTVO</t>
  </si>
  <si>
    <t>246</t>
  </si>
  <si>
    <t>248</t>
  </si>
  <si>
    <t>125</t>
  </si>
  <si>
    <t>250</t>
  </si>
  <si>
    <t>252</t>
  </si>
  <si>
    <t>127</t>
  </si>
  <si>
    <t>254</t>
  </si>
  <si>
    <t>256</t>
  </si>
  <si>
    <t>129</t>
  </si>
  <si>
    <t>258</t>
  </si>
  <si>
    <t>260</t>
  </si>
  <si>
    <t>131</t>
  </si>
  <si>
    <t>262</t>
  </si>
  <si>
    <t>264</t>
  </si>
  <si>
    <t>133</t>
  </si>
  <si>
    <t>266</t>
  </si>
  <si>
    <t>268</t>
  </si>
  <si>
    <t>135</t>
  </si>
  <si>
    <t>Ventilátor potrubný, objemový prietok V=420m3/h, externý tlak dp=130Pa, nastaviteľný časovač dobehu po vypnutí, IPX4, hladina akustického tlaku vo vzdialenosti 3m - 44dB(A), (napr. Vents TT 160 PRO T alebo EKVIVALENT)</t>
  </si>
  <si>
    <t>270</t>
  </si>
  <si>
    <t>272</t>
  </si>
  <si>
    <t>137</t>
  </si>
  <si>
    <t>274</t>
  </si>
  <si>
    <t>276</t>
  </si>
  <si>
    <t>139</t>
  </si>
  <si>
    <t>Ventilátor potrubný, objemový prietok V=135m3/h, externý tlak dp=80Pa, nastaviteľný časovač dobehu po vypnutí, IPX4, hladina akustického tlaku vo vzdialenosti 3m - 32dB(A), (napr. Vents TT 100 PRO T alebo EKVIVALENT)</t>
  </si>
  <si>
    <t>278</t>
  </si>
  <si>
    <t>280</t>
  </si>
  <si>
    <t>141</t>
  </si>
  <si>
    <t>282</t>
  </si>
  <si>
    <t>Ventilátor potrubný, objemový prietok V=210m3/h, externý tlak dp=80Pa, nastaviteľný časovač dobehu po vypnutí, IPX4, hladina akustického tlaku vo vzdialenosti 3m - 34dB(A), (napr. Vents TT 125 PRO T alebo EKVIVALENT)</t>
  </si>
  <si>
    <t>284</t>
  </si>
  <si>
    <t>143</t>
  </si>
  <si>
    <t>286</t>
  </si>
  <si>
    <t>288</t>
  </si>
  <si>
    <t>145</t>
  </si>
  <si>
    <t>290</t>
  </si>
  <si>
    <t>292</t>
  </si>
  <si>
    <t>147</t>
  </si>
  <si>
    <t>294</t>
  </si>
  <si>
    <t>296</t>
  </si>
  <si>
    <t>149</t>
  </si>
  <si>
    <t>298</t>
  </si>
  <si>
    <t>300</t>
  </si>
  <si>
    <t>151</t>
  </si>
  <si>
    <t>Požiarna vetracia mriežka 200x100 s požiarnou odolnosťou EI60 (napr. Tecsel aleboEKVIVALENT)</t>
  </si>
  <si>
    <t>302</t>
  </si>
  <si>
    <t>304</t>
  </si>
  <si>
    <t>153</t>
  </si>
  <si>
    <t>Požiarna vetracia mriežka 300x100 s požiarnou odolnosťou EI60 (napr. Tecsel alebo EKVIVALENT)</t>
  </si>
  <si>
    <t>306</t>
  </si>
  <si>
    <t>308</t>
  </si>
  <si>
    <t>155</t>
  </si>
  <si>
    <t>310</t>
  </si>
  <si>
    <t>312</t>
  </si>
  <si>
    <t>157</t>
  </si>
  <si>
    <t>314</t>
  </si>
  <si>
    <t>316</t>
  </si>
  <si>
    <t>159</t>
  </si>
  <si>
    <t>318</t>
  </si>
  <si>
    <t>Kompaktná vzduchotechnická jednotka do vonkajšieho prostredia, panel s tepelnou izoláciou hrúbky 50mm, objemový prietok na prívode a odvode, ventilátory regulovateľné V=900m3/h, externý tlak dp=220Pa, filter prívod ePM1 55% (F7), filter odvod ePM10 50%</t>
  </si>
  <si>
    <t>320</t>
  </si>
  <si>
    <t>161</t>
  </si>
  <si>
    <t>Strieška do exteriéru</t>
  </si>
  <si>
    <t>322</t>
  </si>
  <si>
    <t>324</t>
  </si>
  <si>
    <t>163</t>
  </si>
  <si>
    <t>326</t>
  </si>
  <si>
    <t>328</t>
  </si>
  <si>
    <t>165</t>
  </si>
  <si>
    <t>330</t>
  </si>
  <si>
    <t>332</t>
  </si>
  <si>
    <t>167</t>
  </si>
  <si>
    <t>334</t>
  </si>
  <si>
    <t>336</t>
  </si>
  <si>
    <t>169</t>
  </si>
  <si>
    <t>338</t>
  </si>
  <si>
    <t>340</t>
  </si>
  <si>
    <t>Kruhové potrubie z pozinkovaného plechu spiro alebo EKVIVALENT s priemerom 160mm/30% tvarovky</t>
  </si>
  <si>
    <t>342</t>
  </si>
  <si>
    <t>Kruhové potrubie z pozinkovaného plechu spiro alebo EKVIVALENT s priemerom 225mm/30% tvarovky</t>
  </si>
  <si>
    <t>344</t>
  </si>
  <si>
    <t>173</t>
  </si>
  <si>
    <t>Kruhové potrubie z pozinkovaného plechu spiro alebo EKVIVALENT s priemerom 315mm/30% tvarovky</t>
  </si>
  <si>
    <t>346</t>
  </si>
  <si>
    <t>348</t>
  </si>
  <si>
    <t>175</t>
  </si>
  <si>
    <t>Rekuperačná vetracia jednotka so spätným získavaním tepla, entalpický výmenník tepla, snímače teploty a vlhkosti, skrinku prístroja s tepelnou izoláciou, dva filtre triedy epm 1 55% (F7), dva ventilátory radiálne ec-motory. Objemový prietok vzduchu regul.</t>
  </si>
  <si>
    <t>350</t>
  </si>
  <si>
    <t>Vonkajší kryt sania a výfuku vzduchu s protihlukovou izoláciou</t>
  </si>
  <si>
    <t>352</t>
  </si>
  <si>
    <t>177</t>
  </si>
  <si>
    <t>354</t>
  </si>
  <si>
    <t>356</t>
  </si>
  <si>
    <t>179</t>
  </si>
  <si>
    <t>358</t>
  </si>
  <si>
    <t>360</t>
  </si>
  <si>
    <t>181</t>
  </si>
  <si>
    <t>362</t>
  </si>
  <si>
    <t>Rekuperačná vetracia jednotka so spätným získavaním tepla, entalpický výmenník tepla, snímače teploty a vlhkosti, skrinku prístroja s tepelnou izoláciou, dva filtre triedy epm 1 55% (F7), dva ventilátory radiálne ec-motory. Objemový prietok regulovateľný</t>
  </si>
  <si>
    <t>364</t>
  </si>
  <si>
    <t>183</t>
  </si>
  <si>
    <t>366</t>
  </si>
  <si>
    <t>368</t>
  </si>
  <si>
    <t>185</t>
  </si>
  <si>
    <t>370</t>
  </si>
  <si>
    <t>372</t>
  </si>
  <si>
    <t>187</t>
  </si>
  <si>
    <t>374</t>
  </si>
  <si>
    <t>Vonkajšia kond. jednotka split systému, chladiaci výkon Qch=5,0kW, hladina akustického tlaku vo vzdialenosti 1m od jednotky 44 až 46 dB(A), systém celoroč. chladenia pri vonk.teplote -15°C a 46°C ,napr. Mitsubishi electric PUZ-ZM50 alebo EKVIVIVALENT</t>
  </si>
  <si>
    <t>376</t>
  </si>
  <si>
    <t>189</t>
  </si>
  <si>
    <t>378</t>
  </si>
  <si>
    <t>380</t>
  </si>
  <si>
    <t>191</t>
  </si>
  <si>
    <t>382</t>
  </si>
  <si>
    <t>Montážny, spojovací, tesniaci a závesný materiál -dodavka</t>
  </si>
  <si>
    <t>kpl</t>
  </si>
  <si>
    <t>384</t>
  </si>
  <si>
    <t>SO01.7Z z - E1.7Z   Rozvody silnoprúdu (zmenaVV )</t>
  </si>
  <si>
    <t>M - Práce a dodávky M</t>
  </si>
  <si>
    <t xml:space="preserve">    DM - Elektromontáže</t>
  </si>
  <si>
    <t>Práce a dodávky M</t>
  </si>
  <si>
    <t>DM</t>
  </si>
  <si>
    <t>Elektromontáže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</si>
  <si>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</si>
  <si>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</si>
  <si>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</si>
  <si>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</si>
  <si>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</si>
  <si>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</si>
  <si>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210100006.S</t>
  </si>
  <si>
    <t>Ukončenie vodičov v rozvádzač. vrátane zapojenia a vodičovej koncovky do 50 mm2</t>
  </si>
  <si>
    <t>210100008.S</t>
  </si>
  <si>
    <t>Ukončenie vodičov v rozvádzač. vrátane zapojenia a vodičovej koncovky do 95 mm2</t>
  </si>
  <si>
    <t>210100011.S</t>
  </si>
  <si>
    <t>Ukončenie vodičov v rozvádzač. vrátane zapojenia a vodičovej koncovky do 185 mm2</t>
  </si>
  <si>
    <t>3451301499</t>
  </si>
  <si>
    <t>Lišta elektroinšt. z PH vrátane spojok, ohybov, rohov, bez krabíc, uložená pevne typ V 43 vkladací</t>
  </si>
  <si>
    <t>210010108.S</t>
  </si>
  <si>
    <t>Lišta elektroinštalačná uložená pevne, V 34 vkladacia</t>
  </si>
  <si>
    <t>3451301500</t>
  </si>
  <si>
    <t>I-Žľab MIK  16/25</t>
  </si>
  <si>
    <t>210010108.S1</t>
  </si>
  <si>
    <t>Montáž žľabu MIK 16/25</t>
  </si>
  <si>
    <t>3451300400</t>
  </si>
  <si>
    <t>I-Žľab MAK  50/ 75</t>
  </si>
  <si>
    <t>210010112.S</t>
  </si>
  <si>
    <t>Montáž žľabu MAK 50/75</t>
  </si>
  <si>
    <t>3451105700</t>
  </si>
  <si>
    <t>Príchytka SONAP  29-40</t>
  </si>
  <si>
    <t>210100252.S</t>
  </si>
  <si>
    <t>Ukončenie celoplastových káblov zmrašť. záklopkou alebo páskou do 4 x 25 mm2</t>
  </si>
  <si>
    <t>3450705200</t>
  </si>
  <si>
    <t>I-Rúrka FXKVR  90</t>
  </si>
  <si>
    <t>210010153.S</t>
  </si>
  <si>
    <t>Rúrka ohybná elektroinštalačná z HDPE, D 90 uložená pevne</t>
  </si>
  <si>
    <t>210010301</t>
  </si>
  <si>
    <t>Škatuľa prístrojová bez zapojenia (1901, KP 68, KZ 3)</t>
  </si>
  <si>
    <t>210010301.S</t>
  </si>
  <si>
    <t>Krabica prístrojová bez zapojenia (1901, KP 68, KZ 3)</t>
  </si>
  <si>
    <t>3450906510</t>
  </si>
  <si>
    <t>Krabica  KU 68-1901</t>
  </si>
  <si>
    <t>210010306.S</t>
  </si>
  <si>
    <t>Krabica prístrojová KU 68/71 L1, KU 68 LA/1, do dutých stien,bez zapojenia</t>
  </si>
  <si>
    <t>3450919000</t>
  </si>
  <si>
    <t>Krabica prístrojová  typ: KP 64/3L</t>
  </si>
  <si>
    <t>210010307.S</t>
  </si>
  <si>
    <t>Krabica prístrojová KP 64/2, do dutých stien,bez zapojenia</t>
  </si>
  <si>
    <t>3450919001</t>
  </si>
  <si>
    <t>Krabica 6455-12 acid</t>
  </si>
  <si>
    <t>210010308.S</t>
  </si>
  <si>
    <t>Krabica prístrojová KP 64/3, do dutých stien,bez zapojenia</t>
  </si>
  <si>
    <t>3450919000.1</t>
  </si>
  <si>
    <t>Krabica prístrojová  typ: KP 64/2L</t>
  </si>
  <si>
    <t>210010351.S</t>
  </si>
  <si>
    <t>Krabicová rozvodka z lisovaného izolantu vrátane ukončenia káblov a zapojenia vodičov typ 6455-11 do 4 m</t>
  </si>
  <si>
    <t>3450919002</t>
  </si>
  <si>
    <t>Káblový rošt pre voľné i pevné ulož. káblov š. 200 mm</t>
  </si>
  <si>
    <t>210020131.S</t>
  </si>
  <si>
    <t>Káblový rošt šírky 100 mm, pre voľné i pevné uloženie káblov</t>
  </si>
  <si>
    <t>3450919003</t>
  </si>
  <si>
    <t>Káblový rošt pre voľné i pevné ulož. káblov š. 100 mm</t>
  </si>
  <si>
    <t>3450919004</t>
  </si>
  <si>
    <t>210020131.S1</t>
  </si>
  <si>
    <t>Káblový rošt šírky 100, 200 mm, pre voľné i pevné uloženie káblov</t>
  </si>
  <si>
    <t>3450919005</t>
  </si>
  <si>
    <t>Káblový rošt pre volné i pevné ulož káblov š. 300mm</t>
  </si>
  <si>
    <t>210020132.S</t>
  </si>
  <si>
    <t>Káblový rošt šírky 300 mm, pre voľné i pevné uloženie káblov</t>
  </si>
  <si>
    <t>3450919006</t>
  </si>
  <si>
    <t>Rošt pozinkovaný  elektro dĺžka 3m priečky NIEDAX typ:Rzn 60/500  (OBO LG630)</t>
  </si>
  <si>
    <t>210020504.S11</t>
  </si>
  <si>
    <t>Káblový rošt OBO 60/500</t>
  </si>
  <si>
    <t>3450919007</t>
  </si>
  <si>
    <t>Rošt pozinkovaný  elektro dĺžka 3m priečky NIEDAX typ:Rzn 60/600  (OBO LG630)</t>
  </si>
  <si>
    <t>210020504.S1</t>
  </si>
  <si>
    <t>Káblový rošt OBO 60/600</t>
  </si>
  <si>
    <t>3450919015</t>
  </si>
  <si>
    <t>Hmoždinka s viazačkou pr.8mm</t>
  </si>
  <si>
    <t>210011302.S</t>
  </si>
  <si>
    <t>Osadenie polyamidovej príchytky (hmoždinky) HM 8, do tehlového muriva</t>
  </si>
  <si>
    <t>3450919016</t>
  </si>
  <si>
    <t>Príchytka OBO 30 grip pre uchytenie káblov</t>
  </si>
  <si>
    <t>3450919017</t>
  </si>
  <si>
    <t>Montáž krabice OBO</t>
  </si>
  <si>
    <t>3450919018</t>
  </si>
  <si>
    <t>Spínač polozapustený a zapustený vrátane zapojenia jednopólový - radenie 1</t>
  </si>
  <si>
    <t>210110041.S</t>
  </si>
  <si>
    <t>3450919019</t>
  </si>
  <si>
    <t>Prepínač sériový kompletný 5, IP20    3558A-05940 B    biely</t>
  </si>
  <si>
    <t>210110043.S</t>
  </si>
  <si>
    <t>Spínač polozapustený a zapustený vrátane zapojenia sériový - radenie 5</t>
  </si>
  <si>
    <t>3450919020</t>
  </si>
  <si>
    <t>Spínač polozapustený a zapustený vrátane zapojenia stried.prep.- radenie 6</t>
  </si>
  <si>
    <t>210110045.S</t>
  </si>
  <si>
    <t>3450919021</t>
  </si>
  <si>
    <t>Spínač polozapustený a zapustený vrátane zapojenia krížový prep.- radenie 7</t>
  </si>
  <si>
    <t>210110046.S</t>
  </si>
  <si>
    <t>3450919022</t>
  </si>
  <si>
    <t>Ovládač rekuperačnej jednotky a ventilátora</t>
  </si>
  <si>
    <t>210110070.S</t>
  </si>
  <si>
    <t>Spínač špeciálny vrátane zapojenia, ovládanie ventilátora</t>
  </si>
  <si>
    <t>3450919061</t>
  </si>
  <si>
    <t>Súmrakový snímač</t>
  </si>
  <si>
    <t>210110064.S</t>
  </si>
  <si>
    <t>Spínač špeciálny vrátane zapojenia, sumrakový spínač</t>
  </si>
  <si>
    <t>3450919062</t>
  </si>
  <si>
    <t>STOP tlačítko</t>
  </si>
  <si>
    <t>210140481.S2</t>
  </si>
  <si>
    <t>Montáž STOP tlačítka</t>
  </si>
  <si>
    <t>3450919023</t>
  </si>
  <si>
    <t>Pohybový snímač, obojsmerná prevádzka BlueTooth pre komunikáciu cez aplikáciu, komunikácia medzi dvomi hlavnými detektormi vo vetve, bez nástrojová montáž SnapFit, možnosť zálohovania nastavených parametrov</t>
  </si>
  <si>
    <t>210110095.S</t>
  </si>
  <si>
    <t>Montáž pohybového snímača</t>
  </si>
  <si>
    <t>3450919024</t>
  </si>
  <si>
    <t>Spínač trojfázový.16A/400V</t>
  </si>
  <si>
    <t>210110082.S</t>
  </si>
  <si>
    <t>Sporáková prípojka pre zapustenú montáž vrátane tlejivky</t>
  </si>
  <si>
    <t>3450919025</t>
  </si>
  <si>
    <t>Domová zásuvka polozapustená alebo zapustená, 10/16 A 250 V 2P + Z 2 x zapojenie</t>
  </si>
  <si>
    <t>210111011.S</t>
  </si>
  <si>
    <t>Domová zásuvka polozapustená alebo zapustená 250 V / 16A, vrátane zapojenia 2P + PE</t>
  </si>
  <si>
    <t>3450919026</t>
  </si>
  <si>
    <t>Jednozásuvka s prepäťovou ochranou bez rámčeka    5598A-A2341 B    biela</t>
  </si>
  <si>
    <t>210111023.S</t>
  </si>
  <si>
    <t>Domová zásuvka s prepäťovou ochranou pre zapustenú montáž IP 44, vrátane zapojenia 250V / 16A 2P + PE</t>
  </si>
  <si>
    <t>3450919027</t>
  </si>
  <si>
    <t>Trojrámček vodorovný    3901A-B30 B    biely</t>
  </si>
  <si>
    <t>3450919028</t>
  </si>
  <si>
    <t>Dvojrámček vodorovný    2901A-B20 B    biely</t>
  </si>
  <si>
    <t>3450919031</t>
  </si>
  <si>
    <t>Hlavný rozvádzač RH-B</t>
  </si>
  <si>
    <t>210447779</t>
  </si>
  <si>
    <t>Montáž oceľolechovej rozvodnice do váhy 100 kg</t>
  </si>
  <si>
    <t>3450919032</t>
  </si>
  <si>
    <t>Rozvádzač RMS-3B</t>
  </si>
  <si>
    <t>3450919033</t>
  </si>
  <si>
    <t>Rozvádzače  RMS4B, RMS-5B</t>
  </si>
  <si>
    <t>3450919034</t>
  </si>
  <si>
    <t>Rozvádzač RMS-6B</t>
  </si>
  <si>
    <t>3450919035</t>
  </si>
  <si>
    <t>Rozvádzač  RMS-3A</t>
  </si>
  <si>
    <t>3450919036</t>
  </si>
  <si>
    <t>Rozvádzač RMS-4A</t>
  </si>
  <si>
    <t>3450919037</t>
  </si>
  <si>
    <t>Rozvádzač RMS-5A</t>
  </si>
  <si>
    <t>3450919038</t>
  </si>
  <si>
    <t>Rozvádzač RMS-6A</t>
  </si>
  <si>
    <t>3450919039</t>
  </si>
  <si>
    <t>Rozvádzače  Rx.x</t>
  </si>
  <si>
    <t>3450919040</t>
  </si>
  <si>
    <t>Rozvádzače  R4.6 R5.6, R6.6</t>
  </si>
  <si>
    <t>210447778</t>
  </si>
  <si>
    <t>Montáž oceľolechovej rozvodnice do váhy 50 kg</t>
  </si>
  <si>
    <t>3450919041</t>
  </si>
  <si>
    <t>A - Svietidlo ledkové, kruhové – stropné, 32W/ IP20</t>
  </si>
  <si>
    <t>210203041.S</t>
  </si>
  <si>
    <t>Montáž a zapojenie stropného LED svietidla</t>
  </si>
  <si>
    <t>3450919042</t>
  </si>
  <si>
    <t>B - Svietidlo ledkové – nástenné, 1W/IP23</t>
  </si>
  <si>
    <t>210205010.S1</t>
  </si>
  <si>
    <t>Montáž LED svietidlá nástenného, IP 23</t>
  </si>
  <si>
    <t>3450919043</t>
  </si>
  <si>
    <t>C - Svietidlo ledkové – štvorcové/600x600mm/,40W/ IP20</t>
  </si>
  <si>
    <t>210203051.S</t>
  </si>
  <si>
    <t>Montáž a zapojenie LED panelu 600x600 mm do kazetového stropu</t>
  </si>
  <si>
    <t>3450919044</t>
  </si>
  <si>
    <t>D-Líniové ledkové svietidlo s elektronokou DALI – stropné, 28W/IP20</t>
  </si>
  <si>
    <t>210203041.S1  345091</t>
  </si>
  <si>
    <t>Montáž a zapojenie stropného LED svietidla DALI - E – Svietidlo ledkové, kruhové – stropné, 1x32W, IP43 s Montáž a zapojenie LED panelu Ø180 mm do kazetového stropu</t>
  </si>
  <si>
    <t>ks  ks</t>
  </si>
  <si>
    <t>3450919045</t>
  </si>
  <si>
    <t>E – Svietidlo ledkové, kruhové – stropné, 1x32W, IP43 s e. DALI</t>
  </si>
  <si>
    <t>210203052.S</t>
  </si>
  <si>
    <t>Montáž a zapojenie LED panelu Ø180 mm do kazetového stropu</t>
  </si>
  <si>
    <t>2102313245</t>
  </si>
  <si>
    <t>Prieraz cez murivo pr.20mm</t>
  </si>
  <si>
    <t>2103215444</t>
  </si>
  <si>
    <t>Frézovanie rýh pre káble v murive , š. do 30mm</t>
  </si>
  <si>
    <t>2103215445</t>
  </si>
  <si>
    <t>Frézovanie rýh pre káble v betóne , š. do 30mm</t>
  </si>
  <si>
    <t>2103215446</t>
  </si>
  <si>
    <t>Vysekanie kapsy pre krabice KPR68,KP68 v murive, kartóne</t>
  </si>
  <si>
    <t>2103215447</t>
  </si>
  <si>
    <t>Vysekanie kapsy pre krabice KPR68,KP68 v betóne</t>
  </si>
  <si>
    <t>2103215454</t>
  </si>
  <si>
    <t>Prieraz cez betón pr.20mm</t>
  </si>
  <si>
    <t>3450919050</t>
  </si>
  <si>
    <t>Vodič a lano nn  (v mm2)  CYY 4/6</t>
  </si>
  <si>
    <t>210800004.S</t>
  </si>
  <si>
    <t>Vodič medený uložený voľne CYY 450/750 V  6mm2</t>
  </si>
  <si>
    <t>3450919051</t>
  </si>
  <si>
    <t>Vodič NN  pevne uložený CYY 25</t>
  </si>
  <si>
    <t>210800011.S</t>
  </si>
  <si>
    <t>Vodič medený uložený pevne CYY 450/750 V  25mm2</t>
  </si>
  <si>
    <t>3450919046</t>
  </si>
  <si>
    <t>Kábel uložený pod omietkou CYKY 3 x 1, 5</t>
  </si>
  <si>
    <t>210800226.S</t>
  </si>
  <si>
    <t>Kábel medený uložený pod omietkou CYKY  450/750 V  3x1,5mm2</t>
  </si>
  <si>
    <t>3450919047</t>
  </si>
  <si>
    <t>Kábel uložený pod omietkou CYKY 3 x 2, 5</t>
  </si>
  <si>
    <t>210800227.S</t>
  </si>
  <si>
    <t>Kábel medený uložený pod omietkou CYKY  450/750 V  3x2,5mm2</t>
  </si>
  <si>
    <t>3450919048</t>
  </si>
  <si>
    <t>Kábel uložený pod omietkou CYKY 2 x 1, 5</t>
  </si>
  <si>
    <t>210800220.S</t>
  </si>
  <si>
    <t>Kábel medený uložený pod omietkou CYKY  450/750 V  2x1,5mm2</t>
  </si>
  <si>
    <t>210800238.S</t>
  </si>
  <si>
    <t>Kábel medený uložený pod omietkou CYKY  450/750 V  5x1,5mm2</t>
  </si>
  <si>
    <t>3450919049</t>
  </si>
  <si>
    <t>Kábel uložený pod omietkou CYKY 5 x 1, 5</t>
  </si>
  <si>
    <t>3450919052</t>
  </si>
  <si>
    <t>KábelCHKE-R-J 3x1.5</t>
  </si>
  <si>
    <t>210881216.S</t>
  </si>
  <si>
    <t>Kábel bezhalogénový, medený uložený pevne 1-CHKE-V 0,6/1,0 kV  3x1,5</t>
  </si>
  <si>
    <t>3450919053</t>
  </si>
  <si>
    <t>Kábel CHKE-R-J 3x2.5</t>
  </si>
  <si>
    <t>210881217.S</t>
  </si>
  <si>
    <t>Kábel bezhalogénový, medený uložený pevne 1-CHKE-V 0,6/1,0 kV  3x2,5</t>
  </si>
  <si>
    <t>3450919054</t>
  </si>
  <si>
    <t>Kábel CHKE-R-J 3x4</t>
  </si>
  <si>
    <t>210881218.S</t>
  </si>
  <si>
    <t>Kábel bezhalogénový, medený uložený pevne 1-CHKE-V 0,6/1,0 kV  3x4</t>
  </si>
  <si>
    <t>3450919055</t>
  </si>
  <si>
    <t>Kábel CHKE-R-J 5x1.5</t>
  </si>
  <si>
    <t>210881232.S</t>
  </si>
  <si>
    <t>Kábel bezhalogénový, medený uložený pevne 1-CHKE-V 0,6/1,0 kV  5x1,5</t>
  </si>
  <si>
    <t>3450919056</t>
  </si>
  <si>
    <t>Kábel CHKE-R-J 5x2.5</t>
  </si>
  <si>
    <t>210881233.S</t>
  </si>
  <si>
    <t>Kábel bezhalogénový, medený uložený pevne 1-CHKE-V 0,6/1,0 kV  5x2,5</t>
  </si>
  <si>
    <t>3450919057</t>
  </si>
  <si>
    <t>Kábel CHKE-R-J 5x6</t>
  </si>
  <si>
    <t>210881235.S</t>
  </si>
  <si>
    <t>Kábel bezhalogénový, medený uložený pevne 1-CHKE-V 0,6/1,0 kV  5x6</t>
  </si>
  <si>
    <t>3450919058</t>
  </si>
  <si>
    <t>Kábel CHKE-R-J 5x50</t>
  </si>
  <si>
    <t>210881345.S</t>
  </si>
  <si>
    <t>Kábel bezhalogénový, medený uložený pevne NHXH-FE 180/E30 0,6/1,0 kV  3x50+25</t>
  </si>
  <si>
    <t>3450919059</t>
  </si>
  <si>
    <t>Kábel CHKE-R-J 5x95</t>
  </si>
  <si>
    <t>210881347.S</t>
  </si>
  <si>
    <t>Kábel bezhalogénový, medený uložený pevne NHXH-FE 180/E30 0,6/1,0 kV  3x95+50</t>
  </si>
  <si>
    <t>3450919060</t>
  </si>
  <si>
    <t>Kábel N2XH-J 3x2,5</t>
  </si>
  <si>
    <t>210881076.S</t>
  </si>
  <si>
    <t>Kábel bezhalogénový, medený uložený pevne N2XH 0,6/1,0 kV  3x2,5</t>
  </si>
  <si>
    <t>HZS000000</t>
  </si>
  <si>
    <t>Demontáže</t>
  </si>
  <si>
    <t>HZS000001</t>
  </si>
  <si>
    <t>Prvá odborná skúška</t>
  </si>
  <si>
    <t>HZS000002</t>
  </si>
  <si>
    <t>Mimostavenisková doprava</t>
  </si>
  <si>
    <t>%</t>
  </si>
  <si>
    <t>HZS000003</t>
  </si>
  <si>
    <t>HZS000004</t>
  </si>
  <si>
    <t>Murárske výpomoci a demontáže</t>
  </si>
  <si>
    <t>HZS000005</t>
  </si>
  <si>
    <t>Presun dodávok</t>
  </si>
  <si>
    <t>PM</t>
  </si>
  <si>
    <t>Podružný materiál</t>
  </si>
  <si>
    <t>PPV</t>
  </si>
  <si>
    <t>Podiel pridružených výkonov</t>
  </si>
  <si>
    <t>SO 01.2 - SO 01.2 BUDOVA SOŠ PZ Bratislava - NEZELENÁ ČASŤ PRÁC</t>
  </si>
  <si>
    <t>E1.1 a - E1.1 a  Architektúra  Búracie práce (zmena VV)</t>
  </si>
  <si>
    <t xml:space="preserve">    1 - Zemné práce</t>
  </si>
  <si>
    <t xml:space="preserve">    97B - POVRCH STIEN obitie</t>
  </si>
  <si>
    <t xml:space="preserve">    97žb - Prestupy -  búranie žb</t>
  </si>
  <si>
    <t xml:space="preserve">    96A - OTVORY  prestupy -rozmer potrubí</t>
  </si>
  <si>
    <t xml:space="preserve">    96B - BURACIE PRACE-podlahy</t>
  </si>
  <si>
    <t xml:space="preserve">    96D - Demontaž drevenných  výplní - ext. int.</t>
  </si>
  <si>
    <t xml:space="preserve">    96Oc - Demontaž ocel.  výplní - exterier, int.</t>
  </si>
  <si>
    <t xml:space="preserve">    96P - Demontaž plastových výplní - exterier fasada</t>
  </si>
  <si>
    <t xml:space="preserve">    97F - Buracie práce - fasáda</t>
  </si>
  <si>
    <t xml:space="preserve">    94L - Lešenie</t>
  </si>
  <si>
    <t xml:space="preserve">    97 - Presun sutí na stavenisku </t>
  </si>
  <si>
    <t xml:space="preserve">    97a - Presun sutí - na regulovanú skladku </t>
  </si>
  <si>
    <t xml:space="preserve">    979 - Poplatok za sute</t>
  </si>
  <si>
    <t xml:space="preserve">    714 - Akustické a protiotrasové opatrenie</t>
  </si>
  <si>
    <t xml:space="preserve">    766 - Konštrukcie stolárske</t>
  </si>
  <si>
    <t xml:space="preserve">    776 - Podlahy povlakové</t>
  </si>
  <si>
    <t xml:space="preserve">    784 - Maľby</t>
  </si>
  <si>
    <t xml:space="preserve">    787 - Zasklievanie</t>
  </si>
  <si>
    <t>Zemné práce</t>
  </si>
  <si>
    <t>1111011R1</t>
  </si>
  <si>
    <t>Odstránenie náletového porastu pri fasade (podla obhliadky) a likvidácia</t>
  </si>
  <si>
    <t>113106612.S</t>
  </si>
  <si>
    <t>Rozoberanie zámkovej dlažby všetkých druhov v ploche nad 20 m2,  -0,26000t - B46  (okap.chodník) s odprataním do kontajnera</t>
  </si>
  <si>
    <t>113107113.S</t>
  </si>
  <si>
    <t>Odstránenie krytu v ploche do 200 m2 z kameniva ťaženého, hr.vrstvy 200 do 300 mm,  -0,50000t  s odprataním do kontajnera</t>
  </si>
  <si>
    <t>130201001.S</t>
  </si>
  <si>
    <t>Výkop jamy a ryhy v obmedzenom priestore horn. tr.3 ručne, s naloženim a odprataním do kontajnera - B46 okap.chodník</t>
  </si>
  <si>
    <t>978071251.S</t>
  </si>
  <si>
    <t>Odsekanie a odstránenie izolácie lepenkovej vodorovnej,  -0,07300t  -  B38, B43  (NP +2xsklobit)</t>
  </si>
  <si>
    <t>978071211.S</t>
  </si>
  <si>
    <t>Odsekanie a odstránenie izolácie lepenkovej zvislej,  -0,07300t   - sokel  B46 , loggie B43</t>
  </si>
  <si>
    <t>97B</t>
  </si>
  <si>
    <t>POVRCH STIEN obitie</t>
  </si>
  <si>
    <t>978011161.S</t>
  </si>
  <si>
    <t>Otlčenie omietok stropov vnútorných vápenných alebo vápennocementových v rozsahu do 50 %,  -0,02000t</t>
  </si>
  <si>
    <t>978013161.S</t>
  </si>
  <si>
    <t>Otlčenie omietok stien vnútorných vápenných alebo vápennocementových v rozsahu do 50 %,  -0,02000t</t>
  </si>
  <si>
    <t>978059531</t>
  </si>
  <si>
    <t>Odsekanie a odobratie obkladov stien z obkladačiek vnútorných vrátane podkladovej omietky nad 2 m2,  -0,06800t - B30, B31, B32, B34</t>
  </si>
  <si>
    <t>962052211.S</t>
  </si>
  <si>
    <t>Búranie muriva alebo vybúranie otvorov plochy nad 4 m2 železobetonového nadzákladného,  -2,40000t</t>
  </si>
  <si>
    <t>962031135.S</t>
  </si>
  <si>
    <t>Búranie priečok alebo vybúranie otvorov plochy nad 4 m2 z tvárnic alebo priečkoviek hr. do150 mm,  -0,11500t</t>
  </si>
  <si>
    <t>962031132.S</t>
  </si>
  <si>
    <t>Búranie priečok alebo vybúranie otvorov plochy nad 4 m2 z tehál pálených, plných alebo dutých hr. do 150 mm,  -0,19600t</t>
  </si>
  <si>
    <t>962032231.Sx</t>
  </si>
  <si>
    <t>Búranie muriva alebo vybúranie otvorov plochy nad 4 m2 nadzákladového z tehál pálených, vápenopieskových, cementových na maltu,  -1,90500t - strecha B26 Tlmiaca komora v.č.A05 strecha</t>
  </si>
  <si>
    <t>9650441R1</t>
  </si>
  <si>
    <t>Búranie  siporexových strešných dielcov v strešných konštr., hr.150mm  - 0,09000t -  B26  v.č.A05 (S1,S2strecha )</t>
  </si>
  <si>
    <t>971033621.Sdopl</t>
  </si>
  <si>
    <t>Vybúranie otvorov v murive tehl. plochy do 4 m2 hr. do 100 mm,  -0,18000t/otvor pre stupačky</t>
  </si>
  <si>
    <t>974083112.Sdopl</t>
  </si>
  <si>
    <t>Rezanie betónových mazanín existujúcich vystužených hĺbky nad 50 do 100 mm - B57</t>
  </si>
  <si>
    <t>97žb</t>
  </si>
  <si>
    <t>Prestupy -  búranie žb</t>
  </si>
  <si>
    <t>971055034.S</t>
  </si>
  <si>
    <t>Rezanie konštrukcií zo železobetónu hr. panelu 400 mm stenovou pílou -0,04800t  -  B vyb. parapetov</t>
  </si>
  <si>
    <t>971055021.S</t>
  </si>
  <si>
    <t>Rezanie konštrukcií zo železobetónu hr. panelu 250 mm stenovou pílou -0,03000t  - B  prestupy  v strope - statika typ1,2,3</t>
  </si>
  <si>
    <t>97104580R1</t>
  </si>
  <si>
    <t>Vrty  vrtákom do D 18 mm do stien alebo smerom dole do betónu -0.00001t  -kotvenie  statika  prestupy cez strop</t>
  </si>
  <si>
    <t>971056001.Sx</t>
  </si>
  <si>
    <t>Jadrové vrty diamantovými korunkami do D 20 mm do stien - železobetónových -0,00001t - typ 4 statika</t>
  </si>
  <si>
    <t>96A</t>
  </si>
  <si>
    <t>OTVORY  prestupy -rozmer potrubí</t>
  </si>
  <si>
    <t>972056004.Sx</t>
  </si>
  <si>
    <t>Jadrové vrty diamantovými korunkami do D 50 mm do stropov - železobetónových -0,00005t  UK1, VZT9</t>
  </si>
  <si>
    <t>971036004.Sx</t>
  </si>
  <si>
    <t>Jadrové vrty diamantovými korunkami do D 50 mm do stien - murivo tehlové -0,00003t UK2</t>
  </si>
  <si>
    <t>974042554.S</t>
  </si>
  <si>
    <t>Vysekanie rýh v betónovej dlažbe do hĺbky 100 mm a šírky do 150 mm,  -0,03300t-   UK3</t>
  </si>
  <si>
    <t>974032878.S</t>
  </si>
  <si>
    <t>Vytváranie drážok ručným drážkovačom v nepálených pórobetónových tvárniciach hĺbky do 50 mm, š. do 100 mm,  -0,00250t UK4</t>
  </si>
  <si>
    <t>972056003.Sx</t>
  </si>
  <si>
    <t>Jadrové vrty diamantovými korunkami do D 40 mm do stropov - železobetónových -0,00003t UK5</t>
  </si>
  <si>
    <t>972056006.Sx</t>
  </si>
  <si>
    <t>Jadrové vrty diamantovými korunkami do D 70 mm do stropov - železobetónových -0,00009t - UK6, VZT11</t>
  </si>
  <si>
    <t>971033131.S</t>
  </si>
  <si>
    <t>Vybúranie otvoru v murive tehl. priemeru profilu do 60 mm hr. do 150 mm,  -0,00100t - UK7</t>
  </si>
  <si>
    <t>971056018.Sx</t>
  </si>
  <si>
    <t>Jadrové vrty diamantovými korunkami do D 200 mm do stien - železobetónových -0,00075t - VZT1</t>
  </si>
  <si>
    <t>971056012.Sx</t>
  </si>
  <si>
    <t>Jadrové vrty diamantovými korunkami do D 130 mm do stien - železobetónových -0,00032t - VZT2</t>
  </si>
  <si>
    <t>971033531.Sx</t>
  </si>
  <si>
    <t>Vybúranie otvorov v murive tehl. plochy do 1 m2 hr. do 150 mm,  -0,28100t - VZT3, VZT4, VZT5, VZT6, VZT8</t>
  </si>
  <si>
    <t>971036017.Sx</t>
  </si>
  <si>
    <t>Jadrové vrty diamantovými korunkami do D 180 mm do stien - murivo tehlové -0,00041t - VZT7</t>
  </si>
  <si>
    <t>971036007.Sx</t>
  </si>
  <si>
    <t>Jadrové vrty  do D 80 mm do stien sdk - murivo SDK -0,00008t VZT10</t>
  </si>
  <si>
    <t>972056014.Sx</t>
  </si>
  <si>
    <t>Jadrové vrty diamantovými korunkami do D 150 mm do stropov - železobetónových -0,00042t   VZT12</t>
  </si>
  <si>
    <t>972056021.Sx</t>
  </si>
  <si>
    <t>Jadrové vrty diamantovými korunkami do D 300 mm do stropov - železobetónových -0,00170t VZT13</t>
  </si>
  <si>
    <t>972056009.Sx</t>
  </si>
  <si>
    <t>Jadrové vrty diamantovými korunkami do D 100 mm do stropov - železobetónových -0,00019t - ZTI1</t>
  </si>
  <si>
    <t>972056005.Sx</t>
  </si>
  <si>
    <t>Jadrové vrty diamantovými korunkami do D 60 mm do stropov - železobetónových -0,00007t - ZT2</t>
  </si>
  <si>
    <t>972056010.Sx</t>
  </si>
  <si>
    <t>Jadrové vrty diamantovými korunkami do D 110 mm do stropov - železobetónových -0,00023t ZT3</t>
  </si>
  <si>
    <t>972056013.Sx</t>
  </si>
  <si>
    <t>Jadrové vrty diamantovými korunkami do D 140 mm do stropov - železobetónových -0,00037t ZT5</t>
  </si>
  <si>
    <t>974083104.S</t>
  </si>
  <si>
    <t>Rezanie betónových mazanín existujúcich nevystužených hĺbky nad 150 do 200 mm - ZT6</t>
  </si>
  <si>
    <t>974042577.S</t>
  </si>
  <si>
    <t>Vysekanie rýh v betónovej dlažbe do hĺbky 600 mm a šírky 600 mm,  -0,17600t - ZT6</t>
  </si>
  <si>
    <t>972054341.Sx</t>
  </si>
  <si>
    <t>Vybúranie otvoru v stropoch a klenbách železob. plochy do 0,25 m2, hr. nad 120 mm,  -0,09000t ZT7</t>
  </si>
  <si>
    <t>97404253R1</t>
  </si>
  <si>
    <t>Vysekanie rýh v betónovej podlahe do hĺbky 40 mm a šírky do 40 mm,  -0,00800t</t>
  </si>
  <si>
    <t>96B</t>
  </si>
  <si>
    <t>BURACIE PRACE-podlahy</t>
  </si>
  <si>
    <t>965081812.Sx</t>
  </si>
  <si>
    <t>Búranie dlažieb, z kamen., cement., terazzových, čadičových alebo keramických, hr. nad 10 mm,  -0,06500t - B37   keram.dlažba</t>
  </si>
  <si>
    <t>965081812.Sxx</t>
  </si>
  <si>
    <t>Búranie dlažieb, z kamen., cement., terazzových, čadičových alebo keramických, hr. nad 10 mm,  -0,06500t - B39 terazzo dlažba</t>
  </si>
  <si>
    <t>965081712.Sx</t>
  </si>
  <si>
    <t>Búranie dlažieb, bez podklad. lôžka z xylolit., alebo keramických dlaždíc hr. do 10 mm,  -0,02000t  - B38  keram.dlažba</t>
  </si>
  <si>
    <t>965081712.Sxx</t>
  </si>
  <si>
    <t>Búranie dlažieb, bez podklad. lôžka z xylolit., alebo keramických dlaždíc hr. do 10 mm,  -0,02000t - B41</t>
  </si>
  <si>
    <t>632311001.S</t>
  </si>
  <si>
    <t>Brúsenie nerovností nových betónových podláh - zbrúsenie povlaku hrúbky do 2 mm - B36, B39, B41, B44</t>
  </si>
  <si>
    <t>632311091.S</t>
  </si>
  <si>
    <t>Príplatok k brúseniu nerovností nových betónových podláh - za každý ďalší 1 mm hrúbky - B36, B39 ,B41, B43</t>
  </si>
  <si>
    <t>965081812.Sxxx</t>
  </si>
  <si>
    <t>Búranie dlažieb, z kamen., cement., terazzových alebo keramických, hr. nad 10 mm,  -0,06500t - B42 ext. m.č.301, B43 loggie, B40 terazzo</t>
  </si>
  <si>
    <t>965043441.Sx</t>
  </si>
  <si>
    <t>Búranie podkladov pod dlažby, liatych dlažieb a mazanín,betón s poterom,teracom hr.do 150 mm,  plochy nad 4 m2 -2,20000t -  B38 , B43, B44</t>
  </si>
  <si>
    <t>976sokl</t>
  </si>
  <si>
    <t>Demontáž obloženia schodiska a soklíkov -0,00900 t</t>
  </si>
  <si>
    <t>9760161R1</t>
  </si>
  <si>
    <t>Vybúranie žľabov v podlahe  železobetónových,  -0,34500t  - m.č.332,315,316</t>
  </si>
  <si>
    <t>96D</t>
  </si>
  <si>
    <t>Demontaž drevenných  výplní - ext. int.</t>
  </si>
  <si>
    <t>968061125.S</t>
  </si>
  <si>
    <t>Vyvesenie dreveného dverného krídla do suti plochy do 2 m2,presun do kontajnera-0,02400t /drevo - B15,B16, B17</t>
  </si>
  <si>
    <t>968061126.S</t>
  </si>
  <si>
    <t>Vyvesenie dreveného dverného krídla do suti plochy nad 2 m2, -0,02700t - B18</t>
  </si>
  <si>
    <t>766662811.S</t>
  </si>
  <si>
    <t>Demontáž  prahu dverí jednokrídlových,  -0,00100t - B15,B16,B17</t>
  </si>
  <si>
    <t>766662812.S</t>
  </si>
  <si>
    <t>Demontáž dverného krídla, prahu dverí dvojkrídlových,  -0,00200t - B18</t>
  </si>
  <si>
    <t>HZSdemSCH</t>
  </si>
  <si>
    <t>HZS - demontaž drev. schodiska m.č.330</t>
  </si>
  <si>
    <t>76371621R1</t>
  </si>
  <si>
    <t>Demontáž zvislej konštr.  priečky  hr.125mm  plochy nad 3m2 - drevenné priečky celok - 0,010t</t>
  </si>
  <si>
    <t>96Oc</t>
  </si>
  <si>
    <t>Demontaž ocel.  výplní - exterier, int.</t>
  </si>
  <si>
    <t>968072355.R1</t>
  </si>
  <si>
    <t>Vybúranie kovových rámov ZS  dvojitých alebo zdvojených, odpratanie do kontajnera -0,06100t - B11, B12</t>
  </si>
  <si>
    <t>HZS1</t>
  </si>
  <si>
    <t>Demontaž jestv.mreže, odpratanie do kontajnera    - 0,030t/m2 - B5</t>
  </si>
  <si>
    <t>968072876R1</t>
  </si>
  <si>
    <t>Vybúranie a vybratie mreží plochy nad 2 m2,  -0,0200t - B13 v.č.A07  /mreže fasada</t>
  </si>
  <si>
    <t>HZS2</t>
  </si>
  <si>
    <t>HZS - vyburanie oc. rohože na obuv, odpratanie do kontajnera  - 0,005t    B14  v.č.A03  3np</t>
  </si>
  <si>
    <t>968072455.S</t>
  </si>
  <si>
    <t>Vybúranie kovových dverových zárubní plochy do 2 m2, odpratanie do kontajnera -0,07600t - B15,  B16,  B17</t>
  </si>
  <si>
    <t>968072456.S</t>
  </si>
  <si>
    <t>Vybúranie kovových dverových zárubní plochy nad 2 m2, vr. vyvesenia dverí do sute  -0,06300t - B18, B35</t>
  </si>
  <si>
    <t>976071111.S</t>
  </si>
  <si>
    <t>Vybúranie kovových madiel a zábradlí, (vybúranie zábradlia a vypl. panelov  loggie)   - 0,03700t - B21</t>
  </si>
  <si>
    <t>979089312.S</t>
  </si>
  <si>
    <t>Poplatok za skladovanie - kovy (meď, bronz, mosadz atď.) (17 04 ), ostatné/zberné suroviny odvoz</t>
  </si>
  <si>
    <t>96P</t>
  </si>
  <si>
    <t>Demontaž plastových výplní - exterier fasada</t>
  </si>
  <si>
    <t>968082354.S</t>
  </si>
  <si>
    <t>Vybúranie plastových rámov okien dvojitých, plochy, vr.vyvesenia do suti, odpratanie do kontajnera -0,07400t - B1,B2,B3,B4,B6,B7,B8,B9,B10, B20, B22. B23,B24</t>
  </si>
  <si>
    <t>968082455.S</t>
  </si>
  <si>
    <t>Vybúranie plastových dverových zárubní plochy do 2 m2, vr.zárubne a vyvesenie do suti   -0,08400t - B5, B20</t>
  </si>
  <si>
    <t>979089R1</t>
  </si>
  <si>
    <t>Likvidácia naloženie  odvoz a poplatky  za likv. odpadu /plast podla predložených vážných listkov (vaha je orientačná</t>
  </si>
  <si>
    <t>97F</t>
  </si>
  <si>
    <t>Buracie práce - fasáda</t>
  </si>
  <si>
    <t>978059631.S</t>
  </si>
  <si>
    <t>Odsekanie a odobratie obkladov stien z obkladačiek vonkajších vrátane podkladovej omietky nad 2 m2,  -0,08900t - B46 (KO sokel nad terenom)</t>
  </si>
  <si>
    <t>978015391.S</t>
  </si>
  <si>
    <t>Otlčenie omietok vonkajších priečelí zložitejších, s vyškriabaním škár, očistením muriva, v rozsahu do 100 %,  -0,05900t</t>
  </si>
  <si>
    <t>Lešenie</t>
  </si>
  <si>
    <t>941955004.S</t>
  </si>
  <si>
    <t>Lešenie ľahké pracovné pomocné s výškou lešeňovej podlahy nad 2,50 do 3,5 m-posuvné lešenie int.</t>
  </si>
  <si>
    <t xml:space="preserve">Presun sutí na stavenisku </t>
  </si>
  <si>
    <t>979011201.S</t>
  </si>
  <si>
    <t>Plastový sklz na stavebnú sutinu výšky do 10 m</t>
  </si>
  <si>
    <t>979011202.S</t>
  </si>
  <si>
    <t>Príplatok k cene za každý ďalší meter výšky (10x)</t>
  </si>
  <si>
    <t>979011232.S</t>
  </si>
  <si>
    <t>Demontáž sklzu na stavebnú sutinu výšky do 20 m</t>
  </si>
  <si>
    <t>979082111.S</t>
  </si>
  <si>
    <t>Vnútrostavenisková doprava sutiny a vybúraných hmôt do 10 m</t>
  </si>
  <si>
    <t>979082121.S</t>
  </si>
  <si>
    <t>Vnútrostavenisková doprava sutiny a vybúraných hmôt za každých ďalších 5 m (10x)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</si>
  <si>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</si>
  <si>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</si>
  <si>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</si>
  <si>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  (3xpodl. + 1x strecha)</t>
  </si>
  <si>
    <t>97a</t>
  </si>
  <si>
    <t xml:space="preserve">Presun sutí - na regulovanú skladku </t>
  </si>
  <si>
    <t>979081111.S</t>
  </si>
  <si>
    <t>Odvoz sutiny a vybúraných hmôt na skládku do 1 km</t>
  </si>
  <si>
    <t>979081121.S</t>
  </si>
  <si>
    <t>Odvoz sutiny a vybúraných hmôt na skládku za každý ďalší 1 km (20x)</t>
  </si>
  <si>
    <t>979</t>
  </si>
  <si>
    <t>Poplatok za sute</t>
  </si>
  <si>
    <t>979089012.S</t>
  </si>
  <si>
    <t>Poplatok za skladovanie - betón, tehly, dlaždice (17 01) ostatné</t>
  </si>
  <si>
    <t>712300841.S</t>
  </si>
  <si>
    <t>Odstránenie povlakovej krytiny na strechách plochých do 10° machu,  -0,00200t</t>
  </si>
  <si>
    <t>712300833.S</t>
  </si>
  <si>
    <t>Odstránenie povlakovej krytiny na strechách plochých 10° trojvrstvovej,  -0,01400t - S1, S2</t>
  </si>
  <si>
    <t>979089212.S</t>
  </si>
  <si>
    <t>Poplatok za skladovanie - bitúmenové zmesi, uholný decht, dechtové výrobky (17 03 ), ostatné (ASFALTY)</t>
  </si>
  <si>
    <t>713000049.S</t>
  </si>
  <si>
    <t>Odstránenie nadstresnej tepelnej izolácie striech  hr. nad 10 cm -0,024t - B26</t>
  </si>
  <si>
    <t>979089612.S</t>
  </si>
  <si>
    <t>Poplatok za skladovanie - iné odpady zo stavieb a demolácií (17 09), ostatné -čadičová rohož</t>
  </si>
  <si>
    <t>714</t>
  </si>
  <si>
    <t>Akustické a protiotrasové opatrenie</t>
  </si>
  <si>
    <t>714110801.S</t>
  </si>
  <si>
    <t>Demontáž akustických obkladov vr.podkladnej konštrukcie  panelov,  -0,00502t - B33</t>
  </si>
  <si>
    <t>764321820.S</t>
  </si>
  <si>
    <t>Demontáž oplechovania ríms pod nadrímsovým žľabom vrátane podkladového plechu, do 30° rš 500 mm,   -0,00420t</t>
  </si>
  <si>
    <t>764322850.S</t>
  </si>
  <si>
    <t>Demontáž odkvapov na strechách vr.podkladového plechu do 30° rš 660 mm,  -0,00470t</t>
  </si>
  <si>
    <t>764323820.S</t>
  </si>
  <si>
    <t>Demontáž odkvapov na strechách s lepenkovou krytinou rš 250 mm,  -0,00260t</t>
  </si>
  <si>
    <t>764367800.S</t>
  </si>
  <si>
    <t>Demontáž strešných otvorov, oplechovanie strešného okienka, so sklonom do 30°  -0.0058t</t>
  </si>
  <si>
    <t>764410850.S</t>
  </si>
  <si>
    <t>Demontáž oplechovania parapetov rš od 100 do 330 mm,  -0,00135t</t>
  </si>
  <si>
    <t>7673Rpol1</t>
  </si>
  <si>
    <t>Demontáž  ventilačnej hlavice (tlmiaca komora) - B26 v.č. - A05</t>
  </si>
  <si>
    <t>766</t>
  </si>
  <si>
    <t>Konštrukcie stolárske</t>
  </si>
  <si>
    <t>766811801.S</t>
  </si>
  <si>
    <t>Demontáž kuchynskej linky drevenej, spodnej skrinky     -0,0130t  /podla pokynov inv.</t>
  </si>
  <si>
    <t>766811802.S</t>
  </si>
  <si>
    <t>Demontáž kuchynskej linky drevenej, hornej skrinky       -0,01000t</t>
  </si>
  <si>
    <t>766811803.S</t>
  </si>
  <si>
    <t>Demontáž kuchynskej linky drevenej, pracovnej dosky     -0,02100t</t>
  </si>
  <si>
    <t>766811804.S</t>
  </si>
  <si>
    <t>Demontáž kuchynskej linky drevenej, svetelnej rampy      -0,01800t</t>
  </si>
  <si>
    <t>979089715KL</t>
  </si>
  <si>
    <t>Prenájom kontajneru 16 m3/drevo kuch.linky -dopl.</t>
  </si>
  <si>
    <t>76712281R1</t>
  </si>
  <si>
    <t>Demontáž stien a priečok - ramy  (COPILITOVÉ STENY)    -0,01700t -  B19, B25</t>
  </si>
  <si>
    <t>767581801.S</t>
  </si>
  <si>
    <t>Demontáž podhľadov AL ext. ,  -0,00500t - demontaž Al podhlad - B47 vid rez A-A  loggie  ext.podhlad</t>
  </si>
  <si>
    <t>767991912.S</t>
  </si>
  <si>
    <t>Ostatné opravy samostatným rezaním plameňom (loggie zábradlia)- B21</t>
  </si>
  <si>
    <t>767996803.S</t>
  </si>
  <si>
    <t>Demontáž ostatných doplnkov stavieb s hmotnosťou jednotlivých dielov konšt. nad 100 do 250 kg,  -0,00100t -  demontaž oc. výlezu na strechu900/600 -  B45</t>
  </si>
  <si>
    <t>7671348R1</t>
  </si>
  <si>
    <t>Demontáž WC  stien skrutkovanými,  -0,00900 t</t>
  </si>
  <si>
    <t>776</t>
  </si>
  <si>
    <t>Podlahy povlakové</t>
  </si>
  <si>
    <t>776511820.S</t>
  </si>
  <si>
    <t>Odstránenie povlakových podláh z nášľapnej plochy lepených s podložkou,  -0,00100t - B36  PVC</t>
  </si>
  <si>
    <t>776551830.S</t>
  </si>
  <si>
    <t>Odstránenie povlakových podláh voľne položených,  -0,00100t - B39 (PVC)</t>
  </si>
  <si>
    <t>HZSPSV</t>
  </si>
  <si>
    <t>HZS - strhnutie soklikov PVC</t>
  </si>
  <si>
    <t>979089612.Sx</t>
  </si>
  <si>
    <t>Poplatok za skladovanie - iné odpady zo stavieb a demolácií (17 09), ostatné - PVC podlahy</t>
  </si>
  <si>
    <t>784</t>
  </si>
  <si>
    <t>Maľby</t>
  </si>
  <si>
    <t>784401801.S</t>
  </si>
  <si>
    <t>Odstránenie malieb obrúsením a oprášením, výšky do 3,80 m, -0,0003 t  - B27,B28, B29 a OM stropov  a OM stien</t>
  </si>
  <si>
    <t>787</t>
  </si>
  <si>
    <t>Zasklievanie</t>
  </si>
  <si>
    <t>787100802.S</t>
  </si>
  <si>
    <t>Vysklievanie stien a priečok, balkónového zábradlia, výťahových šachiet skla plochého nad 1 do 3 m2,  -0,01400t _ B19 (copilit.stien vysklievanie )</t>
  </si>
  <si>
    <t>787100811.S</t>
  </si>
  <si>
    <t>Vysklievanie stien a priečok, balkónového zábradlia, výťahových šachiet skla profilového jednoduchého,  -0,02200t  - B11, B12 (sklo do kontajnera)</t>
  </si>
  <si>
    <t>787600801.S</t>
  </si>
  <si>
    <t>Vysklievanie okien a dverí skla plochého za 1 m2,  -0,01000t - B1, B3, B4, B6, B7, B9, B20, B22, B23, B24</t>
  </si>
  <si>
    <t>979089112.Ss</t>
  </si>
  <si>
    <t>Poplatok za skladovanie - sklo  (17 02 ), ostatné</t>
  </si>
  <si>
    <t>E1.1 b - E1.1 b Architektúra  Výplne INT. v.č.A16, A17, A18</t>
  </si>
  <si>
    <t xml:space="preserve">    3 - Zvislé a kompletné konštrukcie</t>
  </si>
  <si>
    <t xml:space="preserve">    6.4 - Výplne int.</t>
  </si>
  <si>
    <t xml:space="preserve">    762 - Konštrukcie tesárske</t>
  </si>
  <si>
    <t xml:space="preserve">    763 - Konštrukcie - drevostavby</t>
  </si>
  <si>
    <t xml:space="preserve">    766K - Konštrukcie stolárske- KUCH.LINKY zabudované</t>
  </si>
  <si>
    <t xml:space="preserve">    766S - Konštrukcie stolárske- VSTAV.SKRINA  zabudovaná</t>
  </si>
  <si>
    <t xml:space="preserve">    767H - HLINIKOVÉ VÝPLNE </t>
  </si>
  <si>
    <t xml:space="preserve">    7687San - SANITARNE DELIACE steny</t>
  </si>
  <si>
    <t>Zvislé a kompletné konštrukcie</t>
  </si>
  <si>
    <t>317165102</t>
  </si>
  <si>
    <t>Prekladový trámec napr. YTONG alebo EKVIVALENT  šírky 125 mm, výšky 124 mm, dĺžky 1250 mm</t>
  </si>
  <si>
    <t>340239234</t>
  </si>
  <si>
    <t>Zamurovanie otvorov plochy nad 1 do 4 m2 tvárnicami napr.YTONG (125x599x249) alebo EKVIVALENT</t>
  </si>
  <si>
    <t>340239235</t>
  </si>
  <si>
    <t>Zamurovanie otvorov plochy nad 1 do 4 m2 tvárnicami napr.YTONG (150x599x249)  alebo EKVIVALENT</t>
  </si>
  <si>
    <t>340239236</t>
  </si>
  <si>
    <t>Zamurovanie otvorov plochy nad 1 do 4 m2 tvárnicami napr.YTONG (200x599x249)  alebo EKVIVALENT</t>
  </si>
  <si>
    <t>340239238dopl.</t>
  </si>
  <si>
    <t>Zamurovanie otvorov plochy nad 1 do 4 m2 tvárnicami napr.YTONG (300x499x249)  alebo EKVIVALENT</t>
  </si>
  <si>
    <t>340239240dopl.</t>
  </si>
  <si>
    <t>Zamurovanie otvorov plochy nad 1 do 4 m2 tvárnicami napr.YTONG (450x499x249)  alebo EKVIVALENT</t>
  </si>
  <si>
    <t>340239233dopl</t>
  </si>
  <si>
    <t>Zamurovanie otvorov plochy nad 1 do 4 m2 tvárnicami YTONG (100x599x249)/zamurovanie otvorov pre stupačky</t>
  </si>
  <si>
    <t>340239237.Sdopl</t>
  </si>
  <si>
    <t>Zamurovanie otvorov plochy nad 1 do 4 m2 z pórobetónových tvárnic hladkých hrúbky 250 mm</t>
  </si>
  <si>
    <t>612425921.S</t>
  </si>
  <si>
    <t>Omietka vápenná vnútorného ostenia okenného alebo dverného hladká - v.č.A15</t>
  </si>
  <si>
    <t>632452215.S</t>
  </si>
  <si>
    <t>Cementový poter, pevnosti v tlaku 20 MPa, hr. 30 mm -pod  parapety</t>
  </si>
  <si>
    <t>648991111.S</t>
  </si>
  <si>
    <t>Osadenie parapetných dosiek z plastických a poloplast., hmôt, š. do 200 mm /okna  - v.č.A15</t>
  </si>
  <si>
    <t>611560000200</t>
  </si>
  <si>
    <t>Parapetná doska plastová, šírka 200 mm, komôrková vnútorná,  orech, vr.kytiek</t>
  </si>
  <si>
    <t>648991113.S</t>
  </si>
  <si>
    <t>Osadenie parapetných dosiek z plastických a poloplast., hmôt, š. nad 200 mm/balk.dvere  - v.č.A15</t>
  </si>
  <si>
    <t>611560000500.S</t>
  </si>
  <si>
    <t>Parapetná doska plastová, šírka 350 mm, komôrková vnútorná, , vr.krytiek</t>
  </si>
  <si>
    <t>6.4</t>
  </si>
  <si>
    <t>Výplne int.</t>
  </si>
  <si>
    <t>64294511R1</t>
  </si>
  <si>
    <t>Osadenie oceľ. zárubní protipož. dverí  jednokrídlové do 2,5 m2 - v.č.A16</t>
  </si>
  <si>
    <t>55331000901.S</t>
  </si>
  <si>
    <t>D1 - Zárubňa oceľová  šxvxhr 800x1970x125mm P /EI 30/D3+C</t>
  </si>
  <si>
    <t>55331000902.S</t>
  </si>
  <si>
    <t>D1 - Zárubňa oceľová  šxvxhr 800x1970x125 mm L /EI 30/D3+C</t>
  </si>
  <si>
    <t>55331000903.S</t>
  </si>
  <si>
    <t>D3 - Zárubňa oceľová  šxvxhr 800x1970x150 mm P /EI 30/D3+C</t>
  </si>
  <si>
    <t>55331000903a.S</t>
  </si>
  <si>
    <t>D3a - Zárubňa oceľová  šxvxhr 800x1970x100 mm L /EI 30/D3+C</t>
  </si>
  <si>
    <t>55331000904.S</t>
  </si>
  <si>
    <t>D4 - Zárubňa oceľová  šxvxhr 900x1970x125 mm P    EI 30/D3+C</t>
  </si>
  <si>
    <t>55331000904a.S</t>
  </si>
  <si>
    <t>D4a - Zárubňa oceľová  šxvxhr 900x1970x125mm L    EI 30/D3+C</t>
  </si>
  <si>
    <t>55331000906.S</t>
  </si>
  <si>
    <t>D6 - Zárubňa oceľová  šxvxhr 600x1970x155mm P    EI 30/D3+C</t>
  </si>
  <si>
    <t>55331000907.S</t>
  </si>
  <si>
    <t>D7 - Zárubňa oceľová  šxvxhr 600x1970x155mm P    EI 30/D3+C</t>
  </si>
  <si>
    <t>55331000907a.S</t>
  </si>
  <si>
    <t>D7a - Zárubňa oceľová  šxvxhr 600x1970x155mm L    EI 30/D3+C</t>
  </si>
  <si>
    <t>553310009027.S</t>
  </si>
  <si>
    <t>D27 - Zárubňa oceľová  šxvxhr 900x1970x125mm L    EW30/D3+C</t>
  </si>
  <si>
    <t>953941220.S</t>
  </si>
  <si>
    <t>Osadenie kovového poklopu s rámom s plochou nad 1 m2 - Z04 v.č.A17</t>
  </si>
  <si>
    <t>552410002600.S</t>
  </si>
  <si>
    <t>Poklop ľahký štvorcový s rámom 600x600 mm -  ozn.Z04  ( vr. náteru 1x Z,2xV)</t>
  </si>
  <si>
    <t>762</t>
  </si>
  <si>
    <t>Konštrukcie tesárske</t>
  </si>
  <si>
    <t>7628101R1</t>
  </si>
  <si>
    <t>V podhlade hlin. ram.konštr. opláštena  z dosiek napr.CETRIS skrutkovaných  na zraz hr. dosky 12,5 mm - ozn.a v.č.A18</t>
  </si>
  <si>
    <t>998762103.S</t>
  </si>
  <si>
    <t>Presun hmôt pre konštrukcie tesárske v objektoch výšky od 12 do 24 m</t>
  </si>
  <si>
    <t>998762194.Sx</t>
  </si>
  <si>
    <t>Konštrukcie tesárske, prípl.za presun nad vymedzenú najväčšiu dopravnú vzdialenosť do 100 m</t>
  </si>
  <si>
    <t>763</t>
  </si>
  <si>
    <t>Konštrukcie - drevostavby</t>
  </si>
  <si>
    <t>763170063.S</t>
  </si>
  <si>
    <t>Revízne dvierka 600x600 mm vývesné protipožiarne EL90  - ozn.Z05   (EI30D3+S+C) v.č.A17</t>
  </si>
  <si>
    <t>763170063.S1</t>
  </si>
  <si>
    <t>Revízne dvierka 500x600 mm vývesné protipožiarne EL90  - ozn.Z06   (EI30D3+S+C) v.č.A17</t>
  </si>
  <si>
    <t>998763101.Sx</t>
  </si>
  <si>
    <t>Presun hmôt pre drevostavby v objektoch výšky do 24 m</t>
  </si>
  <si>
    <t>998763194.Sx</t>
  </si>
  <si>
    <t>Drevostavby, prípl.za presun nad vymedzenú najväčšiu dopr. vzdial. do 100 m</t>
  </si>
  <si>
    <t>766662112.S</t>
  </si>
  <si>
    <t>Montáž dverového krídla otočného jednokrídlového poldrážkového, do existujúcej zárubne, vrátane kovania a zamku - v.č.A16</t>
  </si>
  <si>
    <t>549150000600</t>
  </si>
  <si>
    <t>Kľučka dverová 2x, 2x rozeta BB, FAB, nehrdzavejúca oceľ, povrch nerez brúsený, bezp. zámok</t>
  </si>
  <si>
    <t>6116500D1</t>
  </si>
  <si>
    <t>Dvere vnútorné protipožiarne drevené EI30/ D3, šxv 800x1970 mm, požiarna výplň DTD, SK certifikát, CPL lamino 0,2 mm- dub šedý</t>
  </si>
  <si>
    <t>6116500D3</t>
  </si>
  <si>
    <t>D3, D3a  Dvere vnútorné protipožiarne drevené EI30/ D3, šxv 800x1970 mm, požiarna výplň DTD, SK certifikát, CPL lamino 0,2 mm- dub šedý</t>
  </si>
  <si>
    <t>6116500D4</t>
  </si>
  <si>
    <t>D4, D4a  Dvere vnútorné protipožiarne drevené EI30/ D3, šxv 900x1970 mm, požiarna výplň DTD, SK certifikát, CPL lamino 0,2 mm- dub šedý</t>
  </si>
  <si>
    <t>6116500D6</t>
  </si>
  <si>
    <t>D6 Dvere vnútorné protipožiarne drevené EI30/ D3, šxv600x1970 mm, požiarna výplň DTD, SK certifikát, CPL lamino 0,2 mm- dub šedý</t>
  </si>
  <si>
    <t>6116500D7</t>
  </si>
  <si>
    <t>D7 Dvere vnútorné protipožiarne drevené EI30/ D3, šxv600x1970 mm, požiarna výplň DTD, SK certifikát, CPL lamino 0,2 mm- dub šedý</t>
  </si>
  <si>
    <t>6116500D27</t>
  </si>
  <si>
    <t>D27 Dvere vnútorné protipožiarne drevené EW30/ D3+C, šxv900x1970 mm, požiarna výplň DTD, SK certifikát, CPL lamino 0,2 mm- dub šedý</t>
  </si>
  <si>
    <t>766702111.S</t>
  </si>
  <si>
    <t>Montáž zárubní obložkových pre dvere jednokrídlové+ osadenie dverí vr.kovania - v.č.A16</t>
  </si>
  <si>
    <t>611810D2</t>
  </si>
  <si>
    <t>Zárubňa vnútorná obložková , šírka 800mm, výška1970 mm, DTD doska, povrch fólia, pre stenu hrúbky 125 mm 1kr. - dub šedý</t>
  </si>
  <si>
    <t>611610D2</t>
  </si>
  <si>
    <t>Dvere vnútorné 1kr. šírka 800/1970 mm, výplň DTD doska, povrch CPL laminát, mechanicky odolné plné - farba dub šedý</t>
  </si>
  <si>
    <t>611810D7a</t>
  </si>
  <si>
    <t>Zárubňa vnútorná obložková  šírka 600mm, výška1970 mm, DTD doska, povrch fólia, pre stenu hrúbky 125 mm 1kr. - dub šedý</t>
  </si>
  <si>
    <t>611610D7a</t>
  </si>
  <si>
    <t>Dvere vnútorné 1kr. šírka 600/1970 mm, výplň DTD doska, povrch CPL laminát, mechanicky odolné plné - farba dub šedý</t>
  </si>
  <si>
    <t>611810D8</t>
  </si>
  <si>
    <t>Zárubňa vnútorná obložková , šírka 600mm, výška1970 mm, DTD doska, povrch fólia, pre stenu hrúbky 100 mm 1kr. - dub šedý</t>
  </si>
  <si>
    <t>611610D8</t>
  </si>
  <si>
    <t>611810D8a</t>
  </si>
  <si>
    <t>Zárubňa vnútorná obložková  šírka 600mm, výška1970 mm, DTD doska, povrch fólia, pre stenu hrúbky 100 mm 1kr. - dub šedý</t>
  </si>
  <si>
    <t>611610D8a</t>
  </si>
  <si>
    <t>611810D24</t>
  </si>
  <si>
    <t>611610D24</t>
  </si>
  <si>
    <t>611810D26</t>
  </si>
  <si>
    <t>Zárubňa vnútorná obložková  šírka 900mm, výška1970 mm, DTD doska, povrch fólia, pre stenu hrúbky 125 mm 1kr. - dub šedý</t>
  </si>
  <si>
    <t>611610D26</t>
  </si>
  <si>
    <t>Dvere vnútorné 1kr. šírka 900/1970 mm, výplň DTD doska, povrch CPL laminát, mechanicky odolné plné - farba dub šedý</t>
  </si>
  <si>
    <t>766702121.S</t>
  </si>
  <si>
    <t>Montáž zárubní obložkových pre dvere dvojkrídlové+ osadenie dverí vr.kovania - v.č.A16</t>
  </si>
  <si>
    <t>6118100D5</t>
  </si>
  <si>
    <t>Zárubňa vnútorná obložková, šírka 1450 mm, výška 1970 mm, DTD doska, povrch fólia, pre stenu hrúbky 125 mm, pre dvojkrídlové dvere</t>
  </si>
  <si>
    <t>611610D5</t>
  </si>
  <si>
    <t>Dvere vnútorné 12kr. šírka 1450/1970 mm, výplň DTD doska, povrch CPL laminát, mechanicky odolné plné - farba dub šedý</t>
  </si>
  <si>
    <t>766K</t>
  </si>
  <si>
    <t>Konštrukcie stolárske- KUCH.LINKY zabudované</t>
  </si>
  <si>
    <t>766811R1</t>
  </si>
  <si>
    <t>Montáž kuchynskej linky kompl. zostava vr. napojenia - D9</t>
  </si>
  <si>
    <t>615D9</t>
  </si>
  <si>
    <t>Kuchynská linka dl.2100mm - D9 kompletná   zostava zabudovaná vr. drezu,odsávač pár a zabudovaných spotrebičov v.č.A16</t>
  </si>
  <si>
    <t>766811R2</t>
  </si>
  <si>
    <t>Montáž kuchynskej linky kompl. zostava vr. napojenia - D10</t>
  </si>
  <si>
    <t>615D10</t>
  </si>
  <si>
    <t>Kuchynská linka dl.1500mm - D10 kompletná   zostava zabudovaná vr. drezu,odsávač pár, sklokeram. varná doska 2 zony  v.č.A16</t>
  </si>
  <si>
    <t>766811R3</t>
  </si>
  <si>
    <t>Montáž kuchynskej linky kompl. zostava vr. napojenia - D11</t>
  </si>
  <si>
    <t>615D11</t>
  </si>
  <si>
    <t>Kuchynská linka dl.600mm - D11 skrinka pre zabudovanú chladničku  v.č.A16</t>
  </si>
  <si>
    <t>766811R4</t>
  </si>
  <si>
    <t>Montáž kuchynskej linky kompl. zostava vr. napojenia - D12</t>
  </si>
  <si>
    <t>615D12</t>
  </si>
  <si>
    <t>Kuchynská linka dl.1700mm - D12 kompletná   zostava zabudovaná vr. drezu,odsávač pár, sklokeram. varná doska 2 zony  v.č.A16</t>
  </si>
  <si>
    <t>766811R5</t>
  </si>
  <si>
    <t>Montáž kuchynskej linky kompl. zostava vr. napojenia - D13</t>
  </si>
  <si>
    <t>615D13</t>
  </si>
  <si>
    <t>Kuchynská linka dl.1600mm - D13 kompletná   zostava zabudovaná vr. drezu,odsávač pár, sklokeram. varná doska 2 zony  v.č.A16</t>
  </si>
  <si>
    <t>766S</t>
  </si>
  <si>
    <t>Konštrukcie stolárske- VSTAV.SKRINA  zabudovaná</t>
  </si>
  <si>
    <t>76682100R1</t>
  </si>
  <si>
    <t>Montáž vstavanej skrine, korpusu dvojdverovej šatníkovej - kompletná zostava zabudovaná dl.1400mm</t>
  </si>
  <si>
    <t>615D14</t>
  </si>
  <si>
    <t>Vstavaná skriňa na šaty, v=2030xdl1400xš375mm - v.č.A16</t>
  </si>
  <si>
    <t>76682100R2</t>
  </si>
  <si>
    <t>Montáž vstavanej skrine, korpusu dvojdverovej šatníkovej - kompletná zostava zabudovaná dl.800mm</t>
  </si>
  <si>
    <t>615D15</t>
  </si>
  <si>
    <t>Vstavaná skriňa na šaty, v=2030xdl800xš375mm</t>
  </si>
  <si>
    <t>76682100R3</t>
  </si>
  <si>
    <t>615D16</t>
  </si>
  <si>
    <t>Vstavaná skriňa na šaty, v=2030xdl1400xš400mm</t>
  </si>
  <si>
    <t>76682100R4</t>
  </si>
  <si>
    <t>Montáž vstavanej skrine, korpusu dvojdverovej šatníkovej - kompletná zostava zabudovaná  dl.1600mm</t>
  </si>
  <si>
    <t>615D17</t>
  </si>
  <si>
    <t>Vstavaná skriňa na šaty, v=2030xdl1600xš375mm</t>
  </si>
  <si>
    <t>76682100R5</t>
  </si>
  <si>
    <t>Montáž vstavanej skrine, korpusu dvojdverovej šatníkovej - kompletná zostava zabudovaná  dl.1200mm</t>
  </si>
  <si>
    <t>615D18</t>
  </si>
  <si>
    <t>Vstavaná skriňa na šaty, v=2030xdl1200xš500mm</t>
  </si>
  <si>
    <t>76682100R6</t>
  </si>
  <si>
    <t>Montáž vstavanej skrine, korpusu dvojdverovej šatníkovej - kompletná zostava zabudovaná  dl.1125mm</t>
  </si>
  <si>
    <t>615D19</t>
  </si>
  <si>
    <t>Vstavaná skriňa na šaty, v=2030xdl11125xš400mm - v.č.A16</t>
  </si>
  <si>
    <t>767590200.S</t>
  </si>
  <si>
    <t>Montáž čistiacej rohože z hliníkového profilu na podlahu- ozn.Z01,Z02 - v.č.A17</t>
  </si>
  <si>
    <t>697510000300.S</t>
  </si>
  <si>
    <t>Hliníková čistiaca rohož s vložkou s polypropylénového vlákna s pridaním hliníkovej škrabky, výška rohože 17 mm</t>
  </si>
  <si>
    <t>767590225.S</t>
  </si>
  <si>
    <t>Montáž hliníkového rámu L k čistiacim rohožiam</t>
  </si>
  <si>
    <t>6975900001Z01</t>
  </si>
  <si>
    <t>Zápustný hliníkový rám L 12x20x3 mm čistiacej rohoži ozn.01</t>
  </si>
  <si>
    <t>6975900001Z02</t>
  </si>
  <si>
    <t>Zápustný hliníkový rám L 12x20x3 mm čistiacej rohoži ozn.02</t>
  </si>
  <si>
    <t>76766211R1</t>
  </si>
  <si>
    <t>Montáž mreží pevných kotvených  kotvami - v.č.A17  ozn.Z03  (2ks)</t>
  </si>
  <si>
    <t>553Z03</t>
  </si>
  <si>
    <t>Vonkajšie mreže 1800x14800mm (2000x15000mm) príloha č.1 str.3 v.č.A17 náter 1xZ, 2xV (2ks)</t>
  </si>
  <si>
    <t>767995105.S</t>
  </si>
  <si>
    <t>Montáž ostatných atypických kovových stavebných doplnkových konštrukcií nad 50 do 100 kg/privarením a prebrusením spojov - v.č.A17</t>
  </si>
  <si>
    <t>767995205.S</t>
  </si>
  <si>
    <t>Výroba atypického zábradlia rovného z profilovanej ocele - Z08</t>
  </si>
  <si>
    <t>154210010800.S</t>
  </si>
  <si>
    <t>Profil oceľový JOKL 50x30x3mm  ozn.11 373 (EN S235JRG1)</t>
  </si>
  <si>
    <t>767137R1</t>
  </si>
  <si>
    <t>Doplnenie do pov. nosnej konštr. loggie - výpln doska napr. FUNDERMAX  alebo EKVIVALENT  + nosný ram - Z09</t>
  </si>
  <si>
    <t>60793000</t>
  </si>
  <si>
    <t>Doska kompaktná z vysokotlakého laminátu (HPL) napr.Fundermax Exterior GLITTER dekor SPARROW + GLITTER - povrch NG ( lesk ), hrúbky 10mm alebo EKVIVALENT</t>
  </si>
  <si>
    <t>767995R1</t>
  </si>
  <si>
    <t>Montáž ostatných atypických kovových stavebných doplnkových konštrukcií  -kovová skrina  na sušenie odevov a obuvi, napojenie na ventilátor a ohrievač- Z010</t>
  </si>
  <si>
    <t>553Z10</t>
  </si>
  <si>
    <t>Z010 Kovová skrina na sušenie odevod a obuvi 1515/534/1971mm</t>
  </si>
  <si>
    <t>767H</t>
  </si>
  <si>
    <t xml:space="preserve">HLINIKOVÉ VÝPLNE </t>
  </si>
  <si>
    <t>7676121R1</t>
  </si>
  <si>
    <t>Montáž INT hliníkových   ZS v.2750x1800mm (2kr.dvere + nadsv.)  s pož. odolnosťou - AL1 v.č.A18</t>
  </si>
  <si>
    <t>283290006700.S</t>
  </si>
  <si>
    <t>Tesniaca vzduchotesná fólia polymér-flísová, š. 70 mm, dĺ. 40 m, s 20 mm, širokým samolepiacim pásikom pre lepenie fólie na rám okna, tesnenie pripájacej škáry  rámu a muriva</t>
  </si>
  <si>
    <t>553Al1</t>
  </si>
  <si>
    <t>INT Zasklenná hliníková stena  s pož.odoln. EI30 D3+C+K , braniaca šireniu tepla 30min, 2kr.dvere 1800/2100,koordinatro zatv. krídiel, zasklenie sklo bezpečnostné, bez prahu , kovanie dverí zamok, cyl.int. -klučka , samozatvarač  RAL 7040</t>
  </si>
  <si>
    <t>7676121R2</t>
  </si>
  <si>
    <t>Montáž INT  hliníkových   ZS v.š.4200x2600mm (2kr.dvere + nadsv.)  s pož. odolnosťou - AL2 v.č.A18</t>
  </si>
  <si>
    <t>553Al2</t>
  </si>
  <si>
    <t>7676121R3</t>
  </si>
  <si>
    <t>Montáž INT  hliníkových ZS v.š.3600x2600mm (2kr.dvere + nadsv.) interierových - AL5 v.č.A18</t>
  </si>
  <si>
    <t>553Al5</t>
  </si>
  <si>
    <t>INT Zasklenná hliníková stena ,  2kr.dvere 1800/2100,zasklenie sklo bezpečnostné, bez prahu , kovanie dverí zamok, cyl.int. -klučka , samozatvarač  RAL 7040</t>
  </si>
  <si>
    <t>7676121R5</t>
  </si>
  <si>
    <t>Montáž  hliníkových   ZS v.š.4200x2600mm (2kr.dvere + nadsv.) interierových s pož. odolnosťou - AL2 v.č.A18</t>
  </si>
  <si>
    <t>553Al7</t>
  </si>
  <si>
    <t>INT Zasklenná hliníková stena  s pož.odoln. EI45 D1+C+K , braniaca šireniu tepla 45min, 2kr.dvere 1800/2100,koordinator zatv. krídiel, zasklenie sklo bezpečnostné, bez prahu , kovanie dverí zamok, cyl.int. -klučka , samozatvarač  RAL 7040</t>
  </si>
  <si>
    <t>7687San</t>
  </si>
  <si>
    <t>SANITARNE DELIACE steny</t>
  </si>
  <si>
    <t>767133212</t>
  </si>
  <si>
    <t>Montáž stien a priečok sanitárných vr. dopravy na stavenisko, presun po stavenisku, v.č.A16</t>
  </si>
  <si>
    <t>553ZAN.STENY</t>
  </si>
  <si>
    <t>Sanitárna deliaca stena v.1850mm nožičky dl.150mm s otočným kridlom,1x dvere 600x1850 laminovaná DTD doska hr.30mm,melaminový povrch do Al eloxov.profilov,odtieň matná ŠEDA</t>
  </si>
  <si>
    <t>783226100.S</t>
  </si>
  <si>
    <t>Nátery kov.stav.doplnk.konštr. syntetické na vzduchu schnúce základný - 35µm- Z08</t>
  </si>
  <si>
    <t>783201812.S</t>
  </si>
  <si>
    <t>Odstránenie starých náterov z kovových stavebných doplnkových konštrukcií oceľovou kefou</t>
  </si>
  <si>
    <t>783225600.S</t>
  </si>
  <si>
    <t>Nátery kov.stav.doplnk.konštr. syntetické na vzduchu schnúce 2x emailovaním - 70µm- zabradlie v sch</t>
  </si>
  <si>
    <t>783299114.S</t>
  </si>
  <si>
    <t>Nátery kov.stav.doplnk.konštr.  farbou, riediteľnou vodou, farebné dvojnásobné /oc. zárubne v.č.A16</t>
  </si>
  <si>
    <t xml:space="preserve">E1.1 c - E1.1 c Architektúra   Uprava stropov a stien v.č.A08 3NP, A09 4NP ,A10 5NP , 6NP </t>
  </si>
  <si>
    <t xml:space="preserve">    725 - Zdravotechnika - zariaďovacie predmety</t>
  </si>
  <si>
    <t xml:space="preserve">    775 - Podlahy vlysové a parketové</t>
  </si>
  <si>
    <t>611460226.S</t>
  </si>
  <si>
    <t>Vnútorná stierka stropov vápenná, hr. 1 mm - ramena schodiska</t>
  </si>
  <si>
    <t>611461115</t>
  </si>
  <si>
    <t>Príprava vnútorného podkladu stropov,penetračný náter napr. BetonKontakt  alebo EKVIVALENT - R1</t>
  </si>
  <si>
    <t>611421421.S</t>
  </si>
  <si>
    <t>Oprava vnútorných vápenných omietok stropov železobetónových rovných tvárnicových a klenieb, opravovaná plocha nad 30 do 50 % hladkých - R1</t>
  </si>
  <si>
    <t>612421421.S</t>
  </si>
  <si>
    <t>Oprava vnútorných vápenných omietok stien, v množstve opravenej plochy nad 30 do 50 % hladkých</t>
  </si>
  <si>
    <t>61246621R1</t>
  </si>
  <si>
    <t>Vnútorný stierka vyhladzovacia omietka , hr. 5 mm  - U1, U2</t>
  </si>
  <si>
    <t>612460151.S</t>
  </si>
  <si>
    <t>Príprava vnútorného podkladu stien cementovým prednástrekom, hr. 1 mm - U4, U5</t>
  </si>
  <si>
    <t>612460241.S</t>
  </si>
  <si>
    <t>Vnútorná omietka stien vc jadrová (hrubá), hr. 10 mm+ sklotextilná sieťka- U4,U5  /pod KO nad KO</t>
  </si>
  <si>
    <t>612460302.S</t>
  </si>
  <si>
    <t>Vnútorná stierka stien sadrová, hr. 2 mm /SDK stien - U7</t>
  </si>
  <si>
    <t>612460227.S</t>
  </si>
  <si>
    <t>Vnútorná stierka stien vápenná, hr. 2 mm (sdk stien  nad KO ) - U9</t>
  </si>
  <si>
    <t>625254020.Sx</t>
  </si>
  <si>
    <t>Zateplenie stropov bez výstužnej vrstvy z minerálnej vlny hr. 180 mm, lepené+ omietka hr.1,5mm - R5 int. m.č.302</t>
  </si>
  <si>
    <t>6124810D1</t>
  </si>
  <si>
    <t>Dilatačné lišty do steny , podlahy a stropu š.50mm -ozn.D1</t>
  </si>
  <si>
    <t>711212001.S</t>
  </si>
  <si>
    <t>Jednozlož. hydroizolačná hmota disperzná, náter na vnútorne použitie zvislá - U3  pod KO /murivo</t>
  </si>
  <si>
    <t>711212051.S</t>
  </si>
  <si>
    <t>Jednozlož. silikátová hydroizolačná hmota, stierka zvislá - U8, U9</t>
  </si>
  <si>
    <t>725</t>
  </si>
  <si>
    <t>Zdravotechnika - zariaďovacie predmety</t>
  </si>
  <si>
    <t>HSV - lepenie zdrkadiel  namiesto obkladu a parapet</t>
  </si>
  <si>
    <t>1127</t>
  </si>
  <si>
    <t>Lepené  zrkadlo  60X80cm</t>
  </si>
  <si>
    <t>611560000200.S</t>
  </si>
  <si>
    <t>Parapetná doska plastová, šírka 200 mm, komôrková vnútorná, zlatý dub, mramor, mahagon, svetlý buk, orech</t>
  </si>
  <si>
    <t>998725103.S</t>
  </si>
  <si>
    <t>Presun hmôt pre zariaďovacie predmety v objektoch výšky nad 12 do 24 m</t>
  </si>
  <si>
    <t>998725192.S</t>
  </si>
  <si>
    <t>Zariaďovacie predmety, prípl.za presun nad vymedz. najväčšiu dopravnú vzdialenosť do 100m</t>
  </si>
  <si>
    <t>763135010</t>
  </si>
  <si>
    <t>Kazetový podhľad Rigips 600 x 600 mm, hrana A, konštrukcia viditeľná, doska napr.Casoprano Casobianca biela  alebo EKVIVALENT - R2</t>
  </si>
  <si>
    <t>763147112.S</t>
  </si>
  <si>
    <t>Obklad steny sadrokartónom hr. konštrukcie 30 mm, doska štandardná 15 mmvr. nosná konštr. - R2 zvisla časť</t>
  </si>
  <si>
    <t>763138202.S</t>
  </si>
  <si>
    <t>Podhľad SDK montovaný jednourovn. oceľovej podkonštrukcií CD+UD, doska impregnovaná H2 12.5 mm - R3 /kupelne</t>
  </si>
  <si>
    <t>763138210.S</t>
  </si>
  <si>
    <t>Podhľad SDK závesný na jednoúrovňovej oceľovej podkonštrukcií CD+UD, doska štandardná A 12.5 mm - R4</t>
  </si>
  <si>
    <t>763170073.S</t>
  </si>
  <si>
    <t>Revízne dvierka 600x600 mm protipožiarne EL90 pre SDK stropy</t>
  </si>
  <si>
    <t>7631151SDK1a</t>
  </si>
  <si>
    <t>SDK1a Priečka SDK hr. 100 mm, 1x akustická doska hr.12,5mm+ TI  hr.75mm + impregnovaná do vlhk. prostredia hr.12,5mm - SDK1a (3NP, 4NP,5NP,6NP)</t>
  </si>
  <si>
    <t>7631151SDK1</t>
  </si>
  <si>
    <t>SDK1 Priečka SDK hr. 125 mm, 1x akustická doska hr.12,5mm+ TI  hr.100mm + impregnovaná do vlhk. prostredia hr.12,5mm - SDK1  (3NP,4NP,5NP,6NP)</t>
  </si>
  <si>
    <t>763115122.S</t>
  </si>
  <si>
    <t>SDK2 Priečka SDK hr. 100 mm, kca CW+UW 75,+2x 12,5 mm oplašt.cementovými doskami  -   SDK2  KUPELNE sprcha  4NP,5NP,6NP</t>
  </si>
  <si>
    <t>7631154R1</t>
  </si>
  <si>
    <t>SDK3 Pož.odolnosť EI 30 - Priečka SDK hr.100 mm,2x opláštená doskou protipožiarnou impregnovanou DFH2 12,5 mm, TI 60 mm- SDK3  (4NP,5NP,6NP)</t>
  </si>
  <si>
    <t>763120011.S</t>
  </si>
  <si>
    <t>SDK6  Sadrokartónová inštalačná predstena pre sanitárne zariadenia, kca CD+UD, dvojito opláštená doskou impregnovanou H2 2x12,5 mm - SDK6   inšt.predstena WC   (3NP,4NP, 5NP,6NP) opr.</t>
  </si>
  <si>
    <t>7631687R1</t>
  </si>
  <si>
    <t>SDK 4 obklady  vr. nosnej konštr. zakrytie rozvodov UK pod stropom 300/200  - SDK4  (3NP,4NP,5NP)</t>
  </si>
  <si>
    <t>763126SDK5</t>
  </si>
  <si>
    <t>SDK5 Predsadená SDK stena hr. 75 mm, na oceľovej konštrukcií CD+UD,  opláštená doskou štandardnou A 1x12.5 mm, TI 50 mm - SDK5  (3NP, 4NP, 5NP, 6NP)</t>
  </si>
  <si>
    <t>763190010.S</t>
  </si>
  <si>
    <t>Úprava spojov medzi SDK konštrukciou a murivom, betónovou konštrukciou prepáskovaním a pretmelením</t>
  </si>
  <si>
    <t>998763101.S</t>
  </si>
  <si>
    <t>775</t>
  </si>
  <si>
    <t>Podlahy vlysové a parketové</t>
  </si>
  <si>
    <t>775413240.S</t>
  </si>
  <si>
    <t>Montáž prechodovej lišty samolepiacej - ozb. b  /dlažba- vinil</t>
  </si>
  <si>
    <t>611990001300.S</t>
  </si>
  <si>
    <t>Lišta prechodová samolepiaca, šírka 38 mm</t>
  </si>
  <si>
    <t>775413R</t>
  </si>
  <si>
    <t>Montáž  vyrovnávajúcej lišty prechodovej  12mm rozdielu v podlahe ozn.c</t>
  </si>
  <si>
    <t>61199000ozn.c</t>
  </si>
  <si>
    <t>Lišta prechodová 12mm</t>
  </si>
  <si>
    <t>998775103.S</t>
  </si>
  <si>
    <t>Presun hmôt pre podlahy vlysové a parketové v objektoch výšky nad 12 do 24 m</t>
  </si>
  <si>
    <t>998775193.S</t>
  </si>
  <si>
    <t>Podlahy vlysové, prípl.za presun nad vymedz. najväčšiu dopr. vzdial. do 100 m</t>
  </si>
  <si>
    <t>781445103.S</t>
  </si>
  <si>
    <t>Montáž obkladov vnútor. stien z obkladačiek kladených do tmelu veľ. 200x400 mm - U3 wc a umyvarky - 3NP</t>
  </si>
  <si>
    <t>597640001510</t>
  </si>
  <si>
    <t>Obkládačky keramické  lxvxhr 398x198x7 mm, farba bežová +mozaika (podla výb. arch.)</t>
  </si>
  <si>
    <t>781445122.S</t>
  </si>
  <si>
    <t>Montáž obkladov vnútor. stien z obklad. kladených do tmelu v obmed. priestore veľ. 200x400 mm- U4 kupelne 4NP /murivo</t>
  </si>
  <si>
    <t>597640001519</t>
  </si>
  <si>
    <t>Obkládačky keramické , lxvxhr 398x198x7 mm, farba bledšia a tmavšia bežová  komb. s mazaikou</t>
  </si>
  <si>
    <t>781445122.Sxx</t>
  </si>
  <si>
    <t>Montáž obkladov vnútor. stien z obklad. kladených do tmelu v obmedz. priestore veľ. 200x400mm- U6 sprchy 4NP, 5NP , 6NP  /sdk</t>
  </si>
  <si>
    <t>781445122.Sx</t>
  </si>
  <si>
    <t>Montáž obkladov vnútor. stien z obklad. kladených do tmelu v obmedz. priestore veľ. 200x400mm- U8 kupelne 4NP, 5NP, 6NP /sdk</t>
  </si>
  <si>
    <t>781445103x</t>
  </si>
  <si>
    <t>Montáž obkladov vnútor. stien z obkladačiek kladených do tmelu veľ. 200x400 mm - U10 obklad  za kuch.linkou</t>
  </si>
  <si>
    <t>781481100.S</t>
  </si>
  <si>
    <t>Montáž obkladov vnútor. stien z mozaiky s rovnými hranami kladenej do malty - U11 -3NP chodba</t>
  </si>
  <si>
    <t>5976200006X</t>
  </si>
  <si>
    <t>Mozaika keramická,400x200mm hr.7mm</t>
  </si>
  <si>
    <t>781445103.Sx</t>
  </si>
  <si>
    <t>Montáž obkladov vnútor. stien z obkladačiek kladených do tmelu veľ. 200x400 mm - U13 obklad za umyvadlom  učebne</t>
  </si>
  <si>
    <t>597640001510.S</t>
  </si>
  <si>
    <t>Obkládačky keramické lxvxhr 398x198x7 mm farba bledšia a tmavšia bežová  komb. s mozaikou</t>
  </si>
  <si>
    <t>783812110.S</t>
  </si>
  <si>
    <t>Nátery olejové farby bielej omietok stien dvojnás. 1x email a 2x plným tmel.- U12</t>
  </si>
  <si>
    <t>783894612</t>
  </si>
  <si>
    <t>Náter farbami ekologickými riediteľnými vodou bielym pre náter sadrokartón. stropov 2x- R2z ,R3,R4</t>
  </si>
  <si>
    <t>783894622.S</t>
  </si>
  <si>
    <t>Náter farbami akrylátovými ekologickými riediteľnými vodou, biely náter  2x sdk kupelne nad KO</t>
  </si>
  <si>
    <t>784418011.S</t>
  </si>
  <si>
    <t>Zakrývanie otvorov, podláh a zariadení fóliou v miestnostiach alebo na schodisku</t>
  </si>
  <si>
    <t>784410120.S</t>
  </si>
  <si>
    <t>Penetrovanie jednonásobné hrubozrnných,savých podkladov výšky do 3,80 m- R1</t>
  </si>
  <si>
    <t>784424271.S</t>
  </si>
  <si>
    <t>Maľby vápenné dvojnásobné ručne nanášané, tónované s bielym stropom na podklad jemnozrnný do 3,80 m- R1</t>
  </si>
  <si>
    <t>784426110.S</t>
  </si>
  <si>
    <t>Maľby silikátové ručne nanášané, dvojnásobné základné na jemnozrnný podklad výšky do 3,80 m - U1,U2</t>
  </si>
  <si>
    <t>784430030.S</t>
  </si>
  <si>
    <t>Maľby akrylátové tónované dvojnásobné, ručne nanášané na jemnozrnný podklad výšky do 3,80 m - U4 nad KO</t>
  </si>
  <si>
    <t>784454531.S</t>
  </si>
  <si>
    <t>Maľby z maliarskych zmesí,  ručne nanášaná, akrylátová disperzná na jemnozrnný podklad výšky do 3,80 m - U7, U9</t>
  </si>
  <si>
    <t>E1.1 d z - E1.1 d Architektúra  Podlahy v.č.A08 3NP, v.č.A09 4NP, v.č. A10 5NP, 6NP , v.č.A14 (zmena VV)</t>
  </si>
  <si>
    <t xml:space="preserve">    2 - Zakladanie</t>
  </si>
  <si>
    <t xml:space="preserve">    9 - Ostatné konštrukcie a práce</t>
  </si>
  <si>
    <t xml:space="preserve">    771 - Podlahy z dlaždíc</t>
  </si>
  <si>
    <t>Zakladanie</t>
  </si>
  <si>
    <t>27838116R1</t>
  </si>
  <si>
    <t>Nadbetonovanie  stupnov  betón prostý tr. C 25/30 vrátane debnenia,  poteru,- P5  vstup závetrie</t>
  </si>
  <si>
    <t>632001051.Sx</t>
  </si>
  <si>
    <t>Zhotovenie jednonásobného penetračného náteru pre potery a stierky</t>
  </si>
  <si>
    <t>632440565.Sx</t>
  </si>
  <si>
    <t>Anhydritová samonivelizačná stierka, pevnosti v tlaku 25 MPa,do hr. 3 mm napr. Teralit  alebo EKVIVALENT - P1</t>
  </si>
  <si>
    <t>631312661.S</t>
  </si>
  <si>
    <t>Mazanina z betónu prostého (m3) tr.C20/25 hr.nad 50 do 80 mm /bet.mazanina hr.65mm - P1c , P1d (ZT6, UK3) vysp. podlah</t>
  </si>
  <si>
    <t>631312141.S</t>
  </si>
  <si>
    <t>Doplnenie existujúcich mazanín prostým betónom (s dodaním hmôt) bez poteru rýh v mazaninách - ŠK1</t>
  </si>
  <si>
    <t>632452622.S</t>
  </si>
  <si>
    <t>Cementová samonivelizačná stierka, pevnosti v tlaku 20 MPa, hr. 14 mm - P2  chodby</t>
  </si>
  <si>
    <t>632452117.S</t>
  </si>
  <si>
    <t>Cementový poter z betonárky, pevnosti v tlaku 20 MPa, hr. 42 -45 mm- P2a kupelne</t>
  </si>
  <si>
    <t>632452240.S</t>
  </si>
  <si>
    <t>Cementový poter (vhodný aj ako spádový), pevnosti v tlaku 25 MPa, hr. 5 mm - P2a  v spade</t>
  </si>
  <si>
    <t>Systém napr. PCI Pecitherm - hydroizolačná stierka napr.PCI Seccoral 1K alebo EKVIVALENT - P3, P8</t>
  </si>
  <si>
    <t>632452244.S</t>
  </si>
  <si>
    <t>Cementový poter (vhodný aj ako spádový), pevnosti v tlaku 25 MPa, hr. 25 mm - P3  sprchy</t>
  </si>
  <si>
    <t>632440613.S</t>
  </si>
  <si>
    <t>Anhydritová samonivelizačná stierka, pevnosti v tlaku 30 MPa, hr. 3 mm- P4</t>
  </si>
  <si>
    <t>625255112.S</t>
  </si>
  <si>
    <t>Systém hydroizolácie a zateplenia balkónov a lodžií - rýchlotuhnúca hydroizolačná stierka na báze cementu - P5</t>
  </si>
  <si>
    <t>Ostatné konštrukcie a práce</t>
  </si>
  <si>
    <t>953946201.S</t>
  </si>
  <si>
    <t>Systémový priamy balkónový profil (hliníkový)</t>
  </si>
  <si>
    <t>953946221.S</t>
  </si>
  <si>
    <t>Spojka systémového balkónového profilu (hliníková)</t>
  </si>
  <si>
    <t>9740425R1</t>
  </si>
  <si>
    <t>Vysekanie rýh v betónovej dlažbe do hĺbky 50 mm a šírky do 50 mm,  -0,00800t  -ŠK1</t>
  </si>
  <si>
    <t>711462301.S</t>
  </si>
  <si>
    <t>Izolácia proti povrchovej a podpovrchovej tlakovej vode 2-zložkovou stierkou hydroizolačnou minerálnou pružnou hr. 2,5 mm na ploche vodorovnej</t>
  </si>
  <si>
    <t>711463301.S</t>
  </si>
  <si>
    <t>Izolácia proti povrchovej a podpovrchovej tlakovej vode 2-zložkovou stierkou hydroizolačnou minerálnou pružnou hr. 2,5 mm na ploche zvislej</t>
  </si>
  <si>
    <t>713120010.S</t>
  </si>
  <si>
    <t>Zakrývanie tepelnej izolácie podláh fóliou - P1c, P1d, P2a</t>
  </si>
  <si>
    <t>283230011400</t>
  </si>
  <si>
    <t>Krycia PE fólia hr. 0,12 mm, š. 2 m, pre podlahové vykurovanie, balenie 100 m2</t>
  </si>
  <si>
    <t>713122111.S</t>
  </si>
  <si>
    <t>Montáž tepelnej izolácie podláh polystyrénom, kladeným voľne v jednej vrstve - P1c, P1d, P2a</t>
  </si>
  <si>
    <t>283750001600.S</t>
  </si>
  <si>
    <t>Doska XPS 300 hr. 30 mm, zakladanie stavieb, podlahy</t>
  </si>
  <si>
    <t>283750002000.S</t>
  </si>
  <si>
    <t>Doska XPS 300 hr. 80 mm, zakladanie stavieb, podlahy</t>
  </si>
  <si>
    <t>713121111.S</t>
  </si>
  <si>
    <t>Montáž tepelnej izolácie podláh minerálnou vlnou, kladená voľne v jednej vrstve - P9</t>
  </si>
  <si>
    <t>Minerálna vlna napr.Knauf NOBASIL MPN hrúbka 100mm alebo EKVIVALENT</t>
  </si>
  <si>
    <t>767531027.S</t>
  </si>
  <si>
    <t>Zdvojená podlaha bez rastrových profilov s bodovým zaťazením do 3 kN modulu 600x600 mm výška rektifikačných stojok od 260 do 340 mm - P9</t>
  </si>
  <si>
    <t>771</t>
  </si>
  <si>
    <t>Podlahy z dlaždíc</t>
  </si>
  <si>
    <t>771411001.Sdopl</t>
  </si>
  <si>
    <t>Montáž soklíkov z obkladačiek do malty v.80mm  -sokel  P2</t>
  </si>
  <si>
    <t>597740003510.S</t>
  </si>
  <si>
    <t>Dlaždice keramické, lxvxhr 298x598x10 mm(v.80mm)</t>
  </si>
  <si>
    <t>771541015.S</t>
  </si>
  <si>
    <t>Montáž podláh z dlaždíc gres kladených do malty veľ. 300 x 300 mm vr.škárovania cem. hmotou - P2 chodby</t>
  </si>
  <si>
    <t>597740001910.S</t>
  </si>
  <si>
    <t>Dlaždice keramické, lxvxhr 298x298x9 mm,spekané neglazované farba šedá vr. škarovacej hmoty</t>
  </si>
  <si>
    <t>771541016.S</t>
  </si>
  <si>
    <t>Montáž podláh z dlaždíc gres do malty veľ.300 x 300 mm vr.škár. cem. hmotou - P2a kupelne, P3  sprchy</t>
  </si>
  <si>
    <t>597740001910.Sx</t>
  </si>
  <si>
    <t>Dlaždice keramické, lxvxhr 298x298x9 mm,spekané neglazované farba šedá vr. škarovacej hmoty -mokré priestory</t>
  </si>
  <si>
    <t>771541015.Sx</t>
  </si>
  <si>
    <t>Montáž podláh z dlaždíc gres kladených do malty veľ. 300 x 300 mm vr.škárovania cem. hmotou - P4 (chodby)</t>
  </si>
  <si>
    <t>771411015.S</t>
  </si>
  <si>
    <t>Montáž soklíkov z obkladačiek do malty  v. 80mm - sokel P4</t>
  </si>
  <si>
    <t>Obkládačky keramické lxvxhr 398x198x7 mm (v.80mm )</t>
  </si>
  <si>
    <t>771551041.S</t>
  </si>
  <si>
    <t>Montáž podláh z dlaždíc terazzových, v obmedzenom priestore, kladených do malty 400 x 400 mm - P5 (zavetrie 3NP vstup)  - EXT</t>
  </si>
  <si>
    <t>592470000400.S</t>
  </si>
  <si>
    <t>Dlaždica terazzová z cementu  rozmer 400x400x50 mm, bielo- šedá R9, +flexi lep. malta 5mm</t>
  </si>
  <si>
    <t>771271107.S</t>
  </si>
  <si>
    <t>Montáž obkladov schodiskových stupňov dlaždicami do malty veľ. 300 x 300 mm - P6</t>
  </si>
  <si>
    <t>597740001119.S</t>
  </si>
  <si>
    <t>Dlaždice keramické, lxvxhr 300x300x89 mm, spakané  neglazované, protišmykové R9/A</t>
  </si>
  <si>
    <t>771275901.S</t>
  </si>
  <si>
    <t>Montáž profilu schodiskovej hrany - P6</t>
  </si>
  <si>
    <t>597640009</t>
  </si>
  <si>
    <t>Protišmyková  signálna hrana</t>
  </si>
  <si>
    <t>771541016x</t>
  </si>
  <si>
    <t>Montáž podláh z dlaždíc gres kladených do malty  veľ. 300 x 300 mm vr.škárovania cem. hmotou - P7  (medzipodesty)</t>
  </si>
  <si>
    <t>771411051.S</t>
  </si>
  <si>
    <t>Montáž soklíkov z obkladačiek schodiskových šikmých do malty veľ. 65 x 250 mm</t>
  </si>
  <si>
    <t>597740000300.S</t>
  </si>
  <si>
    <t>Dlaždice keramické s hladkým povrchom lxvxhr 250x65x10 mm, vzor  mramor šedý</t>
  </si>
  <si>
    <t>771541216.S</t>
  </si>
  <si>
    <t>Montáž podláh z dlaždíc gres kladených do malta flexibil. mrazuvzdorná v obmedzenom priestore veľ. 300 x 300 mm- P8 (loggie)</t>
  </si>
  <si>
    <t>771415333.S</t>
  </si>
  <si>
    <t>Montáž soklíkov z obkladačiek do polyuretánového tmelu veľ. 150 x 150 mm vr. škarovania</t>
  </si>
  <si>
    <t>597740001800.S</t>
  </si>
  <si>
    <t>Dlaždice keramické, lxvxhr 198x198x9 mm,spekáne neglazované</t>
  </si>
  <si>
    <t>998771103.S</t>
  </si>
  <si>
    <t>Presun hmôt pre podlahy z dlaždíc v objektoch výšky nad 12 do 24 m</t>
  </si>
  <si>
    <t>998771192.S</t>
  </si>
  <si>
    <t>Podlahy z dlaždíc, prípl.za presun nad vymedz. najväčšiu dopravnú vzdialenosť do 100 m</t>
  </si>
  <si>
    <t>776990105.S</t>
  </si>
  <si>
    <t>Vysávanie podkladu pred kladením povlakových podláh</t>
  </si>
  <si>
    <t>776411000.S</t>
  </si>
  <si>
    <t>Lepenie podlahových líšt soklových  - P1  soklová lišta  MDF  v.60mm</t>
  </si>
  <si>
    <t>2834100179</t>
  </si>
  <si>
    <t>Soklová  MDF  v.60mm , farebne prispôsobiť podlahe</t>
  </si>
  <si>
    <t>776521100.S</t>
  </si>
  <si>
    <t>Lepenie povlakových podláh z PVC homogénnych pásov  P1-   3,4,5,6NP</t>
  </si>
  <si>
    <t>284110003120</t>
  </si>
  <si>
    <t>Podlaha PVC homogénna Centra 43, hrúbka 2 mm, trieda záťaže 34/43, Bfl-s1, najvyššia trieda, nízka abrazívnosť,napr. TARKETT alebo EKVIVALENT - farba ŠEDÁ</t>
  </si>
  <si>
    <t>776995111.S</t>
  </si>
  <si>
    <t>Ostatné práce - lepenie prechodových profilov</t>
  </si>
  <si>
    <t>611990000800</t>
  </si>
  <si>
    <t>Lišta prechodová skrutkovacia, šírka 28 mm,s ryhovaným povrchom</t>
  </si>
  <si>
    <t>776521200.S</t>
  </si>
  <si>
    <t>Lepenie povlakových podláh PVC homogénnych, zo štvorcov, dielcov - P9</t>
  </si>
  <si>
    <t>284110002100.S</t>
  </si>
  <si>
    <t>Podlaha PVC homogénna, hrúbka do 2 mm</t>
  </si>
  <si>
    <t>776992125.Sx</t>
  </si>
  <si>
    <t>Vyspravenie podkladu nivelačnou stierkou hr. 2 mm - stierka nivelerspachtel - P9</t>
  </si>
  <si>
    <t>998776103.S</t>
  </si>
  <si>
    <t>Presun hmôt pre podlahy povlakové v objektoch výšky nad 12 do 24 m</t>
  </si>
  <si>
    <t>998776192.S</t>
  </si>
  <si>
    <t>Podlahy povlakové, prípl.za presun nad vymedz. najväčšiu dopr. vzdial. do 100 m</t>
  </si>
  <si>
    <t xml:space="preserve">E1.1 e - E1.1 e  Architektúra  Hasiace prístroje , vyčistenie budovy , príprava na koluadáciu </t>
  </si>
  <si>
    <t xml:space="preserve">    722 - Zdravotechnika - vnútorný vodovod</t>
  </si>
  <si>
    <t>952901114.S</t>
  </si>
  <si>
    <t>Vyčistenie budov pri výške podlaží nad 4 m</t>
  </si>
  <si>
    <t>713510201</t>
  </si>
  <si>
    <t>Montáž tesnenia prestupu káblových, potrubných trás a tesnenie škár prierezu do 0,1 m2 protipožiarnym povlakom El90 a TI hr. 120 mm (140 kg/m3)</t>
  </si>
  <si>
    <t>6315101010</t>
  </si>
  <si>
    <t>Technické izolácie - dosky napr.ProRox SL 980 CZ, hr. 60 mm alebo EKVIVALENT</t>
  </si>
  <si>
    <t>713530060</t>
  </si>
  <si>
    <t>Tmelenie š/h 50x20 mm v požiarnych deliacich konštrukciách silikónovým protipožiarnym tmelom El90-180, výplň TI</t>
  </si>
  <si>
    <t>2781001010</t>
  </si>
  <si>
    <t>Požiarny silikónový tmel napr.HILTI CP 601S 310 ml 310633 alebo EKVIVALENT</t>
  </si>
  <si>
    <t>6319125185</t>
  </si>
  <si>
    <t>Technické izolácie - dosky napr.ProRox SL 960 CZ, hr. 60 mm alebo EKVIVALENT</t>
  </si>
  <si>
    <t>722</t>
  </si>
  <si>
    <t>Zdravotechnika - vnútorný vodovod</t>
  </si>
  <si>
    <t>722250180.S</t>
  </si>
  <si>
    <t>Montáž hasiaceho prístroja na stenu</t>
  </si>
  <si>
    <t>449170000900.S</t>
  </si>
  <si>
    <t>Prenosný hasiaci prístroj práškový  6 kg</t>
  </si>
  <si>
    <t>449170000800.S</t>
  </si>
  <si>
    <t>Prenosný hasiaci prístroj snehový CO2 5 kg</t>
  </si>
  <si>
    <t>449170001000</t>
  </si>
  <si>
    <t>Plastový box na hasiaci prístroj do 6 kg náplne</t>
  </si>
  <si>
    <t>722250r</t>
  </si>
  <si>
    <t>Montáž tabuliek D+M</t>
  </si>
  <si>
    <t>998722103.S</t>
  </si>
  <si>
    <t>Presun hmôt pre vnútorný vodovod v objektoch výšky nad 12 do 24 m</t>
  </si>
  <si>
    <t>998722192.S</t>
  </si>
  <si>
    <t>Vodovod, prípl.za presun nad vymedz. najväčšiu dopravnú vzdialenosť do 100m</t>
  </si>
  <si>
    <t>E1.3 - E1.3 Statika</t>
  </si>
  <si>
    <t>317944311R1</t>
  </si>
  <si>
    <t>Valcované nosníky dodatočne osadzované do pripravených otvorov do č.12-prestup cez strop D+M</t>
  </si>
  <si>
    <t>975043111.S</t>
  </si>
  <si>
    <t>Jednoradové podchytenie stropov pre osadenie nosníkov do v. 3,50 m a jeho zaťaženia do 750 kg/m</t>
  </si>
  <si>
    <t>E1.4 - E1.4  Zdravotechnika</t>
  </si>
  <si>
    <t xml:space="preserve">HSV - Práce a dodávky HSV   </t>
  </si>
  <si>
    <t xml:space="preserve">    6 - Úpravy povrchov, podlahy, osadenie   </t>
  </si>
  <si>
    <t xml:space="preserve">    9 - Ostatné konštrukcie a práce-búranie   </t>
  </si>
  <si>
    <t xml:space="preserve">    97S - Sute </t>
  </si>
  <si>
    <t xml:space="preserve">    99 - Presun hmôt HSV   </t>
  </si>
  <si>
    <t xml:space="preserve">    721ZTI - Zdravotechnika -  demontaže</t>
  </si>
  <si>
    <t xml:space="preserve">    721 - Zdravotechnika -  vnútorná kanalizácia   </t>
  </si>
  <si>
    <t xml:space="preserve">    722 - Zdravotechnika - vnútorný vodovod   </t>
  </si>
  <si>
    <t xml:space="preserve">    725 - Zdravotechnika - zariaď. predmety   </t>
  </si>
  <si>
    <t xml:space="preserve">Práce a dodávky HSV   </t>
  </si>
  <si>
    <t xml:space="preserve">Úpravy povrchov, podlahy, osadenie   </t>
  </si>
  <si>
    <t>612403399</t>
  </si>
  <si>
    <t>Hrubá výplň rýh na stenách akoukoľvek maltou, akejkoľvek šírky ryhy</t>
  </si>
  <si>
    <t>612423521</t>
  </si>
  <si>
    <t>Omietka rýh v stenách maltou vápennou šírky ryhy do 150 mm omietkou hladkou</t>
  </si>
  <si>
    <t>612453551</t>
  </si>
  <si>
    <t>Omietka rýh v stenách maltou cementovou šírky ryhy do 150 mm hladená oceľou</t>
  </si>
  <si>
    <t xml:space="preserve">Ostatné konštrukcie a práce-búranie   </t>
  </si>
  <si>
    <t>974031142</t>
  </si>
  <si>
    <t>Vysekávanie rýh v akomkoľvek murive tehlovom na akúkoľvek maltu do hĺbky 70 mm a š. do 70 mm,  -0,00900t</t>
  </si>
  <si>
    <t>974031153</t>
  </si>
  <si>
    <t>Vysekávanie rýh v akomkoľvek murive tehlovom na akúkoľvek maltu do hĺbky 100 mm a š. do 100 mm,  -0,01800t</t>
  </si>
  <si>
    <t>97S</t>
  </si>
  <si>
    <t xml:space="preserve">Sute </t>
  </si>
  <si>
    <t>Vnútrostavenisková doprava sutiny a vybúraných hmôt za každých ďalších 5 m (5x)</t>
  </si>
  <si>
    <t>Poplatok za skladovanie - betón, tehly, dlaždice (17 01) ostatné  HSV</t>
  </si>
  <si>
    <t xml:space="preserve">Presun hmôt HSV   </t>
  </si>
  <si>
    <t>721ZTI</t>
  </si>
  <si>
    <t>Zdravotechnika -  demontaže</t>
  </si>
  <si>
    <t>721160804</t>
  </si>
  <si>
    <t>Demontáž potrubia kanalizácie z rôznych materiálov do DN200  -0,00463t</t>
  </si>
  <si>
    <t>721171803</t>
  </si>
  <si>
    <t>Demontáž potrubia z novodurových rúr odpadového alebo pripojovacieho do D75,  -0,00210 t</t>
  </si>
  <si>
    <t>722160815</t>
  </si>
  <si>
    <t>Demontáž potrubia z  rôznych materiálov do DN80,  -0,00436 t</t>
  </si>
  <si>
    <t>725110814</t>
  </si>
  <si>
    <t>Demontáž záchoda odsávacieho alebo kombinačného,  -0,03420t</t>
  </si>
  <si>
    <t>725122813</t>
  </si>
  <si>
    <t>Demontáž pisoára bez výtokovej armatúry,  -0,01720t</t>
  </si>
  <si>
    <t>725210821</t>
  </si>
  <si>
    <t>Demontáž umývadiel alebo umývadielok bez výtokovej armatúry,  -0,01946t</t>
  </si>
  <si>
    <t>725240811</t>
  </si>
  <si>
    <t>Demontáž sprchovej kabíny a misy bez výtokových armatúr kabín,  -0,08800t</t>
  </si>
  <si>
    <t>725310823</t>
  </si>
  <si>
    <t>Demontáž drezu jednodielneho bez výtokovej armatúry vstavanej v kuchynskej zostave,  -0,00920t</t>
  </si>
  <si>
    <t>725330820</t>
  </si>
  <si>
    <t>Demontáž výlevky bez výtok. armatúry, bez nádrže a splachovacieho potrubia,diturvitovej,  -0,03470t</t>
  </si>
  <si>
    <t>725860820</t>
  </si>
  <si>
    <t>Demontáž jednoduchej  zápachovej uzávierky pre zariaďovacie predmety, umývadlá, drezy, práčky  -0,00085t</t>
  </si>
  <si>
    <t>725860822</t>
  </si>
  <si>
    <t>Demontáž zápachovej uzávierky pre zariaďovacie predmety, vane, sprchy  -0,00122t</t>
  </si>
  <si>
    <t>7222908R1</t>
  </si>
  <si>
    <t>Vnútrostav. premiestnenie vybúraných hmôt vodorovne do 100 m z budov vys. do 24 m</t>
  </si>
  <si>
    <t>721290823</t>
  </si>
  <si>
    <t>Vnútrostav. premiestnenie vybúraných hmôt vnútor. kanal. vodorovne do 100 m z budov vysokých do 24 m</t>
  </si>
  <si>
    <t>713482112</t>
  </si>
  <si>
    <t>Montáž trubíc z PE, hr.do 10 mm,vnút.priemer 39-70 mm</t>
  </si>
  <si>
    <t>283310001800</t>
  </si>
  <si>
    <t>Izolačná PE trubica napr.TUBOLIT alebo EKVIV. DG 42x9 mm (d potrubia x hr. izolácie), nadrezaná - izilácia požiarneho vodovodu</t>
  </si>
  <si>
    <t>283310002200</t>
  </si>
  <si>
    <t>Izolačná PE trubica napr.TUBOLIT alebo EKVIV.DG 60x9 mm (d potrubia x hr. izolácie), nadrezaná - izolácia požiarneho vodovodu</t>
  </si>
  <si>
    <t>283310002900</t>
  </si>
  <si>
    <t>Izolačná PE trubica napr.TUBOLIT alebo EKVIVALENT DG 22x13 mm (d potrubia x hr. izolácie), nadrezaná</t>
  </si>
  <si>
    <t>283310003100</t>
  </si>
  <si>
    <t>Izolačná PE trubica napr.TUBOLIT alebo EKVIVALENT  DG 28x13 mm (d potrubia x hr. izolácie), nadrezaná</t>
  </si>
  <si>
    <t>283310003300</t>
  </si>
  <si>
    <t>Izolačná PE trubica napr.TUBOLIT alebo EKVIVALENT DG 35x13 mm (d potrubia x hr. izolácie), nadrezaná</t>
  </si>
  <si>
    <t>Izolačná PE trubica napr.TUBOLIT alebo EKVIVALENT DG 22x20 mm (d potrubia x hr. izolácie), nadrezaná</t>
  </si>
  <si>
    <t>Izolačná PE trubica napr.TUBOLIT alebo EKVIVALENT DG 28x20 mm (d potrubia x hr. izolácie), nadrezaná</t>
  </si>
  <si>
    <t>713482122</t>
  </si>
  <si>
    <t>Montáž trubíc z PE, hr.15-20 mm,vnút.priemer 39-70 mm</t>
  </si>
  <si>
    <t>283310003900</t>
  </si>
  <si>
    <t>Izolačná PE trubica napr.TUBOLIT alebo EKVVALENT  DG 60x13 mm (d potrubia x hr. izolácie), nadrezaná</t>
  </si>
  <si>
    <t>713482123</t>
  </si>
  <si>
    <t>Montáž trubíc z PE, hr.15-20 mm,vnút.priemer 71-95 mm</t>
  </si>
  <si>
    <t>283310004200</t>
  </si>
  <si>
    <t>Izolačná PE trubica napr.TUBOLIT alebo EKVIVALENT  DG 89x13 mm (d potrubia x hr. izolácie), nadrezaná</t>
  </si>
  <si>
    <t>Izolačná PE trubica napr.TUBOLIT alebo EKVIVALENT  DG 35x30 mm (d potrubia x hr. izolácie), rozrezaná</t>
  </si>
  <si>
    <t>Izolačná PE trubica napr.TUBOLIT alebo EKVIVALENT DG 42x30 mm (d potrubia x hr. izolácie), rozrezaná</t>
  </si>
  <si>
    <t>Izolačná PE trubica napr.TUBOLIT alebo EKVIVALENT DG 54x30 mm (d potrubia x hr. izolácie), rozrezaná</t>
  </si>
  <si>
    <t>283310006900</t>
  </si>
  <si>
    <t>Izolačná PE trubica napr.TUBOLIT alebo EKVIVALENT DG 76x30 mm (d potrubia x hr. izolácie), rozrezaná</t>
  </si>
  <si>
    <t>Montáž tesnenia prestupu káblových, potrubných trás a tesnenie škár prierezu do 0,1 m2 protipožiarnym povlakom El120 a TI hr. 120 mm (140 kg/m3)</t>
  </si>
  <si>
    <t>449410002700</t>
  </si>
  <si>
    <t>Požiarny silikónový tmel napr. HILTI CP 601S, objem 310 ml alebo EKVIVALENT</t>
  </si>
  <si>
    <t>449410002600</t>
  </si>
  <si>
    <t>Protipožiarny akrylátový tmel napr. HILTI CFS-S ACR, objem 310 ml alebo EKVIVALENT</t>
  </si>
  <si>
    <t>713530800</t>
  </si>
  <si>
    <t>Montáž protipožiarnej manžety na prestup potrubia DN 32-64 mm, EI120, z jednej strany</t>
  </si>
  <si>
    <t>449410000800</t>
  </si>
  <si>
    <t>Protipožiarna manžeta napr.HILTI CP 644-50/1.5", D 50 mm alebo EKVIVALENT</t>
  </si>
  <si>
    <t>713530810</t>
  </si>
  <si>
    <t>Montáž protipožiarnej manžety na prestup potrubia DN 92-125 mm, EI120, z jednej strany</t>
  </si>
  <si>
    <t>449410001200</t>
  </si>
  <si>
    <t>Protipožiarna manžeta napr. HILTI CP 644-110/4", D 110 mm alebo EKVIVALENT</t>
  </si>
  <si>
    <t>449410002500</t>
  </si>
  <si>
    <t>Protipožiarna speňujúca páska napr.HILTI CP 648-E-W45/1,8", lxšxv 10000x45x4,5 mm alebo EKVIVALENT</t>
  </si>
  <si>
    <t xml:space="preserve">Zdravotechnika -  vnútorná kanalizácia   </t>
  </si>
  <si>
    <t>721171580</t>
  </si>
  <si>
    <t>Potrubie z rúr tichých PP d50</t>
  </si>
  <si>
    <t>721171581</t>
  </si>
  <si>
    <t>Potrubie z rúr tichých PP d75</t>
  </si>
  <si>
    <t>721171582</t>
  </si>
  <si>
    <t>Potrubie z rúr tichých PP d110</t>
  </si>
  <si>
    <t>721171583</t>
  </si>
  <si>
    <t>Potrubie z rúr tichých PP d125</t>
  </si>
  <si>
    <t>721172500</t>
  </si>
  <si>
    <t>Montáž čistiaceho kusu pre tiché potrubia DN 75</t>
  </si>
  <si>
    <t>286540141250</t>
  </si>
  <si>
    <t>napr.SiTech+  PP Čistiaci kus d75  alebo EKVIVALENT</t>
  </si>
  <si>
    <t>721172503</t>
  </si>
  <si>
    <t>Montáž čistiaceho kusu pre tichém potrubia DN 100</t>
  </si>
  <si>
    <t>286540141300</t>
  </si>
  <si>
    <t>napr.SiTech+ PP Čistiaci kus d110  alebo EKVIVALENT</t>
  </si>
  <si>
    <t>721194109</t>
  </si>
  <si>
    <t>Zriadenie prípojky na potrubí vyvedenie a upevnenie odpadových výpustiek D 110x2, 3</t>
  </si>
  <si>
    <t>721230142</t>
  </si>
  <si>
    <t>Montáž strešného vtoku pre mPVC izolácie s ohrevom DN 110</t>
  </si>
  <si>
    <t>286630007800</t>
  </si>
  <si>
    <t>Strešný vtok DN 110, (7,85 l/s), PVC izolačná fólia, vertikálny, ohrev, záchytný kôš D 180 mm, PP/PVC</t>
  </si>
  <si>
    <t>721230145</t>
  </si>
  <si>
    <t>Montáž strešného vtoku pre mPVC izolácie s ohrevom DN 125</t>
  </si>
  <si>
    <t>286630007900</t>
  </si>
  <si>
    <t>Strešný vtok DN 125, (10,75 l/s), PVC izolačná fólia, vertikálny, ohrev, záchytný kôš D 180 mm, PP/PVC</t>
  </si>
  <si>
    <t>721274102</t>
  </si>
  <si>
    <t>Ventilačné hlavice strešné - plastové DN75 (dodávka + montáž)</t>
  </si>
  <si>
    <t>721274103</t>
  </si>
  <si>
    <t>Ventilačné hlavice strešné - plastové DN110 (dodávka + montáž)</t>
  </si>
  <si>
    <t>721290012</t>
  </si>
  <si>
    <t>Montáž privzdušňovacieho ventilu pre odpadové potrubia DN 110</t>
  </si>
  <si>
    <t>551610000100</t>
  </si>
  <si>
    <t>Privzdušňovacia hlavica DN110, (37 l/s), - 40 až + 60°C, dvojitá vzduchová izolácia, vnútorná kanalizácia, PP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</si>
  <si>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</si>
  <si>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</si>
  <si>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</si>
  <si>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</si>
  <si>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 xml:space="preserve">Zdravotechnika - vnútorný vodovod   </t>
  </si>
  <si>
    <t>722160943</t>
  </si>
  <si>
    <t>Oprava vodovodného potrubia z medených rúrok prepojenie doterajšieho potrubia</t>
  </si>
  <si>
    <t>722130214</t>
  </si>
  <si>
    <t>Potrubie z oceľ.rúr pozink.bezšvík.bežných-11 353.0, 10 004.0 zvarov. bežných-11 343.00 DN 32</t>
  </si>
  <si>
    <t>722130216</t>
  </si>
  <si>
    <t>Potrubie z oceľ.rúr pozink.bezšvík.bežných-11 353.0, 10 004.0 zvarov. bežných-11 343.00 DN 50</t>
  </si>
  <si>
    <t>722131115</t>
  </si>
  <si>
    <t>Potrubie z nerezových rúrok spájaných lisovaním D35mm</t>
  </si>
  <si>
    <t>722131118</t>
  </si>
  <si>
    <t>Potrubie z nerezových rúrok spájaných lisovaním D65mm</t>
  </si>
  <si>
    <t>722131120</t>
  </si>
  <si>
    <t>Potrubie z nerezových rúrok spájaných lisovaním D89mm</t>
  </si>
  <si>
    <t>722172622</t>
  </si>
  <si>
    <t>Potrubie z rúr napr. PEXc-Al-PEXc alebo EKVIVALENT D20x2,5, v kotúčoch</t>
  </si>
  <si>
    <t>722172623</t>
  </si>
  <si>
    <t>Potrubie z rúr napr. PEXc-Al-PEXc alebo EKVIVALENT D25x3,0, v kotúčoch</t>
  </si>
  <si>
    <t>722172624</t>
  </si>
  <si>
    <t>Potrubie z rúr napr.PEXc-Al-PEXc alebo EKVIVALENT  D32x3,0, v kotúčoch</t>
  </si>
  <si>
    <t>722172625</t>
  </si>
  <si>
    <t>Potrubie z rúr napr.PEXc-Al-PEXc alebo EKVIVALENT D40x3,5, v kotúčoch</t>
  </si>
  <si>
    <t>722172626</t>
  </si>
  <si>
    <t>Potrubie z rúr napr.PEXc-Al-PEXc alebo EKVIVALENT D50x4,5, v kotúčoch</t>
  </si>
  <si>
    <t>722172627</t>
  </si>
  <si>
    <t>Potrubie z rúr napr.PEXc-Al-PEXc alebo EKVIVALENT D63x4,5, v kotúčoch</t>
  </si>
  <si>
    <t>722190401</t>
  </si>
  <si>
    <t>Vyvedenie a upevnenie výpustky DN 15</t>
  </si>
  <si>
    <t>722190403</t>
  </si>
  <si>
    <t>Vyvedenie a upevnenie výpustky DN 25</t>
  </si>
  <si>
    <t>722220111</t>
  </si>
  <si>
    <t>Montáž armatúry závitovej s jedným závitom, nástenka pre výtokový ventil 16x1/2"</t>
  </si>
  <si>
    <t>722220121</t>
  </si>
  <si>
    <t>Montáž armatúry závitovej s jedným závitom, nástenka pre batériu 16x1/2"  (par)</t>
  </si>
  <si>
    <t>722222000</t>
  </si>
  <si>
    <t>Montáž vyvažovacieho ventilu šikmého na pitnú vodu DN15</t>
  </si>
  <si>
    <t>551110028826</t>
  </si>
  <si>
    <t>Regulačný ventil s možnosťou termostaticekj regulácie TV s termostatickým nadstavcom 50-60 C, DN15</t>
  </si>
  <si>
    <t>722222002</t>
  </si>
  <si>
    <t>Montáž vyvažovacieho ventilu šikmého na pitnú vodu DN20</t>
  </si>
  <si>
    <t>551110028828</t>
  </si>
  <si>
    <t>Regulačný ventil s možnosťou termostaticekj regulácie TV s termostatickým nadstavcom 50-60 C, DN20</t>
  </si>
  <si>
    <t>722229101</t>
  </si>
  <si>
    <t>Montáž ventilu výtok., plavák.,vypúšť.,odvodňov.,kohút.plniaceho,vypúšťacieho PN 0.6, ventilov G 1/2</t>
  </si>
  <si>
    <t>551210010200</t>
  </si>
  <si>
    <t>Ventil odvzdušňovací automatický, 1/2", PN 10, so spätnou klapkou, mosadz</t>
  </si>
  <si>
    <t>722221010</t>
  </si>
  <si>
    <t>Montáž guľového kohúta závitového s odvodnením pre vodu G 1/2</t>
  </si>
  <si>
    <t>551110028900</t>
  </si>
  <si>
    <t>Ventil uzatvárací s odvodnením DN15 G1/2"</t>
  </si>
  <si>
    <t>722221015</t>
  </si>
  <si>
    <t>Montáž guľového kohúta závitového s odvodnením pre vodu G 3/4</t>
  </si>
  <si>
    <t>551110029000</t>
  </si>
  <si>
    <t>Ventil uzatvárací s odvodnením DN20 G3/4"</t>
  </si>
  <si>
    <t>722221015.1</t>
  </si>
  <si>
    <t>Montáž guľového kohúta závitového s odvodnením pre vodu G 1</t>
  </si>
  <si>
    <t>551110029100</t>
  </si>
  <si>
    <t>Ventil uzatvárací s odvodnením DN25 G1"</t>
  </si>
  <si>
    <t>722221015.2</t>
  </si>
  <si>
    <t>Montáž guľového kohúta závitového s odvodnením pre vodu G 5/4</t>
  </si>
  <si>
    <t>551110029200</t>
  </si>
  <si>
    <t>Ventil uzatvárací s odvodnením DN32 G5/4"</t>
  </si>
  <si>
    <t>722221015.3</t>
  </si>
  <si>
    <t>Montáž guľového kohúta závitového s odvodnením pre vodu G 2</t>
  </si>
  <si>
    <t>551110029300</t>
  </si>
  <si>
    <t>Ventil uzatvárací s odvodnením DN50 G2"</t>
  </si>
  <si>
    <t>722211120</t>
  </si>
  <si>
    <t>Montáž medziprírubovej uzatváracej klapky DN 65</t>
  </si>
  <si>
    <t>422810002300</t>
  </si>
  <si>
    <t>Uzatváracia klapka prírubová, pre pitnú vodu - DN65</t>
  </si>
  <si>
    <t>722211125</t>
  </si>
  <si>
    <t>Montáž medziprírubovej uzatváracej klapky DN 80</t>
  </si>
  <si>
    <t>422810002400</t>
  </si>
  <si>
    <t>Uzatváracia klapka prírubová, pre pitnú vodu - DN80</t>
  </si>
  <si>
    <t>722221290</t>
  </si>
  <si>
    <t>Montáž spätného ventilu závitového G 2</t>
  </si>
  <si>
    <t>551110016950</t>
  </si>
  <si>
    <t>Zábrana voči sätnému prietoku podľa STN EN 1717- DN50</t>
  </si>
  <si>
    <t>722250005</t>
  </si>
  <si>
    <t>Montáž hydrantového systému s tvarovo stálou hadicou D 25</t>
  </si>
  <si>
    <t>449150002900</t>
  </si>
  <si>
    <t>Hydrantový systém s tvarovo stálou hadicou D 25, hadica 20 m, skriňa 650x650x285 mm, plné dvierka, prúdnica ekv.10, PHHP</t>
  </si>
  <si>
    <t>722290229</t>
  </si>
  <si>
    <t>Tlaková skúška vodovodného potrubia závitového do DN80</t>
  </si>
  <si>
    <t>722290234</t>
  </si>
  <si>
    <t>Prepláchnutie a dezinfekcia vodovodného potrubia do DN 80</t>
  </si>
  <si>
    <t xml:space="preserve">Zdravotechnika - zariaď. predmety   </t>
  </si>
  <si>
    <t>725219401R1</t>
  </si>
  <si>
    <t>Montáž umývadla keramického do SDK predsteny, bez výtokovej armatúr</t>
  </si>
  <si>
    <t>642110004800</t>
  </si>
  <si>
    <t>Umývadlo keramické biele, rozmer 550x450x195 mm s otvorom pre batériu a prepadom</t>
  </si>
  <si>
    <t>725319120</t>
  </si>
  <si>
    <t>Montáž kuchynských drezov jednoduchých, ostatných typov okrúhlych , bez výtokových armatúr okrúhlych</t>
  </si>
  <si>
    <t>552310000700</t>
  </si>
  <si>
    <t>Kuchynský drez nerezový kruhový na zapustenie do dosky, priemer 510 mm, hĺbka 170 mm, sifón</t>
  </si>
  <si>
    <t>725829601</t>
  </si>
  <si>
    <t>Montáž batérií umývadlových stojankových pákových alebo klasických</t>
  </si>
  <si>
    <t>551450003800</t>
  </si>
  <si>
    <t>Batéria umývadlová stojanková páková, chróm, 1/2"</t>
  </si>
  <si>
    <t>551450000600</t>
  </si>
  <si>
    <t>Batéria drezová stojanková páková s otočným výtokovým ramienkom, rozmer 247x151 mm, chróm</t>
  </si>
  <si>
    <t>725119721</t>
  </si>
  <si>
    <t>Montáž predstenového systému záchodov do ľahkých stien s kov. konštrukciou (napr.GEBERIT, AlcaPlast alebo EKVIVIVALENT</t>
  </si>
  <si>
    <t>552370000700</t>
  </si>
  <si>
    <t>Predstenový systém pre závesné WC, výška 1120 mm so splachovacou podomietkovou nádržou pre pripojenie na bočnej stene, plast,</t>
  </si>
  <si>
    <t>725119410</t>
  </si>
  <si>
    <t>Montáž záchodovej misy zavesenej s rovným odpadom</t>
  </si>
  <si>
    <t>642360001100</t>
  </si>
  <si>
    <t>Misa záchodová keramická závesná, rozmer 520x355x350 mm, hlboké splachovanie</t>
  </si>
  <si>
    <t>725291112</t>
  </si>
  <si>
    <t>Montáž doplnkov zariadení kúpeľní a záchodov, toaletná doska</t>
  </si>
  <si>
    <t>642310000250</t>
  </si>
  <si>
    <t>Záchodová doska duroplastová s poklopom, plastové príchytky, dĺžkovo nastaviteľná</t>
  </si>
  <si>
    <t>552380000200</t>
  </si>
  <si>
    <t>Ovládacie tlačidlo podomietkové pre dvojité splachovanie, 246x164 mm, biela/lesklý chróm/biela</t>
  </si>
  <si>
    <t>247710003250</t>
  </si>
  <si>
    <t>Páska samolepiaca izolačná - vyrovnávacia sada protihluková</t>
  </si>
  <si>
    <t>725129201</t>
  </si>
  <si>
    <t>Montáž pisoáru keramického do predstenového systému</t>
  </si>
  <si>
    <t>642510000400</t>
  </si>
  <si>
    <t>Pisoár so senzorom, rozmer 305x340x535 mm, vrátane sifónu, keramika</t>
  </si>
  <si>
    <t>551790000250</t>
  </si>
  <si>
    <t>Napájací zdroj 24V DC</t>
  </si>
  <si>
    <t>725129721</t>
  </si>
  <si>
    <t>Montáž predst. systému pisoárov do ľahkých stien s kov. konštrukciou (napr.GEBERIT, AlcaPlast alebo EKVIVALENT)</t>
  </si>
  <si>
    <t>552370000900</t>
  </si>
  <si>
    <t>Predstenový systém pre pisoár, univerzálny, výška 1120-1300 mm pre skryté ovládanie splachovania, plast</t>
  </si>
  <si>
    <t>721229022</t>
  </si>
  <si>
    <t>Montáž podlahového sprchového odtokového žlabu dĺžky 850 mm</t>
  </si>
  <si>
    <t>552240020800</t>
  </si>
  <si>
    <t>Žľab kúpeľňový nerezový dĺ. 650 mm / 850mm + nerezová mriežky (rošt)</t>
  </si>
  <si>
    <t>725245271</t>
  </si>
  <si>
    <t>Montáž sprchových dverí 900 mm</t>
  </si>
  <si>
    <t>554610001150</t>
  </si>
  <si>
    <t>Sprchové dvere do niky 90cm, výška 190cm, z bezpečnostného skla s povrchovou úpravou</t>
  </si>
  <si>
    <t>725849201</t>
  </si>
  <si>
    <t>Montáž batérie sprchovej nástennej pákovej, klasickej</t>
  </si>
  <si>
    <t>551450002500</t>
  </si>
  <si>
    <t>Batéria sprchová nástenná páková, rozteč 150 mm, bez sprchovej sady, chróm</t>
  </si>
  <si>
    <t>725849205</t>
  </si>
  <si>
    <t>Montáž batérie sprchovej nástennej, držiak sprchy s nastaviteľnou výškou sprchy</t>
  </si>
  <si>
    <t>552260002200</t>
  </si>
  <si>
    <t>Sprchová sada (ručná sprcha, 1 funkcia, držiak sprchy, sprchová hadica 1,7 m), chróm</t>
  </si>
  <si>
    <t>725119715</t>
  </si>
  <si>
    <t>Montáž predstenového systému výlevky do ľahkých stien s kovovou konštrukciou (napr.GEBERIT, AlcaPlast alebo EKVIVALENT )</t>
  </si>
  <si>
    <t>552370000750</t>
  </si>
  <si>
    <t>Predstenový systém  pre závesné výlevky</t>
  </si>
  <si>
    <t>725332320</t>
  </si>
  <si>
    <t>Montáž výlevky keramickej závesnej bez výtokovej armatúry</t>
  </si>
  <si>
    <t>642710000300</t>
  </si>
  <si>
    <t>Výlevka závesná keramická, plastová sklopná mriežka</t>
  </si>
  <si>
    <t>725829201</t>
  </si>
  <si>
    <t>Montáž batérie umývadlovej a drezovej nástennej pákovej, alebo klasickej</t>
  </si>
  <si>
    <t>551450000340</t>
  </si>
  <si>
    <t>Batéria pre výlevku (drezová) nástenná páková, alebo klasická, chróm</t>
  </si>
  <si>
    <t>725819402</t>
  </si>
  <si>
    <t>Montáž ventilu bez pripojovacej rúrky G 1/2</t>
  </si>
  <si>
    <t>551110020000</t>
  </si>
  <si>
    <t>Guľový ventil rohový, 1/2" - 1/2", s filtrom, chrómovaná mosadz</t>
  </si>
  <si>
    <t>551110020400</t>
  </si>
  <si>
    <t>Guľový ventil pračkový, 1/2" - 3/4", s filtrom, chrómovaná mosadz</t>
  </si>
  <si>
    <t>725869301</t>
  </si>
  <si>
    <t>Montáž zápachovej uzávierky pre zariaďovacie predmety, umývadlová do D 40</t>
  </si>
  <si>
    <t>551620008500</t>
  </si>
  <si>
    <t>Sifón umývadlový DN40 s nerezovou riežkou DN63</t>
  </si>
  <si>
    <t>725869310</t>
  </si>
  <si>
    <t>Montáž zápachovej uzávierky pre zariaďovacie predmety, drezová do D 40 (pre jeden drez)</t>
  </si>
  <si>
    <t>551620009100</t>
  </si>
  <si>
    <t>Zápachová uzávierka drezová DN 40x5/4", s výškovou nastaviteľnou rúrkou a pripojovacím závitom a rozetou, odtok ležatý, PP</t>
  </si>
  <si>
    <t>725869380</t>
  </si>
  <si>
    <t>Montáž zápachovej uzávierky pre zariaďovacie predmety, ostatných typov do D 32</t>
  </si>
  <si>
    <t>551620015600</t>
  </si>
  <si>
    <t>Zápachová uzávierka podomietková DN32, krytka 100x100 mm, prídavná zápachová uzávierka, vetranie a klimatizácia, PP/ABS</t>
  </si>
  <si>
    <t>725869381</t>
  </si>
  <si>
    <t>Montáž zápachovej uzávierky pre zariaďovacie predmety, ostatných typov do D 40</t>
  </si>
  <si>
    <t>551620015300</t>
  </si>
  <si>
    <t>Zápachová uzávierka kondenzačná DN 40, s mechanickým uzáverom proti zápachu v suchom stave, čistiaci otvor, vetranie a klimatizácia, PP</t>
  </si>
  <si>
    <t>E1.8a - E1.8a  Rozvod slaboprúdu - štruktúrovaná kabeláž (zmena VV)</t>
  </si>
  <si>
    <t xml:space="preserve">M - Práce a dodávky M   </t>
  </si>
  <si>
    <t xml:space="preserve">    DM - Elektromontáže   </t>
  </si>
  <si>
    <t xml:space="preserve">Práce a dodávky M   </t>
  </si>
  <si>
    <t xml:space="preserve">Elektromontáže   </t>
  </si>
  <si>
    <t>3451301490.R</t>
  </si>
  <si>
    <t>Škatuľa KO 68 na povrchu, upev.na vopred pripravené body vrátane zhot.otvorov,bez svoriek a zapojenia</t>
  </si>
  <si>
    <t>210010311.S</t>
  </si>
  <si>
    <t>Krabica (1902, KO 68) odbočná s viečkom kruhová , bez zapojenia</t>
  </si>
  <si>
    <t>3451301491.R</t>
  </si>
  <si>
    <t>Škatuľa KO 68 pod omietku vrátane vysekania lôžka</t>
  </si>
  <si>
    <t>3451301492.R</t>
  </si>
  <si>
    <t>Krabica KU 68-1901</t>
  </si>
  <si>
    <t>3451301494.R</t>
  </si>
  <si>
    <t>Krabica prístrojová typ: KP 64/LA 111001175</t>
  </si>
  <si>
    <t>3451301495.R</t>
  </si>
  <si>
    <t>Rúrka PVC D 23 ulož.pod omietku, vrátane napoj.krabíc,vývodiek do pripravenej drážky,(bez dodania krabíc)</t>
  </si>
  <si>
    <t>210010003.S</t>
  </si>
  <si>
    <t>Rúrka ohybná elektroinštalačná typ 23-25, uložená pod omietkou</t>
  </si>
  <si>
    <t>3451301496.R</t>
  </si>
  <si>
    <t>I-Rúrka FX 20</t>
  </si>
  <si>
    <t>210010025.S</t>
  </si>
  <si>
    <t>Rúrka ohybná elektroinštalačná z PVC typ FXP 20, uložená pevne</t>
  </si>
  <si>
    <t>3451301498.R</t>
  </si>
  <si>
    <t>Drátený rošt š, 300mm</t>
  </si>
  <si>
    <t>3451301499.R</t>
  </si>
  <si>
    <t>Drátený rošt š.200mm</t>
  </si>
  <si>
    <t>3451301500.R</t>
  </si>
  <si>
    <t>Drátený rošt š 100mm</t>
  </si>
  <si>
    <t>Montáž dráteného roštu do š 200mm</t>
  </si>
  <si>
    <t>3451300400.R</t>
  </si>
  <si>
    <t>Výložník roštu š 300</t>
  </si>
  <si>
    <t>3451105700.R</t>
  </si>
  <si>
    <t>Výložník roštu do š. 200mm</t>
  </si>
  <si>
    <t>3450705200.R</t>
  </si>
  <si>
    <t>Výložník roštu nad š. 200mm</t>
  </si>
  <si>
    <t>210020121.S</t>
  </si>
  <si>
    <t>Montáž výložníka roštu</t>
  </si>
  <si>
    <t>KDP000000606</t>
  </si>
  <si>
    <t>Kábel oznamovací medený Datové káble CAT6+ S/STP, drôt, 4 páry</t>
  </si>
  <si>
    <t>220121558.R</t>
  </si>
  <si>
    <t>Montáž dátového kábla</t>
  </si>
  <si>
    <t>OST-1</t>
  </si>
  <si>
    <t>Vyznačenie trasy vedenia podľa plánu</t>
  </si>
  <si>
    <t>3450919001-R</t>
  </si>
  <si>
    <t>Dátová zásuvka 2xRJ45 CAT6 komplet</t>
  </si>
  <si>
    <t>OST-2</t>
  </si>
  <si>
    <t>Montáž dátovej zásuvky</t>
  </si>
  <si>
    <t>22049000710</t>
  </si>
  <si>
    <t>Pripojenie 4-pár. káblov k Patch panelu</t>
  </si>
  <si>
    <t>220512134.S</t>
  </si>
  <si>
    <t>Meranie certifikácie cat.6, vystavenie protokolu</t>
  </si>
  <si>
    <t>3450919002-R</t>
  </si>
  <si>
    <t>Hlavný dátový rozvádzač DT</t>
  </si>
  <si>
    <t>220512025.S</t>
  </si>
  <si>
    <t>Montáž stojanového rozvadzača 19", výšky od 1970 do 2105 mm, hĺbky 600-800 mm</t>
  </si>
  <si>
    <t>3450919003-R</t>
  </si>
  <si>
    <t>Ventilačná jednotka</t>
  </si>
  <si>
    <t>3450919004-R</t>
  </si>
  <si>
    <t>10G patch panel osadený</t>
  </si>
  <si>
    <t>220340002</t>
  </si>
  <si>
    <t>Montáž patch panela</t>
  </si>
  <si>
    <t>3450919055-R</t>
  </si>
  <si>
    <t>OrganizerCMP4, 1U</t>
  </si>
  <si>
    <t>3450919061-R</t>
  </si>
  <si>
    <t>TR.ELEKTROINSTAL.KOPEX PRIPEV.PRICHYT.NA POVRCHU $ 23 MM</t>
  </si>
  <si>
    <t>210010026.S</t>
  </si>
  <si>
    <t>Rúrka ohybná elektroinštalačnáKOPEx typ FXP 25, uložená pevne</t>
  </si>
  <si>
    <t>3450919091-R</t>
  </si>
  <si>
    <t>I-Žľab 50/100</t>
  </si>
  <si>
    <t>210020501.S</t>
  </si>
  <si>
    <t>Káblový žľab (typ ELV) otvorený 100/60, vrátane kolien a T kusov</t>
  </si>
  <si>
    <t>Odskúšanie a uvedenie do prevádzky</t>
  </si>
  <si>
    <t>HZS000211.S</t>
  </si>
  <si>
    <t>Skúšobná prevádzka</t>
  </si>
  <si>
    <t>Uvedenie do prevádzky - sprevádzkovanie systému</t>
  </si>
  <si>
    <t>HZS000114.S</t>
  </si>
  <si>
    <t>Revízia zariadenia, preskúšanie, revízne správy</t>
  </si>
  <si>
    <t>Zaškolenie obsluhy, údržby</t>
  </si>
  <si>
    <t>Meranie parametrov prípojných bodov</t>
  </si>
  <si>
    <t>HZS000006</t>
  </si>
  <si>
    <t>HZS000007</t>
  </si>
  <si>
    <t>321065651-R</t>
  </si>
  <si>
    <t>Príchytka na stenu pre FX20, hmoždinka, skrutka</t>
  </si>
  <si>
    <t>220157441</t>
  </si>
  <si>
    <t>Montáž organizátora 19" - "PC"</t>
  </si>
  <si>
    <t>221032144</t>
  </si>
  <si>
    <t>Montáž zvaru</t>
  </si>
  <si>
    <t>vl</t>
  </si>
  <si>
    <t xml:space="preserve">E1.8b - E1.8 b Elektrická požiarna signalizácia </t>
  </si>
  <si>
    <t xml:space="preserve">    DOD 1 - Dodávka  - EPS   </t>
  </si>
  <si>
    <t xml:space="preserve">    EPS - EI - EPS - DODÁVKA EI MATERIÁLU   </t>
  </si>
  <si>
    <t xml:space="preserve">    21-M - Elektromontáže   </t>
  </si>
  <si>
    <t xml:space="preserve">    22-M - Montáže oznam. a zabezp. zariadení   </t>
  </si>
  <si>
    <t xml:space="preserve">    46-M - Zemné práce vykonávané pri externých montážnych prácach   </t>
  </si>
  <si>
    <t>Vybúranie otvoru v murive tehl. priemeru profilu do 60 mm hr. do 150 mm,  -0,00100t</t>
  </si>
  <si>
    <t>971042141</t>
  </si>
  <si>
    <t>Vybúranie otvoru v betónových priečkach a stenách do profilu 60 mm, hr. do 300 mm,  -0,00100t</t>
  </si>
  <si>
    <t>HZS03</t>
  </si>
  <si>
    <t>Likvidácia odpadu,  presun  a  naloženie  do kontajnera</t>
  </si>
  <si>
    <t>DOD 1</t>
  </si>
  <si>
    <t xml:space="preserve">Dodávka  - EPS   </t>
  </si>
  <si>
    <t>F.01U.352.441</t>
  </si>
  <si>
    <t>napr.  FPE-8000-PPC AVENAR 8000 ústredňa - premium licencia alebo EKVIVALENT</t>
  </si>
  <si>
    <t>F.01U.327.092</t>
  </si>
  <si>
    <t>napr. FPE-8000-FMR Vzdialená klávesnica AVENAR alebo EKVIVALENT</t>
  </si>
  <si>
    <t>4.998.137.286</t>
  </si>
  <si>
    <t>napr.HBC 0010 A Skříň pro montáž na zeď, k osazení ovládacího panelu MPC, 1 sběrnice PRS0002A, 2 sběrnic PRD0004A, s možností osazení až 10 modulů alebo EKVIVALENT</t>
  </si>
  <si>
    <t>4.998.137.289</t>
  </si>
  <si>
    <t>napr. PSB 0004 A Skříň střední na 4 baterie a zdroj - instalace na zed alebo EKVIVALENT</t>
  </si>
  <si>
    <t>F.01U.284.903</t>
  </si>
  <si>
    <t>napr. PRS 0002 CKrátká sběrnice pro instalaci 2 skrytých modulů - verze C alebo EKVIVALENT</t>
  </si>
  <si>
    <t>4.998.137.280</t>
  </si>
  <si>
    <t>napr.  PRD 0004 A Dlouhá sběrnice pro instalaci 4 modulů  alebo EKVIVALENT</t>
  </si>
  <si>
    <t>F.01U.500.374</t>
  </si>
  <si>
    <t>napr. FDP 0001 A Záslepky pro prázdná místa modulů alebo EKVIVALENT</t>
  </si>
  <si>
    <t>F.01U.349.392</t>
  </si>
  <si>
    <t>napr. FPE-8000-CRK Set kabelů pro redundantní spojení vzdálené klávesnice AVENAR alebo EKVIVALENT</t>
  </si>
  <si>
    <t>4.998.153.244</t>
  </si>
  <si>
    <t>napr. CBB 0000 A Kabely k propojení modulu BCM 0000 A a dalších baterií - 180cm alebo EKVIVALENT</t>
  </si>
  <si>
    <t>4.998.153.243</t>
  </si>
  <si>
    <t>napr.  CPB 0000 A Kabel k propojení zdroje s modulem BCM 000A -150cm alebo EKVIVALENT</t>
  </si>
  <si>
    <t>F.01U.500.367</t>
  </si>
  <si>
    <t>napr. UPS 2416 A Jednotka napájecího zdroje 24V/6A (100-240Vst.) alebo EKVIVALENT</t>
  </si>
  <si>
    <t>F.01U.078.858</t>
  </si>
  <si>
    <t>napr. FPO-5000-PSB1 Držák napájecího zdroje jednoduchý - pro skříně s rámem alebo EKVIVALENT</t>
  </si>
  <si>
    <t>F.01U.081.384</t>
  </si>
  <si>
    <t>napr.BCM-0000-B Modul pro připojení a dobíjení 2 nebo 4 záložních akumulátorů 12V/40Ah nebo 12V/28Ah, součástí je kabel pro připojení akumul. k BCM (90cm) a kabel pro prop.akumul.(17cm), při umístění akumulát. v samost. skříni nutno použít C,aleboEKVIVAL.</t>
  </si>
  <si>
    <t>4.998.137.277</t>
  </si>
  <si>
    <t>napr. LSN 0300 linkový modul alebo EKVIVALENT</t>
  </si>
  <si>
    <t>4.998.137.265</t>
  </si>
  <si>
    <t>napr. RML 0008 modul 8 rel. výst. alebo EKVIVALENT</t>
  </si>
  <si>
    <t>4.998.137.275</t>
  </si>
  <si>
    <t>napr. NZM 0002 A modul NAC signalizčných prvkov alebo EKVIVALENT</t>
  </si>
  <si>
    <t>F.01U.215.139</t>
  </si>
  <si>
    <t>napr. MS 400 B - Pätica hlásiča s logom napr. Bosch alebo EKVIVALENT</t>
  </si>
  <si>
    <t>F.01U.307.726</t>
  </si>
  <si>
    <t>napr. FAP-425-O  Opticko-dymový hlásič alebo EKVIVALENT</t>
  </si>
  <si>
    <t>F.01U.307.728</t>
  </si>
  <si>
    <t>napr. FAP-425-OT  Opticko-dymový hlásič alebo EKVIVALENT</t>
  </si>
  <si>
    <t>F.01U.215.142</t>
  </si>
  <si>
    <t>napr. FAA-420-SEAL Gumová podložka pro patice MS400 pro vlhká prostředí - sada 10ks alebo EKVIVALENT</t>
  </si>
  <si>
    <t>F.01U.011.956</t>
  </si>
  <si>
    <t>napr. FMC-210-DM-G-R dvojčinný tlačidlový hlásič alebo EKVIVALENT</t>
  </si>
  <si>
    <t>3.756.630.007</t>
  </si>
  <si>
    <t>napr. FMM-KEY-Form G/H Testovací klíč pro tlačítkový hlásiče řady FMC 210,120 alebo EKVIVALENT</t>
  </si>
  <si>
    <t>F.01U.143.878</t>
  </si>
  <si>
    <t>napr. FNM-320-SRD Sirena konvenční , povrchová montáž , červená alebo EKVIVALENT</t>
  </si>
  <si>
    <t>4041150680</t>
  </si>
  <si>
    <t>Aku 12V/24Ah</t>
  </si>
  <si>
    <t>dopr.</t>
  </si>
  <si>
    <t>Doprava materiálu na stavenisko , vyloženie</t>
  </si>
  <si>
    <t>pres</t>
  </si>
  <si>
    <t>Vnútrostaveniskový presun materiálov</t>
  </si>
  <si>
    <t>EPS - EI</t>
  </si>
  <si>
    <t xml:space="preserve">EPS - DODÁVKA EI MATERIÁLU   </t>
  </si>
  <si>
    <t>3450002</t>
  </si>
  <si>
    <t>Kábel B2ca-s1 d1 a1  J-H(ST)H 1x2x0,8</t>
  </si>
  <si>
    <t>3410351774</t>
  </si>
  <si>
    <t>Kábel s požiarnou odolnosťou JE-H(St)H 1x2x0,8  FE180/PS60, B2ca s1 d1 a1</t>
  </si>
  <si>
    <t>3410351776</t>
  </si>
  <si>
    <t>Kábel s požiarnou odolnosťou JE-H(St)H 8x2x1  FE180/PS60, B2ca s1 d1 a1</t>
  </si>
  <si>
    <t>3410351780</t>
  </si>
  <si>
    <t>Kábel JYXY 10x1,5</t>
  </si>
  <si>
    <t>3451360126</t>
  </si>
  <si>
    <t>Príchytka 6712 S + príslušenstvo</t>
  </si>
  <si>
    <t>345750008600</t>
  </si>
  <si>
    <t>Žlab káblový napr. MARS 62x50 mm (stupačka hl. linky) alebo EKVIVALENT</t>
  </si>
  <si>
    <t>345750011200</t>
  </si>
  <si>
    <t>Kryt káblového žľabu napr.MARS 62 mm alebo EKVIVALENT</t>
  </si>
  <si>
    <t>3451360130</t>
  </si>
  <si>
    <t>Príchytka 6712 PO (normovaná nosná konštrukcia) s pož.odol. min.30 minút</t>
  </si>
  <si>
    <t>3451360136</t>
  </si>
  <si>
    <t>Príchytka 6720 PO (normovaná nosná konštrukcia) s pož. odol. min. 30 minút</t>
  </si>
  <si>
    <t>3453498263</t>
  </si>
  <si>
    <t>Šrób do betónu SB6.3x35 POGMT (pre normovanú nosnú konštrukciu) s pož. odol. min. 30 minút</t>
  </si>
  <si>
    <t>3451360128</t>
  </si>
  <si>
    <t>Lávka KL 60x200 PO s požiarnou odolnosťou min. 30 minút (normovaná nosná konštrukcia) (s inštalač. materiálom)</t>
  </si>
  <si>
    <t>3451360127</t>
  </si>
  <si>
    <t>Kábelová príchyt.k lávke PKC1 25-35mm</t>
  </si>
  <si>
    <t>3453498264</t>
  </si>
  <si>
    <t>Kryt kábelových príchytiek KPS 160x200 PO (pre normovanú nosnú konštrukciu)</t>
  </si>
  <si>
    <t>3453498265</t>
  </si>
  <si>
    <t>Montážna sad krytu kábelových príchytiek MS KPS PO (pre normovanú nosnú konštrukciu)</t>
  </si>
  <si>
    <t>3544224510</t>
  </si>
  <si>
    <t>Označovací štítok</t>
  </si>
  <si>
    <t>3544224511</t>
  </si>
  <si>
    <t>Svorková skriňa MX-EPS napr. Rittal AX1444.000 ocel., vr. príslušenstva alebo EKVIVALENT</t>
  </si>
  <si>
    <t>345</t>
  </si>
  <si>
    <t>Požiarna hmota napr.Hilty alebo EKVIVALENT</t>
  </si>
  <si>
    <t>3451100799</t>
  </si>
  <si>
    <t>Drobný a pomocný EI materiál</t>
  </si>
  <si>
    <t>1222</t>
  </si>
  <si>
    <t>Vnútrostaveniskový presun , lešenie - montaž, demontaž, prenajom</t>
  </si>
  <si>
    <t>21-M</t>
  </si>
  <si>
    <t>210040701p</t>
  </si>
  <si>
    <t>Drážka pre rúrku alebo kábel do D 25 mm s vysekaním,zamurovaním a začistením</t>
  </si>
  <si>
    <t>22-M</t>
  </si>
  <si>
    <t xml:space="preserve">Montáže oznam. a zabezp. zariadení   </t>
  </si>
  <si>
    <t>21020922</t>
  </si>
  <si>
    <t>Protipožiarna upchávka - priechod stenou</t>
  </si>
  <si>
    <t>220061534.S</t>
  </si>
  <si>
    <t>Montáž(uloženie) do lôžka alebo žľabu návestných káblov napr. TZEKEZE, TZEKEZY alebo EKVIVALENT 12 P x 1,0 s jadrom CU 1,0 mm</t>
  </si>
  <si>
    <t>220110346</t>
  </si>
  <si>
    <t>Zhotovenie káblového štítka,vyrazenie znaku,pripevnenie,ovinutie štítka páskou PVC</t>
  </si>
  <si>
    <t>220260311.S</t>
  </si>
  <si>
    <t>Skriňa káblová KS II na omietku, upevnenie,vybavenie bez montáže záverov-na tehlovú stenu</t>
  </si>
  <si>
    <t>220260721</t>
  </si>
  <si>
    <t>Žľab káblový  62x50, montáž na vopred pripravené body,uzavretie veka</t>
  </si>
  <si>
    <t>220260901.S</t>
  </si>
  <si>
    <t>Rošt káblový R I-3 pre pev.resp.voľ.ulož.káblov, rúrok,vodičov upevnenie roštu na vopred prip.body</t>
  </si>
  <si>
    <t>220261143.P</t>
  </si>
  <si>
    <t>Montáž krytu káb. príchytiek</t>
  </si>
  <si>
    <t>220261143.S</t>
  </si>
  <si>
    <t>Príchytka káblová kovová pre pripevnenie káblovej príchytky na konštrukciu 14 - 28</t>
  </si>
  <si>
    <t>220261631.S</t>
  </si>
  <si>
    <t>Osadenie príchytky, vyvŕt.diery,zatlač.príchytky,v tvrdo pál.tehle alebo stred.tvrdom kameni D 6 mm</t>
  </si>
  <si>
    <t>220261661.S</t>
  </si>
  <si>
    <t>220280006.S</t>
  </si>
  <si>
    <t>Kábel napr.SEKU, SYKY a ostatné do 7 mm vonkajšieho priemeru príchytkami pripevnený na stenu</t>
  </si>
  <si>
    <t>220280021.S</t>
  </si>
  <si>
    <t>Kábel napr. SYKKFY 5 x 2 x 0,5 mm, príchytkami pripevnený na stenu</t>
  </si>
  <si>
    <t>220280101.S</t>
  </si>
  <si>
    <t>Kábel napr.SEKU 20x0,8 mm Fe uložený pod omietku,uloženie do drážky, zasádrovanie</t>
  </si>
  <si>
    <t>220280501.S</t>
  </si>
  <si>
    <t>Kábel napr.SEKU, SYKY a ostané do 7 mm vonk.priemeru voľne uložený na káblovú lávku resp. do žľabu</t>
  </si>
  <si>
    <t>220330101.S</t>
  </si>
  <si>
    <t>Zariadenie EPS,montáž tlačidlového hlásiča,zapojenie,preskúšanie  na omietku</t>
  </si>
  <si>
    <t>220330111.S</t>
  </si>
  <si>
    <t>Zariadenie EPS,montáž zásuvky aut.hlásiča,zapojenie,preskúšanie  na omietku</t>
  </si>
  <si>
    <t>220330133.S</t>
  </si>
  <si>
    <t>EPS,montáž doplnkov k aut.hlásičom,kompletného hlásiča v nevýbušnom prostredí</t>
  </si>
  <si>
    <t>220330191.S</t>
  </si>
  <si>
    <t>Meranie kontinuity,izolačného stavu a odporu 1 slučky(vedenia)od jedného signaliz.prvku k druhému</t>
  </si>
  <si>
    <t>220330525.S</t>
  </si>
  <si>
    <t>Montáž signálneho tabla, pripojenie vedení, oživenie</t>
  </si>
  <si>
    <t>220330530p</t>
  </si>
  <si>
    <t>Prepojenie vedení EPS a HSP, oživenie</t>
  </si>
  <si>
    <t>220330701p</t>
  </si>
  <si>
    <t>Montáž požiarnej ústredne</t>
  </si>
  <si>
    <t>220330736</t>
  </si>
  <si>
    <t>Preskúšanie funkcie ovládaného zariadenia pripojeného na jeden výstup ovládacej jednotky</t>
  </si>
  <si>
    <t>220999</t>
  </si>
  <si>
    <t>Montaž drobneho a  pomocného materálu , pomocných prác</t>
  </si>
  <si>
    <t>220995</t>
  </si>
  <si>
    <t>Východisková odborná prehliadka a funkčná skúška</t>
  </si>
  <si>
    <t>46-M</t>
  </si>
  <si>
    <t xml:space="preserve">Zemné práce vykonávané pri externých montážnych prácach   </t>
  </si>
  <si>
    <t>460200154.S</t>
  </si>
  <si>
    <t>Hĺbenie káblovej ryhy ručne 35 cm širokej a 70 cm hlbokej, v zemine triedy 4</t>
  </si>
  <si>
    <t>460420371.S</t>
  </si>
  <si>
    <t>Zriad. káblového lôžka z piesku vrstvy 10 cm, tehlami v smere kábla na šírku 35 cm</t>
  </si>
  <si>
    <t>583310000100.S</t>
  </si>
  <si>
    <t>Kamenivo ťažené drobné frakcia 0-1 mm</t>
  </si>
  <si>
    <t>596110000200.S</t>
  </si>
  <si>
    <t>Tehla plná pálená maloformátová, lxšxv 290x140x65 mm</t>
  </si>
  <si>
    <t>460420501.S</t>
  </si>
  <si>
    <t>Križovatka so silovým káblom, úprava dna výkopu, položenie betón. žľabu vrátane zakrytia-bez zásypu.</t>
  </si>
  <si>
    <t>460560154.S</t>
  </si>
  <si>
    <t>Ručný zásyp nezap. káblovej ryhy bez zhutn. zeminy, 35 cm širokej, 70 cm hlbokej v zemine tr. 4</t>
  </si>
  <si>
    <t xml:space="preserve">E1.8c - E1.8 c Hlasová signalizácia </t>
  </si>
  <si>
    <t xml:space="preserve">    DOD - Dodávka   </t>
  </si>
  <si>
    <t xml:space="preserve">    EI - Elektroinštalačný materiál   </t>
  </si>
  <si>
    <t>DOD</t>
  </si>
  <si>
    <t xml:space="preserve">Dodávka   </t>
  </si>
  <si>
    <t>F.01U.298.639</t>
  </si>
  <si>
    <t>PVA-4CR12 Kontrolér napr.Paviro alebo EKVIVALENT</t>
  </si>
  <si>
    <t>F.01U.322.533</t>
  </si>
  <si>
    <t>PVA-15ECS napr. Paviro Emergency stanice hlasatele  alebo EKVIVALENT</t>
  </si>
  <si>
    <t>F.01U.298.639.1</t>
  </si>
  <si>
    <t>napr. PVA-2P500 Zesilovač výkonu 2x500W alebo EKVIVALENT</t>
  </si>
  <si>
    <t>F.01U.214.760</t>
  </si>
  <si>
    <t>napr. PLN-24CH12 Plena Voice Alarm System - nabíječ baterií, 24V, EN 54-4 alebo EKVIVALENT</t>
  </si>
  <si>
    <t>F.01U.012.731</t>
  </si>
  <si>
    <t>napr. PLN-1EOL Plena Voice Alarm System - deska dohledu (6 kusů) alebo EKVIVALENT</t>
  </si>
  <si>
    <t>F.01U.167.947</t>
  </si>
  <si>
    <t>napr.LBC3018/01 Skříňkový reproduktor 6W, kovová bílá skříňka, EVAC  alebo EKVIVALENT</t>
  </si>
  <si>
    <t>F01U505983</t>
  </si>
  <si>
    <t>napr.LBC3086/41 Stropný reproduktor 9/6W, EVAC gulatá kovová mriežka  alebo EKVIVALENT</t>
  </si>
  <si>
    <t>F.01U.159.933</t>
  </si>
  <si>
    <t>bat 12V 40 Ah</t>
  </si>
  <si>
    <t>Dopravné 3,6%</t>
  </si>
  <si>
    <t>Presun 1%</t>
  </si>
  <si>
    <t>EI</t>
  </si>
  <si>
    <t xml:space="preserve">Elektroinštalačný materiál   </t>
  </si>
  <si>
    <t>383180006770</t>
  </si>
  <si>
    <t>Rozvádzač stojanový 37U, 1750x600x800 mm (vxšxh)</t>
  </si>
  <si>
    <t>383180013060</t>
  </si>
  <si>
    <t>Polica perforovaná 19", 650 mm, 2/3U, (so zadnými podperami), nosnosť 80 kg</t>
  </si>
  <si>
    <t>383180013470</t>
  </si>
  <si>
    <t>Rozvodný panel 19", 5x230V, prepäťová ochrana, filter, 1.5U, 3 m</t>
  </si>
  <si>
    <t>3410300716</t>
  </si>
  <si>
    <t>Kábel s pož.odol. N2HX 2x1,5 FE 180/PS60 B2ca s1, d1, a1</t>
  </si>
  <si>
    <t>341230001300.S</t>
  </si>
  <si>
    <t>Kábel medený dátový FTP cat. 5e LSOHFR B2ca s1, d1, a1</t>
  </si>
  <si>
    <t>341230001310.S</t>
  </si>
  <si>
    <t>Kábel medený dátový FTP cat. 5e LSOHFR B2ca s1, d1, a1 s pož. odol. min.30 minút</t>
  </si>
  <si>
    <t>3451360124</t>
  </si>
  <si>
    <t>Príchytka 6708 S + prísluš. (pre FTP)</t>
  </si>
  <si>
    <t>Žlab káblový napr.MARS 62x50 mm (stupačka FTP)</t>
  </si>
  <si>
    <t>Kryt káblového žľabu napr.MARS 62 mm</t>
  </si>
  <si>
    <t>Šrób do betónu SB6.3x35 POGMT (pre normovanú nosnú konštrukciu)</t>
  </si>
  <si>
    <t>Lávka KL 60x200 (normovaná nosná konštrukcia) (s inštalač. materiálom) -stupačka pre káble s PO - riešené v EPS</t>
  </si>
  <si>
    <t>3498264</t>
  </si>
  <si>
    <t>Kryt kábelových príchytiek KPS 160x200 PO (pre normovanú nosnú konštrukciu) - riešené v EPS</t>
  </si>
  <si>
    <t>Montážna sad krytu kábelových príchytiek MS KPS PO (pre normovanú nosnú konštrukciu) - riešené v EPS</t>
  </si>
  <si>
    <t>3452</t>
  </si>
  <si>
    <t>3451102</t>
  </si>
  <si>
    <t>Drobný a pomocný EI materiál, prierez na materiál</t>
  </si>
  <si>
    <t>21020911</t>
  </si>
  <si>
    <t>Protipožiarna upchávka - priechod stropom</t>
  </si>
  <si>
    <t>210209222</t>
  </si>
  <si>
    <t>Požiarna upchávka - prechod stenou</t>
  </si>
  <si>
    <t>210800140.S</t>
  </si>
  <si>
    <t>Kábel medený uložený pevne CYKY 450/750 V 2x1,5</t>
  </si>
  <si>
    <t>Žľab káblový napr.MARS alebo EKVIVALENT 62x50, montáž na vopred pripravené body,uzavretie veka</t>
  </si>
  <si>
    <t>220261641.S</t>
  </si>
  <si>
    <t>Osadenie príchytky, vyvŕt.diery,zatlač.príchytky,v tvrdom kameni,betóne,železobetóne D 6 mm</t>
  </si>
  <si>
    <t>220261661</t>
  </si>
  <si>
    <t>Kábel napr.SEKU alebo EKVIVALENT  , SYKY a ostatné do 7 mm vonkajšieho priemeru príchyt. pripevnený na stenu</t>
  </si>
  <si>
    <t>220370416.S</t>
  </si>
  <si>
    <t>Montáž pultu diaľkového ovládania, pre 6-výstupných liniek</t>
  </si>
  <si>
    <t>220370418p</t>
  </si>
  <si>
    <t>Montáž dohliadača reproduktorových. liniek</t>
  </si>
  <si>
    <t>220370421P</t>
  </si>
  <si>
    <t>Montáž jednotky zosilňovača 500 W upevnenie,nastavenie elektrických hodnôt a odskúšanie</t>
  </si>
  <si>
    <t>220370421.1P</t>
  </si>
  <si>
    <t>Montáž nabíjača batérií</t>
  </si>
  <si>
    <t>220370429.S</t>
  </si>
  <si>
    <t>Montáž rozhlasovej ústredne pre požiarný rozhlas, do 2x800W</t>
  </si>
  <si>
    <t>220370536.S</t>
  </si>
  <si>
    <t>Montáž reproduktora do 6 W nastenného skrinkového,upevnenie,pripojenie,odskúšanie</t>
  </si>
  <si>
    <t>220370537.S</t>
  </si>
  <si>
    <t>Montáž reproduktora do 6 W závesného dvojitého,upevnenie,pripojenie,odskúšanie</t>
  </si>
  <si>
    <t>220370471.S</t>
  </si>
  <si>
    <t>Skúšanie reproduktora s regulátorom hlasitosti pri 1 programovej ústredni</t>
  </si>
  <si>
    <t>220370700</t>
  </si>
  <si>
    <t>Oživenie a odskúšanie systému</t>
  </si>
  <si>
    <t>220512023.P</t>
  </si>
  <si>
    <t>Montáž stojanového rozvadzača 19", výšky od 1300 do 1750 mm, hĺbky 600-800 mm komplet</t>
  </si>
  <si>
    <t>220512046.S</t>
  </si>
  <si>
    <t>Montáž rozvodného panelu s prepäťovou ochranou</t>
  </si>
  <si>
    <t>971033141</t>
  </si>
  <si>
    <t>Vybúranie otvoru v murive tehl. priemeru profilu do 60 mm hr. do 300 mm,  -0,00100t</t>
  </si>
  <si>
    <t>HZS09</t>
  </si>
  <si>
    <t>Pomocné práce (PPV)</t>
  </si>
  <si>
    <t>22037091</t>
  </si>
  <si>
    <t>Revízia systému</t>
  </si>
  <si>
    <t>E1.9 z - E1.9  Bleskozvod + NO (zmena VV)</t>
  </si>
  <si>
    <t xml:space="preserve">    1 - Bleskozvod - montáž</t>
  </si>
  <si>
    <t xml:space="preserve">    DM - Bleskozvod Uzemnenie</t>
  </si>
  <si>
    <t xml:space="preserve">    D1 - Dodávka svietidiel a montáž</t>
  </si>
  <si>
    <t xml:space="preserve">    D2 - Rúrové a nosné systémy</t>
  </si>
  <si>
    <t xml:space="preserve">    D3 - Rozvádzač CBS</t>
  </si>
  <si>
    <t xml:space="preserve">    D4 - Káble na prenos a energie a správ</t>
  </si>
  <si>
    <t>Bleskozvod - montáž</t>
  </si>
  <si>
    <t>Bleskozvod Uzemnenie</t>
  </si>
  <si>
    <t>EBL000000045</t>
  </si>
  <si>
    <t>Zemniaci drôt FeZn fí10mm v zemi</t>
  </si>
  <si>
    <t>210220021.S</t>
  </si>
  <si>
    <t>Uzemňovacie vedenie v zemi FeZn vrátane izolácie spojov O 10 mm</t>
  </si>
  <si>
    <t>EBL000000037</t>
  </si>
  <si>
    <t>Drôt FeZnØ8/SO</t>
  </si>
  <si>
    <t>210220001.S</t>
  </si>
  <si>
    <t>Uzemňovacie vedenie na povrchu FeZn drôt zvodový Ø 8-10</t>
  </si>
  <si>
    <t>EBL000000170</t>
  </si>
  <si>
    <t>Drôt FeZnØ8/PV21</t>
  </si>
  <si>
    <t>210220101.S</t>
  </si>
  <si>
    <t>Podpery vedenia FeZn na plochú strechu PV21</t>
  </si>
  <si>
    <t>EBL000000037.1</t>
  </si>
  <si>
    <t>Drôt FeZnØ8/rúrka toy fi40mm</t>
  </si>
  <si>
    <t>210010005.S</t>
  </si>
  <si>
    <t>Rúrka ohybná elektroinštalačná typ 23-40, uložená pod omietkou</t>
  </si>
  <si>
    <t>EBL000000267</t>
  </si>
  <si>
    <t>Svorka SR02,03</t>
  </si>
  <si>
    <t>210220253.S</t>
  </si>
  <si>
    <t>Svorka FeZn uzemňovacia SR03</t>
  </si>
  <si>
    <t>EBL000002463</t>
  </si>
  <si>
    <t>Jímacia tyč BP + PT30, betónový podstavec a tyč 3m</t>
  </si>
  <si>
    <t>210220206.S</t>
  </si>
  <si>
    <t>Zachytávacia tyč FeZn s osadením JP 30</t>
  </si>
  <si>
    <t>EBL000000255</t>
  </si>
  <si>
    <t>Svorka pripájacia SP01</t>
  </si>
  <si>
    <t>210220245.S</t>
  </si>
  <si>
    <t>Svorka FeZn pripojovacia SP</t>
  </si>
  <si>
    <t>EBL000000248</t>
  </si>
  <si>
    <t>Svorka okapová SO</t>
  </si>
  <si>
    <t>210220246.S</t>
  </si>
  <si>
    <t>Svorka FeZn na odkvapový žľab SO</t>
  </si>
  <si>
    <t>EBL000000315</t>
  </si>
  <si>
    <t>Svorka skúšobná SZ</t>
  </si>
  <si>
    <t>210220247.S</t>
  </si>
  <si>
    <t>Svorka FeZn skúšobná SZ</t>
  </si>
  <si>
    <t>EBL000000284</t>
  </si>
  <si>
    <t>Svorka krížová SK a SS</t>
  </si>
  <si>
    <t>210220243.S</t>
  </si>
  <si>
    <t>Svorka FeZn spojovacia SS</t>
  </si>
  <si>
    <t>EKR000001427</t>
  </si>
  <si>
    <t>Krabica 125mm pre skúšobnú svorku</t>
  </si>
  <si>
    <t>210010313.S</t>
  </si>
  <si>
    <t>Krabica (KO 125) odbočná s viečkom, bez zapojenia, štvorcová</t>
  </si>
  <si>
    <t>EBL000000359</t>
  </si>
  <si>
    <t>210220050.S</t>
  </si>
  <si>
    <t>Označenie zvodov číselnými štítkami</t>
  </si>
  <si>
    <t>DN</t>
  </si>
  <si>
    <t>Dopravné náklady</t>
  </si>
  <si>
    <t>obj.</t>
  </si>
  <si>
    <t>PPV2</t>
  </si>
  <si>
    <t>Dodávka svietidiel a montáž</t>
  </si>
  <si>
    <t>N1 – Núdzové svietidlo na strop, napájané. z centrálnej batérie. 1x2W, IP41, LED</t>
  </si>
  <si>
    <t>N1H – Núdzové svietidlo na strop, napájané z centrálnej batérie, 1x2W, IP41, LED, nad hydranty, charakteristika 30 stupňov</t>
  </si>
  <si>
    <t>N2 – Núdzové svietdlo na stenu, napájané z centralnej batéria, 1x2W, IP41, LED,</t>
  </si>
  <si>
    <t>N3 – Núdzové svietidlo na strop, napájané z centralnej batérie, 1x8W, EVG, IP41</t>
  </si>
  <si>
    <t>210201512.S</t>
  </si>
  <si>
    <t>Zapojenie núdzového svietidla IP41, 1x svetelný LED zdroj</t>
  </si>
  <si>
    <t>Rúrové a nosné systémy</t>
  </si>
  <si>
    <t>210100003.S</t>
  </si>
  <si>
    <t>Ukončenie vodičov v rozvádzač. vrátane zapojenia a vodičovej koncovky do 16 mm2</t>
  </si>
  <si>
    <t>Odbočná krabica vrátane svorkovnice</t>
  </si>
  <si>
    <t>Drážka šírky 20mm</t>
  </si>
  <si>
    <t>KTR000000171</t>
  </si>
  <si>
    <t>Trubka pevná ϕ32mm</t>
  </si>
  <si>
    <t>210010027.S</t>
  </si>
  <si>
    <t>Rúrka ohybná elektroinštalačná z PVC typ FXP 32, uložená pevne</t>
  </si>
  <si>
    <t>3450919010-R</t>
  </si>
  <si>
    <t>Lišta PVC 40x40mm</t>
  </si>
  <si>
    <t>210010110.S</t>
  </si>
  <si>
    <t>Lišta elektroinštalačná z PVC 40x40, uložená pevne, vkladacia</t>
  </si>
  <si>
    <t>3450919011-R</t>
  </si>
  <si>
    <t>Lišta PVC 20x20mm</t>
  </si>
  <si>
    <t>210010802.S</t>
  </si>
  <si>
    <t>Lišta elektroinštalačná z PVC 20x20, uložená pevne, vkladacia</t>
  </si>
  <si>
    <t>3450919012</t>
  </si>
  <si>
    <t>Protipožiarná pena 620 - 310ml</t>
  </si>
  <si>
    <t>3450919013</t>
  </si>
  <si>
    <t>Nástenný výložník 1,4kN dĺžka 210mm</t>
  </si>
  <si>
    <t>Káblový výložník závesný - montáž</t>
  </si>
  <si>
    <t>3450919014</t>
  </si>
  <si>
    <t>Záves 50x30x500 so základovou pätkou</t>
  </si>
  <si>
    <t>210020012.S</t>
  </si>
  <si>
    <t>Montáž závesu</t>
  </si>
  <si>
    <t>MV1</t>
  </si>
  <si>
    <t>Murárske výpomoci</t>
  </si>
  <si>
    <t>PPV3</t>
  </si>
  <si>
    <t>Rozvádzač CBS</t>
  </si>
  <si>
    <t>584654213</t>
  </si>
  <si>
    <t>CBS – centrálny batériový systém – napájací systém pre núdzové osvetlenie, 6 výstupných obvodov, max. 120 svietidiel, záťaž 1hod/1500W, batéria + elektronika Rozmery:1388/861/345mm,etne batérie Automatické vyhodnocovanie stavov systému a kontrola svietidi</t>
  </si>
  <si>
    <t>Káble na prenos a energie a správ</t>
  </si>
  <si>
    <t>KVO000000128</t>
  </si>
  <si>
    <t>CY6 ZELENOZLTY</t>
  </si>
  <si>
    <t>210800513.S</t>
  </si>
  <si>
    <t>Vodič medený uložený voľne CY 6 z/ž</t>
  </si>
  <si>
    <t>KPE000001485</t>
  </si>
  <si>
    <t>NHXH-J 3x2,5 FE180/E60</t>
  </si>
  <si>
    <t>210881381.S</t>
  </si>
  <si>
    <t>Kábel bezhalogénový, medený uložený voľne NHXH-FE 180/E60 0,6/1,0 kV  3x2,5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</si>
</sst>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5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9" t="s">
        <v>5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2" t="s">
        <v>12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4" t="s">
        <v>14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/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/>
      <c r="AK20" s="23" t="s">
        <v>24</v>
      </c>
      <c r="AN20" s="21" t="s">
        <v>1</v>
      </c>
      <c r="AR20" s="17"/>
      <c r="BS20" s="14" t="s">
        <v>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6"/>
      <c r="AL26" s="197"/>
      <c r="AM26" s="197"/>
      <c r="AN26" s="197"/>
      <c r="AO26" s="19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8" t="s">
        <v>31</v>
      </c>
      <c r="M28" s="198"/>
      <c r="N28" s="198"/>
      <c r="O28" s="198"/>
      <c r="P28" s="198"/>
      <c r="Q28" s="26"/>
      <c r="R28" s="26"/>
      <c r="S28" s="26"/>
      <c r="T28" s="26"/>
      <c r="U28" s="26"/>
      <c r="V28" s="26"/>
      <c r="W28" s="198" t="s">
        <v>32</v>
      </c>
      <c r="X28" s="198"/>
      <c r="Y28" s="198"/>
      <c r="Z28" s="198"/>
      <c r="AA28" s="198"/>
      <c r="AB28" s="198"/>
      <c r="AC28" s="198"/>
      <c r="AD28" s="198"/>
      <c r="AE28" s="198"/>
      <c r="AF28" s="26"/>
      <c r="AG28" s="26"/>
      <c r="AH28" s="26"/>
      <c r="AI28" s="26"/>
      <c r="AJ28" s="26"/>
      <c r="AK28" s="198" t="s">
        <v>33</v>
      </c>
      <c r="AL28" s="198"/>
      <c r="AM28" s="198"/>
      <c r="AN28" s="198"/>
      <c r="AO28" s="198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32" t="s">
        <v>35</v>
      </c>
      <c r="L29" s="201">
        <v>0.2</v>
      </c>
      <c r="M29" s="200"/>
      <c r="N29" s="200"/>
      <c r="O29" s="200"/>
      <c r="P29" s="200"/>
      <c r="Q29" s="33"/>
      <c r="R29" s="33"/>
      <c r="S29" s="33"/>
      <c r="T29" s="33"/>
      <c r="U29" s="33"/>
      <c r="V29" s="33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F29" s="33"/>
      <c r="AG29" s="33"/>
      <c r="AH29" s="33"/>
      <c r="AI29" s="33"/>
      <c r="AJ29" s="33"/>
      <c r="AK29" s="199">
        <f>ROUND(AV94, 2)</f>
        <v>0</v>
      </c>
      <c r="AL29" s="200"/>
      <c r="AM29" s="200"/>
      <c r="AN29" s="200"/>
      <c r="AO29" s="20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36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1"/>
    </row>
    <row r="31" spans="1:71" s="3" customFormat="1" ht="14.45" hidden="1" customHeight="1">
      <c r="B31" s="31"/>
      <c r="F31" s="23" t="s">
        <v>37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1"/>
    </row>
    <row r="32" spans="1:71" s="3" customFormat="1" ht="14.45" hidden="1" customHeight="1">
      <c r="B32" s="31"/>
      <c r="F32" s="23" t="s">
        <v>38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1"/>
    </row>
    <row r="33" spans="1:57" s="3" customFormat="1" ht="14.45" hidden="1" customHeight="1">
      <c r="B33" s="31"/>
      <c r="F33" s="32" t="s">
        <v>39</v>
      </c>
      <c r="L33" s="201">
        <v>0</v>
      </c>
      <c r="M33" s="200"/>
      <c r="N33" s="200"/>
      <c r="O33" s="200"/>
      <c r="P33" s="200"/>
      <c r="Q33" s="33"/>
      <c r="R33" s="33"/>
      <c r="S33" s="33"/>
      <c r="T33" s="33"/>
      <c r="U33" s="33"/>
      <c r="V33" s="33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F33" s="33"/>
      <c r="AG33" s="33"/>
      <c r="AH33" s="33"/>
      <c r="AI33" s="33"/>
      <c r="AJ33" s="33"/>
      <c r="AK33" s="199">
        <v>0</v>
      </c>
      <c r="AL33" s="200"/>
      <c r="AM33" s="200"/>
      <c r="AN33" s="200"/>
      <c r="AO33" s="20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08" t="s">
        <v>42</v>
      </c>
      <c r="Y35" s="206"/>
      <c r="Z35" s="206"/>
      <c r="AA35" s="206"/>
      <c r="AB35" s="206"/>
      <c r="AC35" s="37"/>
      <c r="AD35" s="37"/>
      <c r="AE35" s="37"/>
      <c r="AF35" s="37"/>
      <c r="AG35" s="37"/>
      <c r="AH35" s="37"/>
      <c r="AI35" s="37"/>
      <c r="AJ35" s="37"/>
      <c r="AK35" s="205"/>
      <c r="AL35" s="206"/>
      <c r="AM35" s="206"/>
      <c r="AN35" s="206"/>
      <c r="AO35" s="207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45</v>
      </c>
      <c r="AI60" s="29"/>
      <c r="AJ60" s="29"/>
      <c r="AK60" s="29"/>
      <c r="AL60" s="29"/>
      <c r="AM60" s="42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45</v>
      </c>
      <c r="AI75" s="29"/>
      <c r="AJ75" s="29"/>
      <c r="AK75" s="29"/>
      <c r="AL75" s="29"/>
      <c r="AM75" s="42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1275_REV_11_27</v>
      </c>
      <c r="AR84" s="48"/>
    </row>
    <row r="85" spans="1:91" s="5" customFormat="1" ht="36.950000000000003" customHeight="1">
      <c r="B85" s="49"/>
      <c r="C85" s="50" t="s">
        <v>13</v>
      </c>
      <c r="L85" s="183" t="str">
        <f>K6</f>
        <v>SOS PZ Devínská Nová Ves rev.2023_11_27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12" t="str">
        <f>IF(AN8= "","",AN8)</f>
        <v>12. 12. 2023</v>
      </c>
      <c r="AN87" s="212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Ministerstvo vnútra SR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213" t="str">
        <f>IF(E17="","",E17)</f>
        <v xml:space="preserve"> </v>
      </c>
      <c r="AN89" s="214"/>
      <c r="AO89" s="214"/>
      <c r="AP89" s="214"/>
      <c r="AQ89" s="26"/>
      <c r="AR89" s="27"/>
      <c r="AS89" s="215" t="s">
        <v>50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213" t="str">
        <f>IF(E20="","",E20)</f>
        <v/>
      </c>
      <c r="AN90" s="214"/>
      <c r="AO90" s="214"/>
      <c r="AP90" s="214"/>
      <c r="AQ90" s="26"/>
      <c r="AR90" s="27"/>
      <c r="AS90" s="217"/>
      <c r="AT90" s="21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17"/>
      <c r="AT91" s="21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91" t="s">
        <v>51</v>
      </c>
      <c r="D92" s="181"/>
      <c r="E92" s="181"/>
      <c r="F92" s="181"/>
      <c r="G92" s="181"/>
      <c r="H92" s="57"/>
      <c r="I92" s="180" t="s">
        <v>52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211" t="s">
        <v>53</v>
      </c>
      <c r="AH92" s="181"/>
      <c r="AI92" s="181"/>
      <c r="AJ92" s="181"/>
      <c r="AK92" s="181"/>
      <c r="AL92" s="181"/>
      <c r="AM92" s="181"/>
      <c r="AN92" s="180" t="s">
        <v>54</v>
      </c>
      <c r="AO92" s="181"/>
      <c r="AP92" s="186"/>
      <c r="AQ92" s="58" t="s">
        <v>55</v>
      </c>
      <c r="AR92" s="27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5"/>
      <c r="AH94" s="185"/>
      <c r="AI94" s="185"/>
      <c r="AJ94" s="185"/>
      <c r="AK94" s="185"/>
      <c r="AL94" s="185"/>
      <c r="AM94" s="185"/>
      <c r="AN94" s="219"/>
      <c r="AO94" s="219"/>
      <c r="AP94" s="219"/>
      <c r="AQ94" s="69" t="s">
        <v>1</v>
      </c>
      <c r="AR94" s="65"/>
      <c r="AS94" s="70">
        <f>ROUND(AS95+AS102,2)</f>
        <v>0</v>
      </c>
      <c r="AT94" s="71">
        <f t="shared" ref="AT94:AT113" si="0">ROUND(SUM(AV94:AW94),2)</f>
        <v>0</v>
      </c>
      <c r="AU94" s="72">
        <f>ROUND(AU95+AU102,5)</f>
        <v>137.99249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ROUND(AZ95+AZ102,2)</f>
        <v>0</v>
      </c>
      <c r="BA94" s="71">
        <f>ROUND(BA95+BA102,2)</f>
        <v>0</v>
      </c>
      <c r="BB94" s="71">
        <f>ROUND(BB95+BB102,2)</f>
        <v>0</v>
      </c>
      <c r="BC94" s="71">
        <f>ROUND(BC95+BC102,2)</f>
        <v>0</v>
      </c>
      <c r="BD94" s="73">
        <f>ROUND(BD95+BD102,2)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24.75" customHeight="1">
      <c r="B95" s="76"/>
      <c r="C95" s="77"/>
      <c r="D95" s="182" t="s">
        <v>74</v>
      </c>
      <c r="E95" s="182"/>
      <c r="F95" s="182"/>
      <c r="G95" s="182"/>
      <c r="H95" s="182"/>
      <c r="I95" s="78"/>
      <c r="J95" s="182" t="s">
        <v>75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210"/>
      <c r="AH95" s="190"/>
      <c r="AI95" s="190"/>
      <c r="AJ95" s="190"/>
      <c r="AK95" s="190"/>
      <c r="AL95" s="190"/>
      <c r="AM95" s="190"/>
      <c r="AN95" s="189"/>
      <c r="AO95" s="190"/>
      <c r="AP95" s="190"/>
      <c r="AQ95" s="79" t="s">
        <v>76</v>
      </c>
      <c r="AR95" s="76"/>
      <c r="AS95" s="80">
        <f>ROUND(SUM(AS96:AS101),2)</f>
        <v>0</v>
      </c>
      <c r="AT95" s="81">
        <f t="shared" si="0"/>
        <v>0</v>
      </c>
      <c r="AU95" s="82">
        <f>ROUND(SUM(AU96:AU101),5)</f>
        <v>77.62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ROUND(SUM(AZ96:AZ101),2)</f>
        <v>0</v>
      </c>
      <c r="BA95" s="81">
        <f>ROUND(SUM(BA96:BA101),2)</f>
        <v>0</v>
      </c>
      <c r="BB95" s="81">
        <f>ROUND(SUM(BB96:BB101),2)</f>
        <v>0</v>
      </c>
      <c r="BC95" s="81">
        <f>ROUND(SUM(BC96:BC101),2)</f>
        <v>0</v>
      </c>
      <c r="BD95" s="83">
        <f>ROUND(SUM(BD96:BD101),2)</f>
        <v>0</v>
      </c>
      <c r="BS95" s="84" t="s">
        <v>69</v>
      </c>
      <c r="BT95" s="84" t="s">
        <v>77</v>
      </c>
      <c r="BU95" s="84" t="s">
        <v>71</v>
      </c>
      <c r="BV95" s="84" t="s">
        <v>72</v>
      </c>
      <c r="BW95" s="84" t="s">
        <v>78</v>
      </c>
      <c r="BX95" s="84" t="s">
        <v>4</v>
      </c>
      <c r="CL95" s="84" t="s">
        <v>1</v>
      </c>
      <c r="CM95" s="84" t="s">
        <v>70</v>
      </c>
    </row>
    <row r="96" spans="1:91" s="4" customFormat="1" ht="23.25" customHeight="1">
      <c r="A96" s="85" t="s">
        <v>79</v>
      </c>
      <c r="B96" s="48"/>
      <c r="C96" s="10"/>
      <c r="D96" s="10"/>
      <c r="E96" s="179" t="s">
        <v>80</v>
      </c>
      <c r="F96" s="179"/>
      <c r="G96" s="179"/>
      <c r="H96" s="179"/>
      <c r="I96" s="179"/>
      <c r="J96" s="10"/>
      <c r="K96" s="179" t="s">
        <v>81</v>
      </c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87"/>
      <c r="AH96" s="188"/>
      <c r="AI96" s="188"/>
      <c r="AJ96" s="188"/>
      <c r="AK96" s="188"/>
      <c r="AL96" s="188"/>
      <c r="AM96" s="188"/>
      <c r="AN96" s="187"/>
      <c r="AO96" s="188"/>
      <c r="AP96" s="188"/>
      <c r="AQ96" s="86" t="s">
        <v>82</v>
      </c>
      <c r="AR96" s="48"/>
      <c r="AS96" s="87">
        <v>0</v>
      </c>
      <c r="AT96" s="88">
        <f t="shared" si="0"/>
        <v>0</v>
      </c>
      <c r="AU96" s="89">
        <f>'SO01.1Z - E1.1Z  Časť zat...'!P130</f>
        <v>0</v>
      </c>
      <c r="AV96" s="88">
        <f>'SO01.1Z - E1.1Z  Časť zat...'!J35</f>
        <v>0</v>
      </c>
      <c r="AW96" s="88">
        <f>'SO01.1Z - E1.1Z  Časť zat...'!J36</f>
        <v>0</v>
      </c>
      <c r="AX96" s="88">
        <f>'SO01.1Z - E1.1Z  Časť zat...'!J37</f>
        <v>0</v>
      </c>
      <c r="AY96" s="88">
        <f>'SO01.1Z - E1.1Z  Časť zat...'!J38</f>
        <v>0</v>
      </c>
      <c r="AZ96" s="88">
        <f>'SO01.1Z - E1.1Z  Časť zat...'!F35</f>
        <v>0</v>
      </c>
      <c r="BA96" s="88">
        <f>'SO01.1Z - E1.1Z  Časť zat...'!F36</f>
        <v>0</v>
      </c>
      <c r="BB96" s="88">
        <f>'SO01.1Z - E1.1Z  Časť zat...'!F37</f>
        <v>0</v>
      </c>
      <c r="BC96" s="88">
        <f>'SO01.1Z - E1.1Z  Časť zat...'!F38</f>
        <v>0</v>
      </c>
      <c r="BD96" s="90">
        <f>'SO01.1Z - E1.1Z  Časť zat...'!F39</f>
        <v>0</v>
      </c>
      <c r="BT96" s="21" t="s">
        <v>83</v>
      </c>
      <c r="BV96" s="21" t="s">
        <v>72</v>
      </c>
      <c r="BW96" s="21" t="s">
        <v>84</v>
      </c>
      <c r="BX96" s="21" t="s">
        <v>78</v>
      </c>
      <c r="CL96" s="21" t="s">
        <v>1</v>
      </c>
    </row>
    <row r="97" spans="1:91" s="4" customFormat="1" ht="23.25" customHeight="1">
      <c r="A97" s="85" t="s">
        <v>79</v>
      </c>
      <c r="B97" s="48"/>
      <c r="C97" s="10"/>
      <c r="D97" s="10"/>
      <c r="E97" s="179" t="s">
        <v>85</v>
      </c>
      <c r="F97" s="179"/>
      <c r="G97" s="179"/>
      <c r="H97" s="179"/>
      <c r="I97" s="179"/>
      <c r="J97" s="10"/>
      <c r="K97" s="179" t="s">
        <v>86</v>
      </c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87"/>
      <c r="AH97" s="188"/>
      <c r="AI97" s="188"/>
      <c r="AJ97" s="188"/>
      <c r="AK97" s="188"/>
      <c r="AL97" s="188"/>
      <c r="AM97" s="188"/>
      <c r="AN97" s="187"/>
      <c r="AO97" s="188"/>
      <c r="AP97" s="188"/>
      <c r="AQ97" s="86" t="s">
        <v>82</v>
      </c>
      <c r="AR97" s="48"/>
      <c r="AS97" s="87">
        <v>0</v>
      </c>
      <c r="AT97" s="88">
        <f t="shared" si="0"/>
        <v>0</v>
      </c>
      <c r="AU97" s="89">
        <f>'SO01.2Z - E1.2Z  Časť  za...'!P131</f>
        <v>77.578705500000012</v>
      </c>
      <c r="AV97" s="88">
        <f>'SO01.2Z - E1.2Z  Časť  za...'!J35</f>
        <v>0</v>
      </c>
      <c r="AW97" s="88">
        <f>'SO01.2Z - E1.2Z  Časť  za...'!J36</f>
        <v>0</v>
      </c>
      <c r="AX97" s="88">
        <f>'SO01.2Z - E1.2Z  Časť  za...'!J37</f>
        <v>0</v>
      </c>
      <c r="AY97" s="88">
        <f>'SO01.2Z - E1.2Z  Časť  za...'!J38</f>
        <v>0</v>
      </c>
      <c r="AZ97" s="88">
        <f>'SO01.2Z - E1.2Z  Časť  za...'!F35</f>
        <v>0</v>
      </c>
      <c r="BA97" s="88">
        <f>'SO01.2Z - E1.2Z  Časť  za...'!F36</f>
        <v>0</v>
      </c>
      <c r="BB97" s="88">
        <f>'SO01.2Z - E1.2Z  Časť  za...'!F37</f>
        <v>0</v>
      </c>
      <c r="BC97" s="88">
        <f>'SO01.2Z - E1.2Z  Časť  za...'!F38</f>
        <v>0</v>
      </c>
      <c r="BD97" s="90">
        <f>'SO01.2Z - E1.2Z  Časť  za...'!F39</f>
        <v>0</v>
      </c>
      <c r="BT97" s="21" t="s">
        <v>83</v>
      </c>
      <c r="BV97" s="21" t="s">
        <v>72</v>
      </c>
      <c r="BW97" s="21" t="s">
        <v>87</v>
      </c>
      <c r="BX97" s="21" t="s">
        <v>78</v>
      </c>
      <c r="CL97" s="21" t="s">
        <v>1</v>
      </c>
    </row>
    <row r="98" spans="1:91" s="4" customFormat="1" ht="23.25" customHeight="1">
      <c r="A98" s="85" t="s">
        <v>79</v>
      </c>
      <c r="B98" s="48"/>
      <c r="C98" s="10"/>
      <c r="D98" s="10"/>
      <c r="E98" s="179" t="s">
        <v>88</v>
      </c>
      <c r="F98" s="179"/>
      <c r="G98" s="179"/>
      <c r="H98" s="179"/>
      <c r="I98" s="179"/>
      <c r="J98" s="10"/>
      <c r="K98" s="179" t="s">
        <v>89</v>
      </c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87"/>
      <c r="AH98" s="188"/>
      <c r="AI98" s="188"/>
      <c r="AJ98" s="188"/>
      <c r="AK98" s="188"/>
      <c r="AL98" s="188"/>
      <c r="AM98" s="188"/>
      <c r="AN98" s="187"/>
      <c r="AO98" s="188"/>
      <c r="AP98" s="188"/>
      <c r="AQ98" s="86" t="s">
        <v>82</v>
      </c>
      <c r="AR98" s="48"/>
      <c r="AS98" s="87">
        <v>0</v>
      </c>
      <c r="AT98" s="88">
        <f t="shared" si="0"/>
        <v>0</v>
      </c>
      <c r="AU98" s="89">
        <f>'SO01.3Z - E1.3Z  Časť vým...'!P130</f>
        <v>4.1292000000000002E-2</v>
      </c>
      <c r="AV98" s="88">
        <f>'SO01.3Z - E1.3Z  Časť vým...'!J35</f>
        <v>0</v>
      </c>
      <c r="AW98" s="88">
        <f>'SO01.3Z - E1.3Z  Časť vým...'!J36</f>
        <v>0</v>
      </c>
      <c r="AX98" s="88">
        <f>'SO01.3Z - E1.3Z  Časť vým...'!J37</f>
        <v>0</v>
      </c>
      <c r="AY98" s="88">
        <f>'SO01.3Z - E1.3Z  Časť vým...'!J38</f>
        <v>0</v>
      </c>
      <c r="AZ98" s="88">
        <f>'SO01.3Z - E1.3Z  Časť vým...'!F35</f>
        <v>0</v>
      </c>
      <c r="BA98" s="88">
        <f>'SO01.3Z - E1.3Z  Časť vým...'!F36</f>
        <v>0</v>
      </c>
      <c r="BB98" s="88">
        <f>'SO01.3Z - E1.3Z  Časť vým...'!F37</f>
        <v>0</v>
      </c>
      <c r="BC98" s="88">
        <f>'SO01.3Z - E1.3Z  Časť vým...'!F38</f>
        <v>0</v>
      </c>
      <c r="BD98" s="90">
        <f>'SO01.3Z - E1.3Z  Časť vým...'!F39</f>
        <v>0</v>
      </c>
      <c r="BT98" s="21" t="s">
        <v>83</v>
      </c>
      <c r="BV98" s="21" t="s">
        <v>72</v>
      </c>
      <c r="BW98" s="21" t="s">
        <v>90</v>
      </c>
      <c r="BX98" s="21" t="s">
        <v>78</v>
      </c>
      <c r="CL98" s="21" t="s">
        <v>1</v>
      </c>
    </row>
    <row r="99" spans="1:91" s="4" customFormat="1" ht="16.5" customHeight="1">
      <c r="A99" s="85" t="s">
        <v>79</v>
      </c>
      <c r="B99" s="48"/>
      <c r="C99" s="10"/>
      <c r="D99" s="10"/>
      <c r="E99" s="179" t="s">
        <v>91</v>
      </c>
      <c r="F99" s="179"/>
      <c r="G99" s="179"/>
      <c r="H99" s="179"/>
      <c r="I99" s="179"/>
      <c r="J99" s="10"/>
      <c r="K99" s="179" t="s">
        <v>92</v>
      </c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87"/>
      <c r="AH99" s="188"/>
      <c r="AI99" s="188"/>
      <c r="AJ99" s="188"/>
      <c r="AK99" s="188"/>
      <c r="AL99" s="188"/>
      <c r="AM99" s="188"/>
      <c r="AN99" s="187"/>
      <c r="AO99" s="188"/>
      <c r="AP99" s="188"/>
      <c r="AQ99" s="86" t="s">
        <v>82</v>
      </c>
      <c r="AR99" s="48"/>
      <c r="AS99" s="87">
        <v>0</v>
      </c>
      <c r="AT99" s="88">
        <f t="shared" si="0"/>
        <v>0</v>
      </c>
      <c r="AU99" s="89">
        <f>'SO01.4Z - E1.4Z  Ústredné...'!P130</f>
        <v>0</v>
      </c>
      <c r="AV99" s="88">
        <f>'SO01.4Z - E1.4Z  Ústredné...'!J35</f>
        <v>0</v>
      </c>
      <c r="AW99" s="88">
        <f>'SO01.4Z - E1.4Z  Ústredné...'!J36</f>
        <v>0</v>
      </c>
      <c r="AX99" s="88">
        <f>'SO01.4Z - E1.4Z  Ústredné...'!J37</f>
        <v>0</v>
      </c>
      <c r="AY99" s="88">
        <f>'SO01.4Z - E1.4Z  Ústredné...'!J38</f>
        <v>0</v>
      </c>
      <c r="AZ99" s="88">
        <f>'SO01.4Z - E1.4Z  Ústredné...'!F35</f>
        <v>0</v>
      </c>
      <c r="BA99" s="88">
        <f>'SO01.4Z - E1.4Z  Ústredné...'!F36</f>
        <v>0</v>
      </c>
      <c r="BB99" s="88">
        <f>'SO01.4Z - E1.4Z  Ústredné...'!F37</f>
        <v>0</v>
      </c>
      <c r="BC99" s="88">
        <f>'SO01.4Z - E1.4Z  Ústredné...'!F38</f>
        <v>0</v>
      </c>
      <c r="BD99" s="90">
        <f>'SO01.4Z - E1.4Z  Ústredné...'!F39</f>
        <v>0</v>
      </c>
      <c r="BT99" s="21" t="s">
        <v>83</v>
      </c>
      <c r="BV99" s="21" t="s">
        <v>72</v>
      </c>
      <c r="BW99" s="21" t="s">
        <v>93</v>
      </c>
      <c r="BX99" s="21" t="s">
        <v>78</v>
      </c>
      <c r="CL99" s="21" t="s">
        <v>1</v>
      </c>
    </row>
    <row r="100" spans="1:91" s="4" customFormat="1" ht="16.5" customHeight="1">
      <c r="A100" s="85" t="s">
        <v>79</v>
      </c>
      <c r="B100" s="48"/>
      <c r="C100" s="10"/>
      <c r="D100" s="10"/>
      <c r="E100" s="179" t="s">
        <v>94</v>
      </c>
      <c r="F100" s="179"/>
      <c r="G100" s="179"/>
      <c r="H100" s="179"/>
      <c r="I100" s="179"/>
      <c r="J100" s="10"/>
      <c r="K100" s="179" t="s">
        <v>95</v>
      </c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87"/>
      <c r="AH100" s="188"/>
      <c r="AI100" s="188"/>
      <c r="AJ100" s="188"/>
      <c r="AK100" s="188"/>
      <c r="AL100" s="188"/>
      <c r="AM100" s="188"/>
      <c r="AN100" s="187"/>
      <c r="AO100" s="188"/>
      <c r="AP100" s="188"/>
      <c r="AQ100" s="86" t="s">
        <v>82</v>
      </c>
      <c r="AR100" s="48"/>
      <c r="AS100" s="87">
        <v>0</v>
      </c>
      <c r="AT100" s="88">
        <f t="shared" si="0"/>
        <v>0</v>
      </c>
      <c r="AU100" s="89">
        <f>'SO01.6Z - E1.6Z  Vzduchot...'!P141</f>
        <v>0</v>
      </c>
      <c r="AV100" s="88">
        <f>'SO01.6Z - E1.6Z  Vzduchot...'!J35</f>
        <v>0</v>
      </c>
      <c r="AW100" s="88">
        <f>'SO01.6Z - E1.6Z  Vzduchot...'!J36</f>
        <v>0</v>
      </c>
      <c r="AX100" s="88">
        <f>'SO01.6Z - E1.6Z  Vzduchot...'!J37</f>
        <v>0</v>
      </c>
      <c r="AY100" s="88">
        <f>'SO01.6Z - E1.6Z  Vzduchot...'!J38</f>
        <v>0</v>
      </c>
      <c r="AZ100" s="88">
        <f>'SO01.6Z - E1.6Z  Vzduchot...'!F35</f>
        <v>0</v>
      </c>
      <c r="BA100" s="88">
        <f>'SO01.6Z - E1.6Z  Vzduchot...'!F36</f>
        <v>0</v>
      </c>
      <c r="BB100" s="88">
        <f>'SO01.6Z - E1.6Z  Vzduchot...'!F37</f>
        <v>0</v>
      </c>
      <c r="BC100" s="88">
        <f>'SO01.6Z - E1.6Z  Vzduchot...'!F38</f>
        <v>0</v>
      </c>
      <c r="BD100" s="90">
        <f>'SO01.6Z - E1.6Z  Vzduchot...'!F39</f>
        <v>0</v>
      </c>
      <c r="BT100" s="21" t="s">
        <v>83</v>
      </c>
      <c r="BV100" s="21" t="s">
        <v>72</v>
      </c>
      <c r="BW100" s="21" t="s">
        <v>96</v>
      </c>
      <c r="BX100" s="21" t="s">
        <v>78</v>
      </c>
      <c r="CL100" s="21" t="s">
        <v>1</v>
      </c>
    </row>
    <row r="101" spans="1:91" s="4" customFormat="1" ht="23.25" customHeight="1">
      <c r="A101" s="85" t="s">
        <v>79</v>
      </c>
      <c r="B101" s="48"/>
      <c r="C101" s="10"/>
      <c r="D101" s="10"/>
      <c r="E101" s="179" t="s">
        <v>97</v>
      </c>
      <c r="F101" s="179"/>
      <c r="G101" s="179"/>
      <c r="H101" s="179"/>
      <c r="I101" s="179"/>
      <c r="J101" s="10"/>
      <c r="K101" s="179" t="s">
        <v>98</v>
      </c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87"/>
      <c r="AH101" s="188"/>
      <c r="AI101" s="188"/>
      <c r="AJ101" s="188"/>
      <c r="AK101" s="188"/>
      <c r="AL101" s="188"/>
      <c r="AM101" s="188"/>
      <c r="AN101" s="187"/>
      <c r="AO101" s="188"/>
      <c r="AP101" s="188"/>
      <c r="AQ101" s="86" t="s">
        <v>82</v>
      </c>
      <c r="AR101" s="48"/>
      <c r="AS101" s="87">
        <v>0</v>
      </c>
      <c r="AT101" s="88">
        <f t="shared" si="0"/>
        <v>0</v>
      </c>
      <c r="AU101" s="89">
        <f>'SO01.7Z z - E1.7Z   Rozvo...'!P122</f>
        <v>0</v>
      </c>
      <c r="AV101" s="88">
        <f>'SO01.7Z z - E1.7Z   Rozvo...'!J35</f>
        <v>0</v>
      </c>
      <c r="AW101" s="88">
        <f>'SO01.7Z z - E1.7Z   Rozvo...'!J36</f>
        <v>0</v>
      </c>
      <c r="AX101" s="88">
        <f>'SO01.7Z z - E1.7Z   Rozvo...'!J37</f>
        <v>0</v>
      </c>
      <c r="AY101" s="88">
        <f>'SO01.7Z z - E1.7Z   Rozvo...'!J38</f>
        <v>0</v>
      </c>
      <c r="AZ101" s="88">
        <f>'SO01.7Z z - E1.7Z   Rozvo...'!F35</f>
        <v>0</v>
      </c>
      <c r="BA101" s="88">
        <f>'SO01.7Z z - E1.7Z   Rozvo...'!F36</f>
        <v>0</v>
      </c>
      <c r="BB101" s="88">
        <f>'SO01.7Z z - E1.7Z   Rozvo...'!F37</f>
        <v>0</v>
      </c>
      <c r="BC101" s="88">
        <f>'SO01.7Z z - E1.7Z   Rozvo...'!F38</f>
        <v>0</v>
      </c>
      <c r="BD101" s="90">
        <f>'SO01.7Z z - E1.7Z   Rozvo...'!F39</f>
        <v>0</v>
      </c>
      <c r="BT101" s="21" t="s">
        <v>83</v>
      </c>
      <c r="BV101" s="21" t="s">
        <v>72</v>
      </c>
      <c r="BW101" s="21" t="s">
        <v>99</v>
      </c>
      <c r="BX101" s="21" t="s">
        <v>78</v>
      </c>
      <c r="CL101" s="21" t="s">
        <v>1</v>
      </c>
    </row>
    <row r="102" spans="1:91" s="7" customFormat="1" ht="24.75" customHeight="1">
      <c r="B102" s="76"/>
      <c r="C102" s="77"/>
      <c r="D102" s="182" t="s">
        <v>100</v>
      </c>
      <c r="E102" s="182"/>
      <c r="F102" s="182"/>
      <c r="G102" s="182"/>
      <c r="H102" s="182"/>
      <c r="I102" s="78"/>
      <c r="J102" s="182" t="s">
        <v>101</v>
      </c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210"/>
      <c r="AH102" s="190"/>
      <c r="AI102" s="190"/>
      <c r="AJ102" s="190"/>
      <c r="AK102" s="190"/>
      <c r="AL102" s="190"/>
      <c r="AM102" s="190"/>
      <c r="AN102" s="189"/>
      <c r="AO102" s="190"/>
      <c r="AP102" s="190"/>
      <c r="AQ102" s="79" t="s">
        <v>76</v>
      </c>
      <c r="AR102" s="76"/>
      <c r="AS102" s="80">
        <f>ROUND(SUM(AS103:AS113),2)</f>
        <v>0</v>
      </c>
      <c r="AT102" s="81">
        <f t="shared" si="0"/>
        <v>0</v>
      </c>
      <c r="AU102" s="82">
        <f>ROUND(SUM(AU103:AU113),5)</f>
        <v>60.372489999999999</v>
      </c>
      <c r="AV102" s="81">
        <f>ROUND(AZ102*L29,2)</f>
        <v>0</v>
      </c>
      <c r="AW102" s="81">
        <f>ROUND(BA102*L30,2)</f>
        <v>0</v>
      </c>
      <c r="AX102" s="81">
        <f>ROUND(BB102*L29,2)</f>
        <v>0</v>
      </c>
      <c r="AY102" s="81">
        <f>ROUND(BC102*L30,2)</f>
        <v>0</v>
      </c>
      <c r="AZ102" s="81">
        <f>ROUND(SUM(AZ103:AZ113),2)</f>
        <v>0</v>
      </c>
      <c r="BA102" s="81">
        <f>ROUND(SUM(BA103:BA113),2)</f>
        <v>0</v>
      </c>
      <c r="BB102" s="81">
        <f>ROUND(SUM(BB103:BB113),2)</f>
        <v>0</v>
      </c>
      <c r="BC102" s="81">
        <f>ROUND(SUM(BC103:BC113),2)</f>
        <v>0</v>
      </c>
      <c r="BD102" s="83">
        <f>ROUND(SUM(BD103:BD113),2)</f>
        <v>0</v>
      </c>
      <c r="BS102" s="84" t="s">
        <v>69</v>
      </c>
      <c r="BT102" s="84" t="s">
        <v>77</v>
      </c>
      <c r="BU102" s="84" t="s">
        <v>71</v>
      </c>
      <c r="BV102" s="84" t="s">
        <v>72</v>
      </c>
      <c r="BW102" s="84" t="s">
        <v>102</v>
      </c>
      <c r="BX102" s="84" t="s">
        <v>4</v>
      </c>
      <c r="CL102" s="84" t="s">
        <v>1</v>
      </c>
      <c r="CM102" s="84" t="s">
        <v>70</v>
      </c>
    </row>
    <row r="103" spans="1:91" s="4" customFormat="1" ht="23.25" customHeight="1">
      <c r="A103" s="85" t="s">
        <v>79</v>
      </c>
      <c r="B103" s="48"/>
      <c r="C103" s="10"/>
      <c r="D103" s="10"/>
      <c r="E103" s="179" t="s">
        <v>103</v>
      </c>
      <c r="F103" s="179"/>
      <c r="G103" s="179"/>
      <c r="H103" s="179"/>
      <c r="I103" s="179"/>
      <c r="J103" s="10"/>
      <c r="K103" s="179" t="s">
        <v>104</v>
      </c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87"/>
      <c r="AH103" s="188"/>
      <c r="AI103" s="188"/>
      <c r="AJ103" s="188"/>
      <c r="AK103" s="188"/>
      <c r="AL103" s="188"/>
      <c r="AM103" s="188"/>
      <c r="AN103" s="187"/>
      <c r="AO103" s="188"/>
      <c r="AP103" s="188"/>
      <c r="AQ103" s="86" t="s">
        <v>82</v>
      </c>
      <c r="AR103" s="48"/>
      <c r="AS103" s="87">
        <v>0</v>
      </c>
      <c r="AT103" s="88">
        <f t="shared" si="0"/>
        <v>0</v>
      </c>
      <c r="AU103" s="89">
        <f>'E1.1 a - E1.1 a  Architek...'!P148</f>
        <v>0</v>
      </c>
      <c r="AV103" s="88">
        <f>'E1.1 a - E1.1 a  Architek...'!J35</f>
        <v>0</v>
      </c>
      <c r="AW103" s="88">
        <f>'E1.1 a - E1.1 a  Architek...'!J36</f>
        <v>0</v>
      </c>
      <c r="AX103" s="88">
        <f>'E1.1 a - E1.1 a  Architek...'!J37</f>
        <v>0</v>
      </c>
      <c r="AY103" s="88">
        <f>'E1.1 a - E1.1 a  Architek...'!J38</f>
        <v>0</v>
      </c>
      <c r="AZ103" s="88">
        <f>'E1.1 a - E1.1 a  Architek...'!F35</f>
        <v>0</v>
      </c>
      <c r="BA103" s="88">
        <f>'E1.1 a - E1.1 a  Architek...'!F36</f>
        <v>0</v>
      </c>
      <c r="BB103" s="88">
        <f>'E1.1 a - E1.1 a  Architek...'!F37</f>
        <v>0</v>
      </c>
      <c r="BC103" s="88">
        <f>'E1.1 a - E1.1 a  Architek...'!F38</f>
        <v>0</v>
      </c>
      <c r="BD103" s="90">
        <f>'E1.1 a - E1.1 a  Architek...'!F39</f>
        <v>0</v>
      </c>
      <c r="BT103" s="21" t="s">
        <v>83</v>
      </c>
      <c r="BV103" s="21" t="s">
        <v>72</v>
      </c>
      <c r="BW103" s="21" t="s">
        <v>105</v>
      </c>
      <c r="BX103" s="21" t="s">
        <v>102</v>
      </c>
      <c r="CL103" s="21" t="s">
        <v>1</v>
      </c>
    </row>
    <row r="104" spans="1:91" s="4" customFormat="1" ht="23.25" customHeight="1">
      <c r="A104" s="85" t="s">
        <v>79</v>
      </c>
      <c r="B104" s="48"/>
      <c r="C104" s="10"/>
      <c r="D104" s="10"/>
      <c r="E104" s="179" t="s">
        <v>106</v>
      </c>
      <c r="F104" s="179"/>
      <c r="G104" s="179"/>
      <c r="H104" s="179"/>
      <c r="I104" s="179"/>
      <c r="J104" s="10"/>
      <c r="K104" s="179" t="s">
        <v>107</v>
      </c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87"/>
      <c r="AH104" s="188"/>
      <c r="AI104" s="188"/>
      <c r="AJ104" s="188"/>
      <c r="AK104" s="188"/>
      <c r="AL104" s="188"/>
      <c r="AM104" s="188"/>
      <c r="AN104" s="187"/>
      <c r="AO104" s="188"/>
      <c r="AP104" s="188"/>
      <c r="AQ104" s="86" t="s">
        <v>82</v>
      </c>
      <c r="AR104" s="48"/>
      <c r="AS104" s="87">
        <v>0</v>
      </c>
      <c r="AT104" s="88">
        <f t="shared" si="0"/>
        <v>0</v>
      </c>
      <c r="AU104" s="89">
        <f>'E1.1 b - E1.1 b Architekt...'!P137</f>
        <v>12.536493999999999</v>
      </c>
      <c r="AV104" s="88">
        <f>'E1.1 b - E1.1 b Architekt...'!J35</f>
        <v>0</v>
      </c>
      <c r="AW104" s="88">
        <f>'E1.1 b - E1.1 b Architekt...'!J36</f>
        <v>0</v>
      </c>
      <c r="AX104" s="88">
        <f>'E1.1 b - E1.1 b Architekt...'!J37</f>
        <v>0</v>
      </c>
      <c r="AY104" s="88">
        <f>'E1.1 b - E1.1 b Architekt...'!J38</f>
        <v>0</v>
      </c>
      <c r="AZ104" s="88">
        <f>'E1.1 b - E1.1 b Architekt...'!F35</f>
        <v>0</v>
      </c>
      <c r="BA104" s="88">
        <f>'E1.1 b - E1.1 b Architekt...'!F36</f>
        <v>0</v>
      </c>
      <c r="BB104" s="88">
        <f>'E1.1 b - E1.1 b Architekt...'!F37</f>
        <v>0</v>
      </c>
      <c r="BC104" s="88">
        <f>'E1.1 b - E1.1 b Architekt...'!F38</f>
        <v>0</v>
      </c>
      <c r="BD104" s="90">
        <f>'E1.1 b - E1.1 b Architekt...'!F39</f>
        <v>0</v>
      </c>
      <c r="BT104" s="21" t="s">
        <v>83</v>
      </c>
      <c r="BV104" s="21" t="s">
        <v>72</v>
      </c>
      <c r="BW104" s="21" t="s">
        <v>108</v>
      </c>
      <c r="BX104" s="21" t="s">
        <v>102</v>
      </c>
      <c r="CL104" s="21" t="s">
        <v>1</v>
      </c>
    </row>
    <row r="105" spans="1:91" s="4" customFormat="1" ht="35.25" customHeight="1">
      <c r="A105" s="85" t="s">
        <v>79</v>
      </c>
      <c r="B105" s="48"/>
      <c r="C105" s="10"/>
      <c r="D105" s="10"/>
      <c r="E105" s="179" t="s">
        <v>109</v>
      </c>
      <c r="F105" s="179"/>
      <c r="G105" s="179"/>
      <c r="H105" s="179"/>
      <c r="I105" s="179"/>
      <c r="J105" s="10"/>
      <c r="K105" s="179" t="s">
        <v>110</v>
      </c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87"/>
      <c r="AH105" s="188"/>
      <c r="AI105" s="188"/>
      <c r="AJ105" s="188"/>
      <c r="AK105" s="188"/>
      <c r="AL105" s="188"/>
      <c r="AM105" s="188"/>
      <c r="AN105" s="187"/>
      <c r="AO105" s="188"/>
      <c r="AP105" s="188"/>
      <c r="AQ105" s="86" t="s">
        <v>82</v>
      </c>
      <c r="AR105" s="48"/>
      <c r="AS105" s="87">
        <v>0</v>
      </c>
      <c r="AT105" s="88">
        <f t="shared" si="0"/>
        <v>0</v>
      </c>
      <c r="AU105" s="89">
        <f>'E1.1 c - E1.1 c Architekt...'!P132</f>
        <v>44.806184000000002</v>
      </c>
      <c r="AV105" s="88">
        <f>'E1.1 c - E1.1 c Architekt...'!J35</f>
        <v>0</v>
      </c>
      <c r="AW105" s="88">
        <f>'E1.1 c - E1.1 c Architekt...'!J36</f>
        <v>0</v>
      </c>
      <c r="AX105" s="88">
        <f>'E1.1 c - E1.1 c Architekt...'!J37</f>
        <v>0</v>
      </c>
      <c r="AY105" s="88">
        <f>'E1.1 c - E1.1 c Architekt...'!J38</f>
        <v>0</v>
      </c>
      <c r="AZ105" s="88">
        <f>'E1.1 c - E1.1 c Architekt...'!F35</f>
        <v>0</v>
      </c>
      <c r="BA105" s="88">
        <f>'E1.1 c - E1.1 c Architekt...'!F36</f>
        <v>0</v>
      </c>
      <c r="BB105" s="88">
        <f>'E1.1 c - E1.1 c Architekt...'!F37</f>
        <v>0</v>
      </c>
      <c r="BC105" s="88">
        <f>'E1.1 c - E1.1 c Architekt...'!F38</f>
        <v>0</v>
      </c>
      <c r="BD105" s="90">
        <f>'E1.1 c - E1.1 c Architekt...'!F39</f>
        <v>0</v>
      </c>
      <c r="BT105" s="21" t="s">
        <v>83</v>
      </c>
      <c r="BV105" s="21" t="s">
        <v>72</v>
      </c>
      <c r="BW105" s="21" t="s">
        <v>111</v>
      </c>
      <c r="BX105" s="21" t="s">
        <v>102</v>
      </c>
      <c r="CL105" s="21" t="s">
        <v>1</v>
      </c>
    </row>
    <row r="106" spans="1:91" s="4" customFormat="1" ht="35.25" customHeight="1">
      <c r="A106" s="85" t="s">
        <v>79</v>
      </c>
      <c r="B106" s="48"/>
      <c r="C106" s="10"/>
      <c r="D106" s="10"/>
      <c r="E106" s="179" t="s">
        <v>112</v>
      </c>
      <c r="F106" s="179"/>
      <c r="G106" s="179"/>
      <c r="H106" s="179"/>
      <c r="I106" s="179"/>
      <c r="J106" s="10"/>
      <c r="K106" s="179" t="s">
        <v>113</v>
      </c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87"/>
      <c r="AH106" s="188"/>
      <c r="AI106" s="188"/>
      <c r="AJ106" s="188"/>
      <c r="AK106" s="188"/>
      <c r="AL106" s="188"/>
      <c r="AM106" s="188"/>
      <c r="AN106" s="187"/>
      <c r="AO106" s="188"/>
      <c r="AP106" s="188"/>
      <c r="AQ106" s="86" t="s">
        <v>82</v>
      </c>
      <c r="AR106" s="48"/>
      <c r="AS106" s="87">
        <v>0</v>
      </c>
      <c r="AT106" s="88">
        <f t="shared" si="0"/>
        <v>0</v>
      </c>
      <c r="AU106" s="89">
        <f>'E1.1 d z - E1.1 d Archite...'!P131</f>
        <v>3.0298069999999999</v>
      </c>
      <c r="AV106" s="88">
        <f>'E1.1 d z - E1.1 d Archite...'!J35</f>
        <v>0</v>
      </c>
      <c r="AW106" s="88">
        <f>'E1.1 d z - E1.1 d Archite...'!J36</f>
        <v>0</v>
      </c>
      <c r="AX106" s="88">
        <f>'E1.1 d z - E1.1 d Archite...'!J37</f>
        <v>0</v>
      </c>
      <c r="AY106" s="88">
        <f>'E1.1 d z - E1.1 d Archite...'!J38</f>
        <v>0</v>
      </c>
      <c r="AZ106" s="88">
        <f>'E1.1 d z - E1.1 d Archite...'!F35</f>
        <v>0</v>
      </c>
      <c r="BA106" s="88">
        <f>'E1.1 d z - E1.1 d Archite...'!F36</f>
        <v>0</v>
      </c>
      <c r="BB106" s="88">
        <f>'E1.1 d z - E1.1 d Archite...'!F37</f>
        <v>0</v>
      </c>
      <c r="BC106" s="88">
        <f>'E1.1 d z - E1.1 d Archite...'!F38</f>
        <v>0</v>
      </c>
      <c r="BD106" s="90">
        <f>'E1.1 d z - E1.1 d Archite...'!F39</f>
        <v>0</v>
      </c>
      <c r="BT106" s="21" t="s">
        <v>83</v>
      </c>
      <c r="BV106" s="21" t="s">
        <v>72</v>
      </c>
      <c r="BW106" s="21" t="s">
        <v>114</v>
      </c>
      <c r="BX106" s="21" t="s">
        <v>102</v>
      </c>
      <c r="CL106" s="21" t="s">
        <v>1</v>
      </c>
    </row>
    <row r="107" spans="1:91" s="4" customFormat="1" ht="35.25" customHeight="1">
      <c r="A107" s="85" t="s">
        <v>79</v>
      </c>
      <c r="B107" s="48"/>
      <c r="C107" s="10"/>
      <c r="D107" s="10"/>
      <c r="E107" s="179" t="s">
        <v>115</v>
      </c>
      <c r="F107" s="179"/>
      <c r="G107" s="179"/>
      <c r="H107" s="179"/>
      <c r="I107" s="179"/>
      <c r="J107" s="10"/>
      <c r="K107" s="179" t="s">
        <v>116</v>
      </c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87"/>
      <c r="AH107" s="188"/>
      <c r="AI107" s="188"/>
      <c r="AJ107" s="188"/>
      <c r="AK107" s="188"/>
      <c r="AL107" s="188"/>
      <c r="AM107" s="188"/>
      <c r="AN107" s="187"/>
      <c r="AO107" s="188"/>
      <c r="AP107" s="188"/>
      <c r="AQ107" s="86" t="s">
        <v>82</v>
      </c>
      <c r="AR107" s="48"/>
      <c r="AS107" s="87">
        <v>0</v>
      </c>
      <c r="AT107" s="88">
        <f t="shared" si="0"/>
        <v>0</v>
      </c>
      <c r="AU107" s="89">
        <f>'E1.1 e - E1.1 e  Architek...'!P125</f>
        <v>0</v>
      </c>
      <c r="AV107" s="88">
        <f>'E1.1 e - E1.1 e  Architek...'!J35</f>
        <v>0</v>
      </c>
      <c r="AW107" s="88">
        <f>'E1.1 e - E1.1 e  Architek...'!J36</f>
        <v>0</v>
      </c>
      <c r="AX107" s="88">
        <f>'E1.1 e - E1.1 e  Architek...'!J37</f>
        <v>0</v>
      </c>
      <c r="AY107" s="88">
        <f>'E1.1 e - E1.1 e  Architek...'!J38</f>
        <v>0</v>
      </c>
      <c r="AZ107" s="88">
        <f>'E1.1 e - E1.1 e  Architek...'!F35</f>
        <v>0</v>
      </c>
      <c r="BA107" s="88">
        <f>'E1.1 e - E1.1 e  Architek...'!F36</f>
        <v>0</v>
      </c>
      <c r="BB107" s="88">
        <f>'E1.1 e - E1.1 e  Architek...'!F37</f>
        <v>0</v>
      </c>
      <c r="BC107" s="88">
        <f>'E1.1 e - E1.1 e  Architek...'!F38</f>
        <v>0</v>
      </c>
      <c r="BD107" s="90">
        <f>'E1.1 e - E1.1 e  Architek...'!F39</f>
        <v>0</v>
      </c>
      <c r="BT107" s="21" t="s">
        <v>83</v>
      </c>
      <c r="BV107" s="21" t="s">
        <v>72</v>
      </c>
      <c r="BW107" s="21" t="s">
        <v>117</v>
      </c>
      <c r="BX107" s="21" t="s">
        <v>102</v>
      </c>
      <c r="CL107" s="21" t="s">
        <v>1</v>
      </c>
    </row>
    <row r="108" spans="1:91" s="4" customFormat="1" ht="16.5" customHeight="1">
      <c r="A108" s="85" t="s">
        <v>79</v>
      </c>
      <c r="B108" s="48"/>
      <c r="C108" s="10"/>
      <c r="D108" s="10"/>
      <c r="E108" s="179" t="s">
        <v>118</v>
      </c>
      <c r="F108" s="179"/>
      <c r="G108" s="179"/>
      <c r="H108" s="179"/>
      <c r="I108" s="179"/>
      <c r="J108" s="10"/>
      <c r="K108" s="179" t="s">
        <v>119</v>
      </c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87"/>
      <c r="AH108" s="188"/>
      <c r="AI108" s="188"/>
      <c r="AJ108" s="188"/>
      <c r="AK108" s="188"/>
      <c r="AL108" s="188"/>
      <c r="AM108" s="188"/>
      <c r="AN108" s="187"/>
      <c r="AO108" s="188"/>
      <c r="AP108" s="188"/>
      <c r="AQ108" s="86" t="s">
        <v>82</v>
      </c>
      <c r="AR108" s="48"/>
      <c r="AS108" s="87">
        <v>0</v>
      </c>
      <c r="AT108" s="88">
        <f t="shared" si="0"/>
        <v>0</v>
      </c>
      <c r="AU108" s="89">
        <f>'E1.3 - E1.3 Statika'!P123</f>
        <v>0</v>
      </c>
      <c r="AV108" s="88">
        <f>'E1.3 - E1.3 Statika'!J35</f>
        <v>0</v>
      </c>
      <c r="AW108" s="88">
        <f>'E1.3 - E1.3 Statika'!J36</f>
        <v>0</v>
      </c>
      <c r="AX108" s="88">
        <f>'E1.3 - E1.3 Statika'!J37</f>
        <v>0</v>
      </c>
      <c r="AY108" s="88">
        <f>'E1.3 - E1.3 Statika'!J38</f>
        <v>0</v>
      </c>
      <c r="AZ108" s="88">
        <f>'E1.3 - E1.3 Statika'!F35</f>
        <v>0</v>
      </c>
      <c r="BA108" s="88">
        <f>'E1.3 - E1.3 Statika'!F36</f>
        <v>0</v>
      </c>
      <c r="BB108" s="88">
        <f>'E1.3 - E1.3 Statika'!F37</f>
        <v>0</v>
      </c>
      <c r="BC108" s="88">
        <f>'E1.3 - E1.3 Statika'!F38</f>
        <v>0</v>
      </c>
      <c r="BD108" s="90">
        <f>'E1.3 - E1.3 Statika'!F39</f>
        <v>0</v>
      </c>
      <c r="BT108" s="21" t="s">
        <v>83</v>
      </c>
      <c r="BV108" s="21" t="s">
        <v>72</v>
      </c>
      <c r="BW108" s="21" t="s">
        <v>120</v>
      </c>
      <c r="BX108" s="21" t="s">
        <v>102</v>
      </c>
      <c r="CL108" s="21" t="s">
        <v>1</v>
      </c>
    </row>
    <row r="109" spans="1:91" s="4" customFormat="1" ht="16.5" customHeight="1">
      <c r="A109" s="85" t="s">
        <v>79</v>
      </c>
      <c r="B109" s="48"/>
      <c r="C109" s="10"/>
      <c r="D109" s="10"/>
      <c r="E109" s="179" t="s">
        <v>121</v>
      </c>
      <c r="F109" s="179"/>
      <c r="G109" s="179"/>
      <c r="H109" s="179"/>
      <c r="I109" s="179"/>
      <c r="J109" s="10"/>
      <c r="K109" s="179" t="s">
        <v>122</v>
      </c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87"/>
      <c r="AH109" s="188"/>
      <c r="AI109" s="188"/>
      <c r="AJ109" s="188"/>
      <c r="AK109" s="188"/>
      <c r="AL109" s="188"/>
      <c r="AM109" s="188"/>
      <c r="AN109" s="187"/>
      <c r="AO109" s="188"/>
      <c r="AP109" s="188"/>
      <c r="AQ109" s="86" t="s">
        <v>82</v>
      </c>
      <c r="AR109" s="48"/>
      <c r="AS109" s="87">
        <v>0</v>
      </c>
      <c r="AT109" s="88">
        <f t="shared" si="0"/>
        <v>0</v>
      </c>
      <c r="AU109" s="89">
        <f>'E1.4 - E1.4  Zdravotechnika'!P131</f>
        <v>0</v>
      </c>
      <c r="AV109" s="88">
        <f>'E1.4 - E1.4  Zdravotechnika'!J35</f>
        <v>0</v>
      </c>
      <c r="AW109" s="88">
        <f>'E1.4 - E1.4  Zdravotechnika'!J36</f>
        <v>0</v>
      </c>
      <c r="AX109" s="88">
        <f>'E1.4 - E1.4  Zdravotechnika'!J37</f>
        <v>0</v>
      </c>
      <c r="AY109" s="88">
        <f>'E1.4 - E1.4  Zdravotechnika'!J38</f>
        <v>0</v>
      </c>
      <c r="AZ109" s="88">
        <f>'E1.4 - E1.4  Zdravotechnika'!F35</f>
        <v>0</v>
      </c>
      <c r="BA109" s="88">
        <f>'E1.4 - E1.4  Zdravotechnika'!F36</f>
        <v>0</v>
      </c>
      <c r="BB109" s="88">
        <f>'E1.4 - E1.4  Zdravotechnika'!F37</f>
        <v>0</v>
      </c>
      <c r="BC109" s="88">
        <f>'E1.4 - E1.4  Zdravotechnika'!F38</f>
        <v>0</v>
      </c>
      <c r="BD109" s="90">
        <f>'E1.4 - E1.4  Zdravotechnika'!F39</f>
        <v>0</v>
      </c>
      <c r="BT109" s="21" t="s">
        <v>83</v>
      </c>
      <c r="BV109" s="21" t="s">
        <v>72</v>
      </c>
      <c r="BW109" s="21" t="s">
        <v>123</v>
      </c>
      <c r="BX109" s="21" t="s">
        <v>102</v>
      </c>
      <c r="CL109" s="21" t="s">
        <v>1</v>
      </c>
    </row>
    <row r="110" spans="1:91" s="4" customFormat="1" ht="23.25" customHeight="1">
      <c r="A110" s="85" t="s">
        <v>79</v>
      </c>
      <c r="B110" s="48"/>
      <c r="C110" s="10"/>
      <c r="D110" s="10"/>
      <c r="E110" s="179" t="s">
        <v>124</v>
      </c>
      <c r="F110" s="179"/>
      <c r="G110" s="179"/>
      <c r="H110" s="179"/>
      <c r="I110" s="179"/>
      <c r="J110" s="10"/>
      <c r="K110" s="179" t="s">
        <v>125</v>
      </c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87"/>
      <c r="AH110" s="188"/>
      <c r="AI110" s="188"/>
      <c r="AJ110" s="188"/>
      <c r="AK110" s="188"/>
      <c r="AL110" s="188"/>
      <c r="AM110" s="188"/>
      <c r="AN110" s="187"/>
      <c r="AO110" s="188"/>
      <c r="AP110" s="188"/>
      <c r="AQ110" s="86" t="s">
        <v>82</v>
      </c>
      <c r="AR110" s="48"/>
      <c r="AS110" s="87">
        <v>0</v>
      </c>
      <c r="AT110" s="88">
        <f t="shared" si="0"/>
        <v>0</v>
      </c>
      <c r="AU110" s="89">
        <f>'E1.8a - E1.8a  Rozvod sla...'!P122</f>
        <v>0</v>
      </c>
      <c r="AV110" s="88">
        <f>'E1.8a - E1.8a  Rozvod sla...'!J35</f>
        <v>0</v>
      </c>
      <c r="AW110" s="88">
        <f>'E1.8a - E1.8a  Rozvod sla...'!J36</f>
        <v>0</v>
      </c>
      <c r="AX110" s="88">
        <f>'E1.8a - E1.8a  Rozvod sla...'!J37</f>
        <v>0</v>
      </c>
      <c r="AY110" s="88">
        <f>'E1.8a - E1.8a  Rozvod sla...'!J38</f>
        <v>0</v>
      </c>
      <c r="AZ110" s="88">
        <f>'E1.8a - E1.8a  Rozvod sla...'!F35</f>
        <v>0</v>
      </c>
      <c r="BA110" s="88">
        <f>'E1.8a - E1.8a  Rozvod sla...'!F36</f>
        <v>0</v>
      </c>
      <c r="BB110" s="88">
        <f>'E1.8a - E1.8a  Rozvod sla...'!F37</f>
        <v>0</v>
      </c>
      <c r="BC110" s="88">
        <f>'E1.8a - E1.8a  Rozvod sla...'!F38</f>
        <v>0</v>
      </c>
      <c r="BD110" s="90">
        <f>'E1.8a - E1.8a  Rozvod sla...'!F39</f>
        <v>0</v>
      </c>
      <c r="BT110" s="21" t="s">
        <v>83</v>
      </c>
      <c r="BV110" s="21" t="s">
        <v>72</v>
      </c>
      <c r="BW110" s="21" t="s">
        <v>126</v>
      </c>
      <c r="BX110" s="21" t="s">
        <v>102</v>
      </c>
      <c r="CL110" s="21" t="s">
        <v>1</v>
      </c>
    </row>
    <row r="111" spans="1:91" s="4" customFormat="1" ht="16.5" customHeight="1">
      <c r="A111" s="85" t="s">
        <v>79</v>
      </c>
      <c r="B111" s="48"/>
      <c r="C111" s="10"/>
      <c r="D111" s="10"/>
      <c r="E111" s="179" t="s">
        <v>127</v>
      </c>
      <c r="F111" s="179"/>
      <c r="G111" s="179"/>
      <c r="H111" s="179"/>
      <c r="I111" s="179"/>
      <c r="J111" s="10"/>
      <c r="K111" s="179" t="s">
        <v>128</v>
      </c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87"/>
      <c r="AH111" s="188"/>
      <c r="AI111" s="188"/>
      <c r="AJ111" s="188"/>
      <c r="AK111" s="188"/>
      <c r="AL111" s="188"/>
      <c r="AM111" s="188"/>
      <c r="AN111" s="187"/>
      <c r="AO111" s="188"/>
      <c r="AP111" s="188"/>
      <c r="AQ111" s="86" t="s">
        <v>82</v>
      </c>
      <c r="AR111" s="48"/>
      <c r="AS111" s="87">
        <v>0</v>
      </c>
      <c r="AT111" s="88">
        <f t="shared" si="0"/>
        <v>0</v>
      </c>
      <c r="AU111" s="89">
        <f>'E1.8b - E1.8 b Elektrická...'!P128</f>
        <v>0</v>
      </c>
      <c r="AV111" s="88">
        <f>'E1.8b - E1.8 b Elektrická...'!J35</f>
        <v>0</v>
      </c>
      <c r="AW111" s="88">
        <f>'E1.8b - E1.8 b Elektrická...'!J36</f>
        <v>0</v>
      </c>
      <c r="AX111" s="88">
        <f>'E1.8b - E1.8 b Elektrická...'!J37</f>
        <v>0</v>
      </c>
      <c r="AY111" s="88">
        <f>'E1.8b - E1.8 b Elektrická...'!J38</f>
        <v>0</v>
      </c>
      <c r="AZ111" s="88">
        <f>'E1.8b - E1.8 b Elektrická...'!F35</f>
        <v>0</v>
      </c>
      <c r="BA111" s="88">
        <f>'E1.8b - E1.8 b Elektrická...'!F36</f>
        <v>0</v>
      </c>
      <c r="BB111" s="88">
        <f>'E1.8b - E1.8 b Elektrická...'!F37</f>
        <v>0</v>
      </c>
      <c r="BC111" s="88">
        <f>'E1.8b - E1.8 b Elektrická...'!F38</f>
        <v>0</v>
      </c>
      <c r="BD111" s="90">
        <f>'E1.8b - E1.8 b Elektrická...'!F39</f>
        <v>0</v>
      </c>
      <c r="BT111" s="21" t="s">
        <v>83</v>
      </c>
      <c r="BV111" s="21" t="s">
        <v>72</v>
      </c>
      <c r="BW111" s="21" t="s">
        <v>129</v>
      </c>
      <c r="BX111" s="21" t="s">
        <v>102</v>
      </c>
      <c r="CL111" s="21" t="s">
        <v>1</v>
      </c>
    </row>
    <row r="112" spans="1:91" s="4" customFormat="1" ht="16.5" customHeight="1">
      <c r="A112" s="85" t="s">
        <v>79</v>
      </c>
      <c r="B112" s="48"/>
      <c r="C112" s="10"/>
      <c r="D112" s="10"/>
      <c r="E112" s="179" t="s">
        <v>130</v>
      </c>
      <c r="F112" s="179"/>
      <c r="G112" s="179"/>
      <c r="H112" s="179"/>
      <c r="I112" s="179"/>
      <c r="J112" s="10"/>
      <c r="K112" s="179" t="s">
        <v>131</v>
      </c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87"/>
      <c r="AH112" s="188"/>
      <c r="AI112" s="188"/>
      <c r="AJ112" s="188"/>
      <c r="AK112" s="188"/>
      <c r="AL112" s="188"/>
      <c r="AM112" s="188"/>
      <c r="AN112" s="187"/>
      <c r="AO112" s="188"/>
      <c r="AP112" s="188"/>
      <c r="AQ112" s="86" t="s">
        <v>82</v>
      </c>
      <c r="AR112" s="48"/>
      <c r="AS112" s="87">
        <v>0</v>
      </c>
      <c r="AT112" s="88">
        <f t="shared" si="0"/>
        <v>0</v>
      </c>
      <c r="AU112" s="89">
        <f>'E1.8c - E1.8 c Hlasová si...'!P126</f>
        <v>0</v>
      </c>
      <c r="AV112" s="88">
        <f>'E1.8c - E1.8 c Hlasová si...'!J35</f>
        <v>0</v>
      </c>
      <c r="AW112" s="88">
        <f>'E1.8c - E1.8 c Hlasová si...'!J36</f>
        <v>0</v>
      </c>
      <c r="AX112" s="88">
        <f>'E1.8c - E1.8 c Hlasová si...'!J37</f>
        <v>0</v>
      </c>
      <c r="AY112" s="88">
        <f>'E1.8c - E1.8 c Hlasová si...'!J38</f>
        <v>0</v>
      </c>
      <c r="AZ112" s="88">
        <f>'E1.8c - E1.8 c Hlasová si...'!F35</f>
        <v>0</v>
      </c>
      <c r="BA112" s="88">
        <f>'E1.8c - E1.8 c Hlasová si...'!F36</f>
        <v>0</v>
      </c>
      <c r="BB112" s="88">
        <f>'E1.8c - E1.8 c Hlasová si...'!F37</f>
        <v>0</v>
      </c>
      <c r="BC112" s="88">
        <f>'E1.8c - E1.8 c Hlasová si...'!F38</f>
        <v>0</v>
      </c>
      <c r="BD112" s="90">
        <f>'E1.8c - E1.8 c Hlasová si...'!F39</f>
        <v>0</v>
      </c>
      <c r="BT112" s="21" t="s">
        <v>83</v>
      </c>
      <c r="BV112" s="21" t="s">
        <v>72</v>
      </c>
      <c r="BW112" s="21" t="s">
        <v>132</v>
      </c>
      <c r="BX112" s="21" t="s">
        <v>102</v>
      </c>
      <c r="CL112" s="21" t="s">
        <v>1</v>
      </c>
    </row>
    <row r="113" spans="1:90" s="4" customFormat="1" ht="16.5" customHeight="1">
      <c r="A113" s="85" t="s">
        <v>79</v>
      </c>
      <c r="B113" s="48"/>
      <c r="C113" s="10"/>
      <c r="D113" s="10"/>
      <c r="E113" s="179" t="s">
        <v>133</v>
      </c>
      <c r="F113" s="179"/>
      <c r="G113" s="179"/>
      <c r="H113" s="179"/>
      <c r="I113" s="179"/>
      <c r="J113" s="10"/>
      <c r="K113" s="179" t="s">
        <v>134</v>
      </c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87"/>
      <c r="AH113" s="188"/>
      <c r="AI113" s="188"/>
      <c r="AJ113" s="188"/>
      <c r="AK113" s="188"/>
      <c r="AL113" s="188"/>
      <c r="AM113" s="188"/>
      <c r="AN113" s="187"/>
      <c r="AO113" s="188"/>
      <c r="AP113" s="188"/>
      <c r="AQ113" s="86" t="s">
        <v>82</v>
      </c>
      <c r="AR113" s="48"/>
      <c r="AS113" s="91">
        <v>0</v>
      </c>
      <c r="AT113" s="92">
        <f t="shared" si="0"/>
        <v>0</v>
      </c>
      <c r="AU113" s="93">
        <f>'E1.9 z - E1.9  Bleskozvod...'!P127</f>
        <v>0</v>
      </c>
      <c r="AV113" s="92">
        <f>'E1.9 z - E1.9  Bleskozvod...'!J35</f>
        <v>0</v>
      </c>
      <c r="AW113" s="92">
        <f>'E1.9 z - E1.9  Bleskozvod...'!J36</f>
        <v>0</v>
      </c>
      <c r="AX113" s="92">
        <f>'E1.9 z - E1.9  Bleskozvod...'!J37</f>
        <v>0</v>
      </c>
      <c r="AY113" s="92">
        <f>'E1.9 z - E1.9  Bleskozvod...'!J38</f>
        <v>0</v>
      </c>
      <c r="AZ113" s="92">
        <f>'E1.9 z - E1.9  Bleskozvod...'!F35</f>
        <v>0</v>
      </c>
      <c r="BA113" s="92">
        <f>'E1.9 z - E1.9  Bleskozvod...'!F36</f>
        <v>0</v>
      </c>
      <c r="BB113" s="92">
        <f>'E1.9 z - E1.9  Bleskozvod...'!F37</f>
        <v>0</v>
      </c>
      <c r="BC113" s="92">
        <f>'E1.9 z - E1.9  Bleskozvod...'!F38</f>
        <v>0</v>
      </c>
      <c r="BD113" s="94">
        <f>'E1.9 z - E1.9  Bleskozvod...'!F39</f>
        <v>0</v>
      </c>
      <c r="BT113" s="21" t="s">
        <v>83</v>
      </c>
      <c r="BV113" s="21" t="s">
        <v>72</v>
      </c>
      <c r="BW113" s="21" t="s">
        <v>135</v>
      </c>
      <c r="BX113" s="21" t="s">
        <v>102</v>
      </c>
      <c r="CL113" s="21" t="s">
        <v>1</v>
      </c>
    </row>
    <row r="114" spans="1:90" s="2" customFormat="1" ht="30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7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90" s="2" customFormat="1" ht="6.95" customHeight="1">
      <c r="A115" s="26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27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</sheetData>
  <mergeCells count="112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L33:P33"/>
    <mergeCell ref="W33:AE33"/>
    <mergeCell ref="AK33:AO33"/>
    <mergeCell ref="AK35:AO35"/>
    <mergeCell ref="X35:AB35"/>
    <mergeCell ref="AR2:BE2"/>
    <mergeCell ref="AG97:AM97"/>
    <mergeCell ref="AG104:AM104"/>
    <mergeCell ref="AG103:AM103"/>
    <mergeCell ref="AG102:AM102"/>
    <mergeCell ref="AG101:AM101"/>
    <mergeCell ref="AG100:AM100"/>
    <mergeCell ref="AG92:AM92"/>
    <mergeCell ref="AG95:AM95"/>
    <mergeCell ref="AG98:AM98"/>
    <mergeCell ref="AG99:AM99"/>
    <mergeCell ref="AG96:AM96"/>
    <mergeCell ref="AM87:AN87"/>
    <mergeCell ref="AM89:AP89"/>
    <mergeCell ref="AM90:AP90"/>
    <mergeCell ref="AN104:AP104"/>
    <mergeCell ref="AN103:AP103"/>
    <mergeCell ref="AN102:AP102"/>
    <mergeCell ref="AN96:AP96"/>
    <mergeCell ref="AK30:AO30"/>
    <mergeCell ref="W30:AE30"/>
    <mergeCell ref="L30:P30"/>
    <mergeCell ref="L31:P31"/>
    <mergeCell ref="AK31:AO31"/>
    <mergeCell ref="W31:AE31"/>
    <mergeCell ref="L32:P32"/>
    <mergeCell ref="W32:AE32"/>
    <mergeCell ref="AK32:AO32"/>
    <mergeCell ref="K5:AO5"/>
    <mergeCell ref="K6:AO6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E109:I109"/>
    <mergeCell ref="K109:AF109"/>
    <mergeCell ref="E110:I110"/>
    <mergeCell ref="K110:AF110"/>
    <mergeCell ref="E111:I111"/>
    <mergeCell ref="K111:AF111"/>
    <mergeCell ref="E112:I112"/>
    <mergeCell ref="K112:AF112"/>
    <mergeCell ref="E113:I113"/>
    <mergeCell ref="K113:AF113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94:AM94"/>
    <mergeCell ref="AN92:AP92"/>
    <mergeCell ref="AN99:AP99"/>
    <mergeCell ref="AN97:AP97"/>
    <mergeCell ref="AN101:AP101"/>
    <mergeCell ref="AN100:AP100"/>
    <mergeCell ref="AN95:AP95"/>
    <mergeCell ref="AN98:AP98"/>
    <mergeCell ref="C92:G92"/>
    <mergeCell ref="D102:H102"/>
    <mergeCell ref="D95:H95"/>
    <mergeCell ref="E104:I104"/>
    <mergeCell ref="E103:I103"/>
    <mergeCell ref="E97:I97"/>
    <mergeCell ref="E96:I96"/>
    <mergeCell ref="E101:I101"/>
    <mergeCell ref="E100:I100"/>
    <mergeCell ref="E99:I99"/>
    <mergeCell ref="E98:I98"/>
    <mergeCell ref="I92:AF92"/>
    <mergeCell ref="J102:AF102"/>
    <mergeCell ref="J95:AF95"/>
    <mergeCell ref="K96:AF96"/>
    <mergeCell ref="K104:AF104"/>
    <mergeCell ref="K100:AF100"/>
    <mergeCell ref="K97:AF97"/>
    <mergeCell ref="K101:AF101"/>
    <mergeCell ref="K103:AF103"/>
    <mergeCell ref="K99:AF99"/>
    <mergeCell ref="K98:AF98"/>
  </mergeCells>
  <hyperlinks>
    <hyperlink ref="A96" location="'SO01.1Z - E1.1Z  Časť zat...'!C2" display="/"/>
    <hyperlink ref="A97" location="'SO01.2Z - E1.2Z  Časť  za...'!C2" display="/"/>
    <hyperlink ref="A98" location="'SO01.3Z - E1.3Z  Časť vým...'!C2" display="/"/>
    <hyperlink ref="A99" location="'SO01.4Z - E1.4Z  Ústredné...'!C2" display="/"/>
    <hyperlink ref="A100" location="'SO01.6Z - E1.6Z  Vzduchot...'!C2" display="/"/>
    <hyperlink ref="A101" location="'SO01.7Z z - E1.7Z   Rozvo...'!C2" display="/"/>
    <hyperlink ref="A103" location="'E1.1 a - E1.1 a  Architek...'!C2" display="/"/>
    <hyperlink ref="A104" location="'E1.1 b - E1.1 b Architekt...'!C2" display="/"/>
    <hyperlink ref="A105" location="'E1.1 c - E1.1 c Architekt...'!C2" display="/"/>
    <hyperlink ref="A106" location="'E1.1 d z - E1.1 d Archite...'!C2" display="/"/>
    <hyperlink ref="A107" location="'E1.1 e - E1.1 e  Architek...'!C2" display="/"/>
    <hyperlink ref="A108" location="'E1.3 - E1.3 Statika'!C2" display="/"/>
    <hyperlink ref="A109" location="'E1.4 - E1.4  Zdravotechnika'!C2" display="/"/>
    <hyperlink ref="A110" location="'E1.8a - E1.8a  Rozvod sla...'!C2" display="/"/>
    <hyperlink ref="A111" location="'E1.8b - E1.8 b Elektrická...'!C2" display="/"/>
    <hyperlink ref="A112" location="'E1.8c - E1.8 c Hlasová si...'!C2" display="/"/>
    <hyperlink ref="A113" location="'E1.9 z - E1.9  Bleskozvod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111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2090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ROUND(J132,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ROUND((SUM(BE132:BE212)),  2)</f>
        <v>0</v>
      </c>
      <c r="G35" s="103"/>
      <c r="H35" s="103"/>
      <c r="I35" s="104">
        <v>0.2</v>
      </c>
      <c r="J35" s="102">
        <f>ROUND(((SUM(BE132:BE212))*I35),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ROUND((SUM(BF132:BF212)),  2)</f>
        <v>0</v>
      </c>
      <c r="G36" s="26"/>
      <c r="H36" s="26"/>
      <c r="I36" s="106">
        <v>0.2</v>
      </c>
      <c r="J36" s="105">
        <f>ROUND(((SUM(BF132:BF212))*I36),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ROUND((SUM(BG132:BG212)),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ROUND((SUM(BH132:BH212)),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ROUND((SUM(BI132:BI212)),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 xml:space="preserve">E1.1 c - E1.1 c Architektúra   Uprava stropov a stien v.č.A08 3NP, A09 4NP ,A10 5NP , 6NP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J132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19.899999999999999" hidden="1" customHeight="1">
      <c r="B100" s="122"/>
      <c r="D100" s="123" t="s">
        <v>147</v>
      </c>
      <c r="E100" s="124"/>
      <c r="F100" s="124"/>
      <c r="G100" s="124"/>
      <c r="H100" s="124"/>
      <c r="I100" s="124"/>
      <c r="J100" s="125">
        <f>J134</f>
        <v>0</v>
      </c>
      <c r="L100" s="122"/>
    </row>
    <row r="101" spans="1:47" s="10" customFormat="1" ht="19.899999999999999" hidden="1" customHeight="1">
      <c r="B101" s="122"/>
      <c r="D101" s="123" t="s">
        <v>1586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47" s="10" customFormat="1" ht="19.899999999999999" hidden="1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J148</f>
        <v>0</v>
      </c>
      <c r="L102" s="122"/>
    </row>
    <row r="103" spans="1:47" s="9" customFormat="1" ht="24.95" hidden="1" customHeight="1">
      <c r="B103" s="118"/>
      <c r="D103" s="119" t="s">
        <v>152</v>
      </c>
      <c r="E103" s="120"/>
      <c r="F103" s="120"/>
      <c r="G103" s="120"/>
      <c r="H103" s="120"/>
      <c r="I103" s="120"/>
      <c r="J103" s="121">
        <f>J150</f>
        <v>0</v>
      </c>
      <c r="L103" s="118"/>
    </row>
    <row r="104" spans="1:47" s="10" customFormat="1" ht="19.899999999999999" hidden="1" customHeight="1">
      <c r="B104" s="122"/>
      <c r="D104" s="123" t="s">
        <v>153</v>
      </c>
      <c r="E104" s="124"/>
      <c r="F104" s="124"/>
      <c r="G104" s="124"/>
      <c r="H104" s="124"/>
      <c r="I104" s="124"/>
      <c r="J104" s="125">
        <f>J151</f>
        <v>0</v>
      </c>
      <c r="L104" s="122"/>
    </row>
    <row r="105" spans="1:47" s="10" customFormat="1" ht="19.899999999999999" hidden="1" customHeight="1">
      <c r="B105" s="122"/>
      <c r="D105" s="123" t="s">
        <v>2091</v>
      </c>
      <c r="E105" s="124"/>
      <c r="F105" s="124"/>
      <c r="G105" s="124"/>
      <c r="H105" s="124"/>
      <c r="I105" s="124"/>
      <c r="J105" s="125">
        <f>J156</f>
        <v>0</v>
      </c>
      <c r="L105" s="122"/>
    </row>
    <row r="106" spans="1:47" s="10" customFormat="1" ht="19.899999999999999" hidden="1" customHeight="1">
      <c r="B106" s="122"/>
      <c r="D106" s="123" t="s">
        <v>1858</v>
      </c>
      <c r="E106" s="124"/>
      <c r="F106" s="124"/>
      <c r="G106" s="124"/>
      <c r="H106" s="124"/>
      <c r="I106" s="124"/>
      <c r="J106" s="125">
        <f>J162</f>
        <v>0</v>
      </c>
      <c r="L106" s="122"/>
    </row>
    <row r="107" spans="1:47" s="10" customFormat="1" ht="19.899999999999999" hidden="1" customHeight="1">
      <c r="B107" s="122"/>
      <c r="D107" s="123" t="s">
        <v>2092</v>
      </c>
      <c r="E107" s="124"/>
      <c r="F107" s="124"/>
      <c r="G107" s="124"/>
      <c r="H107" s="124"/>
      <c r="I107" s="124"/>
      <c r="J107" s="125">
        <f>J178</f>
        <v>0</v>
      </c>
      <c r="L107" s="122"/>
    </row>
    <row r="108" spans="1:47" s="10" customFormat="1" ht="19.899999999999999" hidden="1" customHeight="1">
      <c r="B108" s="122"/>
      <c r="D108" s="123" t="s">
        <v>154</v>
      </c>
      <c r="E108" s="124"/>
      <c r="F108" s="124"/>
      <c r="G108" s="124"/>
      <c r="H108" s="124"/>
      <c r="I108" s="124"/>
      <c r="J108" s="125">
        <f>J185</f>
        <v>0</v>
      </c>
      <c r="L108" s="122"/>
    </row>
    <row r="109" spans="1:47" s="10" customFormat="1" ht="19.899999999999999" hidden="1" customHeight="1">
      <c r="B109" s="122"/>
      <c r="D109" s="123" t="s">
        <v>155</v>
      </c>
      <c r="E109" s="124"/>
      <c r="F109" s="124"/>
      <c r="G109" s="124"/>
      <c r="H109" s="124"/>
      <c r="I109" s="124"/>
      <c r="J109" s="125">
        <f>J202</f>
        <v>0</v>
      </c>
      <c r="L109" s="122"/>
    </row>
    <row r="110" spans="1:47" s="10" customFormat="1" ht="19.899999999999999" hidden="1" customHeight="1">
      <c r="B110" s="122"/>
      <c r="D110" s="123" t="s">
        <v>1593</v>
      </c>
      <c r="E110" s="124"/>
      <c r="F110" s="124"/>
      <c r="G110" s="124"/>
      <c r="H110" s="124"/>
      <c r="I110" s="124"/>
      <c r="J110" s="125">
        <f>J206</f>
        <v>0</v>
      </c>
      <c r="L110" s="122"/>
    </row>
    <row r="111" spans="1:47" s="2" customFormat="1" ht="21.75" hidden="1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hidden="1" customHeight="1">
      <c r="A112" s="26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idden="1"/>
    <row r="114" spans="1:31" hidden="1"/>
    <row r="115" spans="1:31" hidden="1"/>
    <row r="116" spans="1:31" s="2" customFormat="1" ht="6.95" customHeight="1">
      <c r="A116" s="2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>
      <c r="A117" s="26"/>
      <c r="B117" s="27"/>
      <c r="C117" s="18" t="s">
        <v>156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13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>
      <c r="A120" s="26"/>
      <c r="B120" s="27"/>
      <c r="C120" s="26"/>
      <c r="D120" s="26"/>
      <c r="E120" s="221" t="str">
        <f>E7</f>
        <v>SOS PZ Devínská Nová Ves rev.2023_11_27</v>
      </c>
      <c r="F120" s="222"/>
      <c r="G120" s="222"/>
      <c r="H120" s="222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1" customFormat="1" ht="12" customHeight="1">
      <c r="B121" s="17"/>
      <c r="C121" s="23" t="s">
        <v>137</v>
      </c>
      <c r="L121" s="17"/>
    </row>
    <row r="122" spans="1:31" s="2" customFormat="1" ht="23.25" customHeight="1">
      <c r="A122" s="26"/>
      <c r="B122" s="27"/>
      <c r="C122" s="26"/>
      <c r="D122" s="26"/>
      <c r="E122" s="221" t="s">
        <v>1575</v>
      </c>
      <c r="F122" s="220"/>
      <c r="G122" s="220"/>
      <c r="H122" s="220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139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30" customHeight="1">
      <c r="A124" s="26"/>
      <c r="B124" s="27"/>
      <c r="C124" s="26"/>
      <c r="D124" s="26"/>
      <c r="E124" s="183" t="str">
        <f>E11</f>
        <v xml:space="preserve">E1.1 c - E1.1 c Architektúra   Uprava stropov a stien v.č.A08 3NP, A09 4NP ,A10 5NP , 6NP </v>
      </c>
      <c r="F124" s="220"/>
      <c r="G124" s="220"/>
      <c r="H124" s="220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17</v>
      </c>
      <c r="D126" s="26"/>
      <c r="E126" s="26"/>
      <c r="F126" s="21" t="str">
        <f>F14</f>
        <v xml:space="preserve"> </v>
      </c>
      <c r="G126" s="26"/>
      <c r="H126" s="26"/>
      <c r="I126" s="23" t="s">
        <v>19</v>
      </c>
      <c r="J126" s="52" t="str">
        <f>IF(J14="","",J14)</f>
        <v>12. 12. 2023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21</v>
      </c>
      <c r="D128" s="26"/>
      <c r="E128" s="26"/>
      <c r="F128" s="21" t="str">
        <f>E17</f>
        <v>Ministerstvo vnútra SR</v>
      </c>
      <c r="G128" s="26"/>
      <c r="H128" s="26"/>
      <c r="I128" s="23" t="s">
        <v>26</v>
      </c>
      <c r="J128" s="24" t="str">
        <f>E23</f>
        <v xml:space="preserve"> </v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25</v>
      </c>
      <c r="D129" s="26"/>
      <c r="E129" s="26"/>
      <c r="F129" s="21">
        <f>IF(E20="","",E20)</f>
        <v>0</v>
      </c>
      <c r="G129" s="26"/>
      <c r="H129" s="26"/>
      <c r="I129" s="23" t="s">
        <v>28</v>
      </c>
      <c r="J129" s="24" t="str">
        <f>E26</f>
        <v/>
      </c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>
      <c r="A131" s="126"/>
      <c r="B131" s="127"/>
      <c r="C131" s="128" t="s">
        <v>157</v>
      </c>
      <c r="D131" s="129" t="s">
        <v>55</v>
      </c>
      <c r="E131" s="129" t="s">
        <v>51</v>
      </c>
      <c r="F131" s="129" t="s">
        <v>52</v>
      </c>
      <c r="G131" s="129" t="s">
        <v>158</v>
      </c>
      <c r="H131" s="129" t="s">
        <v>159</v>
      </c>
      <c r="I131" s="129" t="s">
        <v>160</v>
      </c>
      <c r="J131" s="130" t="s">
        <v>143</v>
      </c>
      <c r="K131" s="131" t="s">
        <v>161</v>
      </c>
      <c r="L131" s="132"/>
      <c r="M131" s="59" t="s">
        <v>1</v>
      </c>
      <c r="N131" s="60" t="s">
        <v>34</v>
      </c>
      <c r="O131" s="60" t="s">
        <v>162</v>
      </c>
      <c r="P131" s="60" t="s">
        <v>163</v>
      </c>
      <c r="Q131" s="60" t="s">
        <v>164</v>
      </c>
      <c r="R131" s="60" t="s">
        <v>165</v>
      </c>
      <c r="S131" s="60" t="s">
        <v>166</v>
      </c>
      <c r="T131" s="61" t="s">
        <v>167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26"/>
      <c r="B132" s="27"/>
      <c r="C132" s="66" t="s">
        <v>144</v>
      </c>
      <c r="D132" s="26"/>
      <c r="E132" s="26"/>
      <c r="F132" s="26"/>
      <c r="G132" s="26"/>
      <c r="H132" s="26"/>
      <c r="I132" s="26"/>
      <c r="J132" s="133"/>
      <c r="K132" s="26"/>
      <c r="L132" s="27"/>
      <c r="M132" s="62"/>
      <c r="N132" s="53"/>
      <c r="O132" s="63"/>
      <c r="P132" s="134">
        <f>P133+P150</f>
        <v>44.806184000000002</v>
      </c>
      <c r="Q132" s="63"/>
      <c r="R132" s="134">
        <f>R133+R150</f>
        <v>0</v>
      </c>
      <c r="S132" s="63"/>
      <c r="T132" s="135">
        <f>T133+T150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69</v>
      </c>
      <c r="AU132" s="14" t="s">
        <v>145</v>
      </c>
      <c r="BK132" s="136">
        <f>BK133+BK150</f>
        <v>0</v>
      </c>
    </row>
    <row r="133" spans="1:65" s="12" customFormat="1" ht="25.9" customHeight="1">
      <c r="B133" s="137"/>
      <c r="D133" s="138" t="s">
        <v>69</v>
      </c>
      <c r="E133" s="139" t="s">
        <v>168</v>
      </c>
      <c r="F133" s="139" t="s">
        <v>169</v>
      </c>
      <c r="J133" s="140"/>
      <c r="L133" s="137"/>
      <c r="M133" s="141"/>
      <c r="N133" s="142"/>
      <c r="O133" s="142"/>
      <c r="P133" s="143">
        <f>P134+P146+P148</f>
        <v>0</v>
      </c>
      <c r="Q133" s="142"/>
      <c r="R133" s="143">
        <f>R134+R146+R148</f>
        <v>0</v>
      </c>
      <c r="S133" s="142"/>
      <c r="T133" s="144">
        <f>T134+T146+T148</f>
        <v>0</v>
      </c>
      <c r="AR133" s="138" t="s">
        <v>77</v>
      </c>
      <c r="AT133" s="145" t="s">
        <v>69</v>
      </c>
      <c r="AU133" s="145" t="s">
        <v>70</v>
      </c>
      <c r="AY133" s="138" t="s">
        <v>170</v>
      </c>
      <c r="BK133" s="146">
        <f>BK134+BK146+BK148</f>
        <v>0</v>
      </c>
    </row>
    <row r="134" spans="1:65" s="12" customFormat="1" ht="22.9" customHeight="1">
      <c r="B134" s="137"/>
      <c r="D134" s="138" t="s">
        <v>69</v>
      </c>
      <c r="E134" s="147" t="s">
        <v>171</v>
      </c>
      <c r="F134" s="147" t="s">
        <v>172</v>
      </c>
      <c r="J134" s="148"/>
      <c r="L134" s="137"/>
      <c r="M134" s="141"/>
      <c r="N134" s="142"/>
      <c r="O134" s="142"/>
      <c r="P134" s="143">
        <f>SUM(P135:P145)</f>
        <v>0</v>
      </c>
      <c r="Q134" s="142"/>
      <c r="R134" s="143">
        <f>SUM(R135:R145)</f>
        <v>0</v>
      </c>
      <c r="S134" s="142"/>
      <c r="T134" s="144">
        <f>SUM(T135:T145)</f>
        <v>0</v>
      </c>
      <c r="AR134" s="138" t="s">
        <v>77</v>
      </c>
      <c r="AT134" s="145" t="s">
        <v>69</v>
      </c>
      <c r="AU134" s="145" t="s">
        <v>77</v>
      </c>
      <c r="AY134" s="138" t="s">
        <v>170</v>
      </c>
      <c r="BK134" s="146">
        <f>SUM(BK135:BK145)</f>
        <v>0</v>
      </c>
    </row>
    <row r="135" spans="1:65" s="2" customFormat="1" ht="24.2" customHeight="1">
      <c r="A135" s="26"/>
      <c r="B135" s="149"/>
      <c r="C135" s="164" t="s">
        <v>77</v>
      </c>
      <c r="D135" s="164" t="s">
        <v>178</v>
      </c>
      <c r="E135" s="165" t="s">
        <v>2093</v>
      </c>
      <c r="F135" s="166" t="s">
        <v>2094</v>
      </c>
      <c r="G135" s="167" t="s">
        <v>181</v>
      </c>
      <c r="H135" s="168">
        <v>64.724999999999994</v>
      </c>
      <c r="I135" s="169"/>
      <c r="J135" s="169"/>
      <c r="K135" s="170"/>
      <c r="L135" s="27"/>
      <c r="M135" s="171" t="s">
        <v>1</v>
      </c>
      <c r="N135" s="172" t="s">
        <v>36</v>
      </c>
      <c r="O135" s="160">
        <v>0</v>
      </c>
      <c r="P135" s="160">
        <f t="shared" ref="P135:P145" si="0">O135*H135</f>
        <v>0</v>
      </c>
      <c r="Q135" s="160">
        <v>0</v>
      </c>
      <c r="R135" s="160">
        <f t="shared" ref="R135:R145" si="1">Q135*H135</f>
        <v>0</v>
      </c>
      <c r="S135" s="160">
        <v>0</v>
      </c>
      <c r="T135" s="161">
        <f t="shared" ref="T135:T145" si="2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177</v>
      </c>
      <c r="AT135" s="162" t="s">
        <v>178</v>
      </c>
      <c r="AU135" s="162" t="s">
        <v>83</v>
      </c>
      <c r="AY135" s="14" t="s">
        <v>170</v>
      </c>
      <c r="BE135" s="163">
        <f t="shared" ref="BE135:BE145" si="3">IF(N135="základná",J135,0)</f>
        <v>0</v>
      </c>
      <c r="BF135" s="163">
        <f t="shared" ref="BF135:BF145" si="4">IF(N135="znížená",J135,0)</f>
        <v>0</v>
      </c>
      <c r="BG135" s="163">
        <f t="shared" ref="BG135:BG145" si="5">IF(N135="zákl. prenesená",J135,0)</f>
        <v>0</v>
      </c>
      <c r="BH135" s="163">
        <f t="shared" ref="BH135:BH145" si="6">IF(N135="zníž. prenesená",J135,0)</f>
        <v>0</v>
      </c>
      <c r="BI135" s="163">
        <f t="shared" ref="BI135:BI145" si="7">IF(N135="nulová",J135,0)</f>
        <v>0</v>
      </c>
      <c r="BJ135" s="14" t="s">
        <v>83</v>
      </c>
      <c r="BK135" s="163">
        <f t="shared" ref="BK135:BK145" si="8">ROUND(I135*H135,2)</f>
        <v>0</v>
      </c>
      <c r="BL135" s="14" t="s">
        <v>177</v>
      </c>
      <c r="BM135" s="162" t="s">
        <v>83</v>
      </c>
    </row>
    <row r="136" spans="1:65" s="2" customFormat="1" ht="33" customHeight="1">
      <c r="A136" s="26"/>
      <c r="B136" s="149"/>
      <c r="C136" s="164" t="s">
        <v>83</v>
      </c>
      <c r="D136" s="164" t="s">
        <v>178</v>
      </c>
      <c r="E136" s="165" t="s">
        <v>2095</v>
      </c>
      <c r="F136" s="166" t="s">
        <v>2096</v>
      </c>
      <c r="G136" s="167" t="s">
        <v>181</v>
      </c>
      <c r="H136" s="168">
        <v>2478.5630000000001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177</v>
      </c>
    </row>
    <row r="137" spans="1:65" s="2" customFormat="1" ht="44.25" customHeight="1">
      <c r="A137" s="26"/>
      <c r="B137" s="149"/>
      <c r="C137" s="164" t="s">
        <v>182</v>
      </c>
      <c r="D137" s="164" t="s">
        <v>178</v>
      </c>
      <c r="E137" s="165" t="s">
        <v>2097</v>
      </c>
      <c r="F137" s="166" t="s">
        <v>2098</v>
      </c>
      <c r="G137" s="167" t="s">
        <v>181</v>
      </c>
      <c r="H137" s="168">
        <v>2478.5630000000001</v>
      </c>
      <c r="I137" s="169"/>
      <c r="J137" s="169"/>
      <c r="K137" s="170"/>
      <c r="L137" s="27"/>
      <c r="M137" s="171" t="s">
        <v>1</v>
      </c>
      <c r="N137" s="172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177</v>
      </c>
      <c r="AT137" s="162" t="s">
        <v>178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171</v>
      </c>
    </row>
    <row r="138" spans="1:65" s="2" customFormat="1" ht="33" customHeight="1">
      <c r="A138" s="26"/>
      <c r="B138" s="149"/>
      <c r="C138" s="164" t="s">
        <v>177</v>
      </c>
      <c r="D138" s="164" t="s">
        <v>178</v>
      </c>
      <c r="E138" s="165" t="s">
        <v>2099</v>
      </c>
      <c r="F138" s="166" t="s">
        <v>2100</v>
      </c>
      <c r="G138" s="167" t="s">
        <v>181</v>
      </c>
      <c r="H138" s="168">
        <v>6155.8789999999999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176</v>
      </c>
    </row>
    <row r="139" spans="1:65" s="2" customFormat="1" ht="24.2" customHeight="1">
      <c r="A139" s="26"/>
      <c r="B139" s="149"/>
      <c r="C139" s="164" t="s">
        <v>187</v>
      </c>
      <c r="D139" s="164" t="s">
        <v>178</v>
      </c>
      <c r="E139" s="165" t="s">
        <v>2101</v>
      </c>
      <c r="F139" s="166" t="s">
        <v>2102</v>
      </c>
      <c r="G139" s="167" t="s">
        <v>181</v>
      </c>
      <c r="H139" s="168">
        <v>6155.8789999999999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190</v>
      </c>
    </row>
    <row r="140" spans="1:65" s="2" customFormat="1" ht="24.2" customHeight="1">
      <c r="A140" s="26"/>
      <c r="B140" s="149"/>
      <c r="C140" s="164" t="s">
        <v>171</v>
      </c>
      <c r="D140" s="164" t="s">
        <v>178</v>
      </c>
      <c r="E140" s="165" t="s">
        <v>2103</v>
      </c>
      <c r="F140" s="166" t="s">
        <v>2104</v>
      </c>
      <c r="G140" s="167" t="s">
        <v>181</v>
      </c>
      <c r="H140" s="168">
        <v>255.279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193</v>
      </c>
    </row>
    <row r="141" spans="1:65" s="2" customFormat="1" ht="33" customHeight="1">
      <c r="A141" s="26"/>
      <c r="B141" s="149"/>
      <c r="C141" s="164" t="s">
        <v>194</v>
      </c>
      <c r="D141" s="164" t="s">
        <v>178</v>
      </c>
      <c r="E141" s="165" t="s">
        <v>2105</v>
      </c>
      <c r="F141" s="166" t="s">
        <v>2106</v>
      </c>
      <c r="G141" s="167" t="s">
        <v>181</v>
      </c>
      <c r="H141" s="168">
        <v>255.279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197</v>
      </c>
    </row>
    <row r="142" spans="1:65" s="2" customFormat="1" ht="24.2" customHeight="1">
      <c r="A142" s="26"/>
      <c r="B142" s="149"/>
      <c r="C142" s="164" t="s">
        <v>176</v>
      </c>
      <c r="D142" s="164" t="s">
        <v>178</v>
      </c>
      <c r="E142" s="165" t="s">
        <v>2107</v>
      </c>
      <c r="F142" s="166" t="s">
        <v>2108</v>
      </c>
      <c r="G142" s="167" t="s">
        <v>181</v>
      </c>
      <c r="H142" s="168">
        <v>2667.3710000000001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200</v>
      </c>
    </row>
    <row r="143" spans="1:65" s="2" customFormat="1" ht="24.2" customHeight="1">
      <c r="A143" s="26"/>
      <c r="B143" s="149"/>
      <c r="C143" s="164" t="s">
        <v>201</v>
      </c>
      <c r="D143" s="164" t="s">
        <v>178</v>
      </c>
      <c r="E143" s="165" t="s">
        <v>2109</v>
      </c>
      <c r="F143" s="166" t="s">
        <v>2110</v>
      </c>
      <c r="G143" s="167" t="s">
        <v>181</v>
      </c>
      <c r="H143" s="168">
        <v>19.527000000000001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204</v>
      </c>
    </row>
    <row r="144" spans="1:65" s="2" customFormat="1" ht="37.9" customHeight="1">
      <c r="A144" s="26"/>
      <c r="B144" s="149"/>
      <c r="C144" s="164" t="s">
        <v>190</v>
      </c>
      <c r="D144" s="164" t="s">
        <v>178</v>
      </c>
      <c r="E144" s="165" t="s">
        <v>2111</v>
      </c>
      <c r="F144" s="166" t="s">
        <v>2112</v>
      </c>
      <c r="G144" s="167" t="s">
        <v>181</v>
      </c>
      <c r="H144" s="168">
        <v>13.86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7</v>
      </c>
    </row>
    <row r="145" spans="1:65" s="2" customFormat="1" ht="24.2" customHeight="1">
      <c r="A145" s="26"/>
      <c r="B145" s="149"/>
      <c r="C145" s="164" t="s">
        <v>209</v>
      </c>
      <c r="D145" s="164" t="s">
        <v>178</v>
      </c>
      <c r="E145" s="165" t="s">
        <v>2113</v>
      </c>
      <c r="F145" s="166" t="s">
        <v>2114</v>
      </c>
      <c r="G145" s="167" t="s">
        <v>208</v>
      </c>
      <c r="H145" s="168">
        <v>42.8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177</v>
      </c>
      <c r="AT145" s="162" t="s">
        <v>178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212</v>
      </c>
    </row>
    <row r="146" spans="1:65" s="12" customFormat="1" ht="22.9" customHeight="1">
      <c r="B146" s="137"/>
      <c r="D146" s="138" t="s">
        <v>69</v>
      </c>
      <c r="E146" s="147" t="s">
        <v>497</v>
      </c>
      <c r="F146" s="147" t="s">
        <v>1754</v>
      </c>
      <c r="J146" s="148"/>
      <c r="L146" s="137"/>
      <c r="M146" s="141"/>
      <c r="N146" s="142"/>
      <c r="O146" s="142"/>
      <c r="P146" s="143">
        <f>P147</f>
        <v>0</v>
      </c>
      <c r="Q146" s="142"/>
      <c r="R146" s="143">
        <f>R147</f>
        <v>0</v>
      </c>
      <c r="S146" s="142"/>
      <c r="T146" s="144">
        <f>T147</f>
        <v>0</v>
      </c>
      <c r="AR146" s="138" t="s">
        <v>77</v>
      </c>
      <c r="AT146" s="145" t="s">
        <v>69</v>
      </c>
      <c r="AU146" s="145" t="s">
        <v>77</v>
      </c>
      <c r="AY146" s="138" t="s">
        <v>170</v>
      </c>
      <c r="BK146" s="146">
        <f>BK147</f>
        <v>0</v>
      </c>
    </row>
    <row r="147" spans="1:65" s="2" customFormat="1" ht="33" customHeight="1">
      <c r="A147" s="26"/>
      <c r="B147" s="149"/>
      <c r="C147" s="164" t="s">
        <v>193</v>
      </c>
      <c r="D147" s="164" t="s">
        <v>178</v>
      </c>
      <c r="E147" s="165" t="s">
        <v>1755</v>
      </c>
      <c r="F147" s="166" t="s">
        <v>1756</v>
      </c>
      <c r="G147" s="167" t="s">
        <v>181</v>
      </c>
      <c r="H147" s="168">
        <v>600</v>
      </c>
      <c r="I147" s="169"/>
      <c r="J147" s="169"/>
      <c r="K147" s="170"/>
      <c r="L147" s="27"/>
      <c r="M147" s="171" t="s">
        <v>1</v>
      </c>
      <c r="N147" s="172" t="s">
        <v>36</v>
      </c>
      <c r="O147" s="160">
        <v>0</v>
      </c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177</v>
      </c>
      <c r="AT147" s="162" t="s">
        <v>178</v>
      </c>
      <c r="AU147" s="162" t="s">
        <v>83</v>
      </c>
      <c r="AY147" s="14" t="s">
        <v>170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83</v>
      </c>
      <c r="BK147" s="163">
        <f>ROUND(I147*H147,2)</f>
        <v>0</v>
      </c>
      <c r="BL147" s="14" t="s">
        <v>177</v>
      </c>
      <c r="BM147" s="162" t="s">
        <v>215</v>
      </c>
    </row>
    <row r="148" spans="1:65" s="12" customFormat="1" ht="22.9" customHeight="1">
      <c r="B148" s="137"/>
      <c r="D148" s="138" t="s">
        <v>69</v>
      </c>
      <c r="E148" s="147" t="s">
        <v>271</v>
      </c>
      <c r="F148" s="147" t="s">
        <v>272</v>
      </c>
      <c r="J148" s="148"/>
      <c r="L148" s="137"/>
      <c r="M148" s="141"/>
      <c r="N148" s="142"/>
      <c r="O148" s="142"/>
      <c r="P148" s="143">
        <f>P149</f>
        <v>0</v>
      </c>
      <c r="Q148" s="142"/>
      <c r="R148" s="143">
        <f>R149</f>
        <v>0</v>
      </c>
      <c r="S148" s="142"/>
      <c r="T148" s="144">
        <f>T149</f>
        <v>0</v>
      </c>
      <c r="AR148" s="138" t="s">
        <v>77</v>
      </c>
      <c r="AT148" s="145" t="s">
        <v>69</v>
      </c>
      <c r="AU148" s="145" t="s">
        <v>77</v>
      </c>
      <c r="AY148" s="138" t="s">
        <v>170</v>
      </c>
      <c r="BK148" s="146">
        <f>BK149</f>
        <v>0</v>
      </c>
    </row>
    <row r="149" spans="1:65" s="2" customFormat="1" ht="24.2" customHeight="1">
      <c r="A149" s="26"/>
      <c r="B149" s="149"/>
      <c r="C149" s="164" t="s">
        <v>216</v>
      </c>
      <c r="D149" s="164" t="s">
        <v>178</v>
      </c>
      <c r="E149" s="165" t="s">
        <v>273</v>
      </c>
      <c r="F149" s="166" t="s">
        <v>274</v>
      </c>
      <c r="G149" s="167" t="s">
        <v>275</v>
      </c>
      <c r="H149" s="168">
        <v>207.821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4" t="s">
        <v>83</v>
      </c>
      <c r="BK149" s="163">
        <f>ROUND(I149*H149,2)</f>
        <v>0</v>
      </c>
      <c r="BL149" s="14" t="s">
        <v>177</v>
      </c>
      <c r="BM149" s="162" t="s">
        <v>220</v>
      </c>
    </row>
    <row r="150" spans="1:65" s="12" customFormat="1" ht="25.9" customHeight="1">
      <c r="B150" s="137"/>
      <c r="D150" s="138" t="s">
        <v>69</v>
      </c>
      <c r="E150" s="139" t="s">
        <v>277</v>
      </c>
      <c r="F150" s="139" t="s">
        <v>278</v>
      </c>
      <c r="J150" s="140"/>
      <c r="L150" s="137"/>
      <c r="M150" s="141"/>
      <c r="N150" s="142"/>
      <c r="O150" s="142"/>
      <c r="P150" s="143">
        <f>P151+P156+P162+P178+P185+P202+P206</f>
        <v>44.806184000000002</v>
      </c>
      <c r="Q150" s="142"/>
      <c r="R150" s="143">
        <f>R151+R156+R162+R178+R185+R202+R206</f>
        <v>0</v>
      </c>
      <c r="S150" s="142"/>
      <c r="T150" s="144">
        <f>T151+T156+T162+T178+T185+T202+T206</f>
        <v>0</v>
      </c>
      <c r="AR150" s="138" t="s">
        <v>83</v>
      </c>
      <c r="AT150" s="145" t="s">
        <v>69</v>
      </c>
      <c r="AU150" s="145" t="s">
        <v>70</v>
      </c>
      <c r="AY150" s="138" t="s">
        <v>170</v>
      </c>
      <c r="BK150" s="146">
        <f>BK151+BK156+BK162+BK178+BK185+BK202+BK206</f>
        <v>0</v>
      </c>
    </row>
    <row r="151" spans="1:65" s="12" customFormat="1" ht="22.9" customHeight="1">
      <c r="B151" s="137"/>
      <c r="D151" s="138" t="s">
        <v>69</v>
      </c>
      <c r="E151" s="147" t="s">
        <v>279</v>
      </c>
      <c r="F151" s="147" t="s">
        <v>280</v>
      </c>
      <c r="J151" s="148"/>
      <c r="L151" s="137"/>
      <c r="M151" s="141"/>
      <c r="N151" s="142"/>
      <c r="O151" s="142"/>
      <c r="P151" s="143">
        <f>SUM(P152:P155)</f>
        <v>0</v>
      </c>
      <c r="Q151" s="142"/>
      <c r="R151" s="143">
        <f>SUM(R152:R155)</f>
        <v>0</v>
      </c>
      <c r="S151" s="142"/>
      <c r="T151" s="144">
        <f>SUM(T152:T155)</f>
        <v>0</v>
      </c>
      <c r="AR151" s="138" t="s">
        <v>83</v>
      </c>
      <c r="AT151" s="145" t="s">
        <v>69</v>
      </c>
      <c r="AU151" s="145" t="s">
        <v>77</v>
      </c>
      <c r="AY151" s="138" t="s">
        <v>170</v>
      </c>
      <c r="BK151" s="146">
        <f>SUM(BK152:BK155)</f>
        <v>0</v>
      </c>
    </row>
    <row r="152" spans="1:65" s="2" customFormat="1" ht="33" customHeight="1">
      <c r="A152" s="26"/>
      <c r="B152" s="149"/>
      <c r="C152" s="164" t="s">
        <v>197</v>
      </c>
      <c r="D152" s="164" t="s">
        <v>178</v>
      </c>
      <c r="E152" s="165" t="s">
        <v>2115</v>
      </c>
      <c r="F152" s="166" t="s">
        <v>2116</v>
      </c>
      <c r="G152" s="167" t="s">
        <v>181</v>
      </c>
      <c r="H152" s="168">
        <v>54.07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200</v>
      </c>
      <c r="AT152" s="162" t="s">
        <v>178</v>
      </c>
      <c r="AU152" s="162" t="s">
        <v>83</v>
      </c>
      <c r="AY152" s="14" t="s">
        <v>170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4" t="s">
        <v>83</v>
      </c>
      <c r="BK152" s="163">
        <f>ROUND(I152*H152,2)</f>
        <v>0</v>
      </c>
      <c r="BL152" s="14" t="s">
        <v>200</v>
      </c>
      <c r="BM152" s="162" t="s">
        <v>223</v>
      </c>
    </row>
    <row r="153" spans="1:65" s="2" customFormat="1" ht="24.2" customHeight="1">
      <c r="A153" s="26"/>
      <c r="B153" s="149"/>
      <c r="C153" s="164" t="s">
        <v>253</v>
      </c>
      <c r="D153" s="164" t="s">
        <v>178</v>
      </c>
      <c r="E153" s="165" t="s">
        <v>2117</v>
      </c>
      <c r="F153" s="166" t="s">
        <v>2118</v>
      </c>
      <c r="G153" s="167" t="s">
        <v>181</v>
      </c>
      <c r="H153" s="168">
        <v>824.12900000000002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200</v>
      </c>
      <c r="AT153" s="162" t="s">
        <v>178</v>
      </c>
      <c r="AU153" s="162" t="s">
        <v>83</v>
      </c>
      <c r="AY153" s="14" t="s">
        <v>170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4" t="s">
        <v>83</v>
      </c>
      <c r="BK153" s="163">
        <f>ROUND(I153*H153,2)</f>
        <v>0</v>
      </c>
      <c r="BL153" s="14" t="s">
        <v>200</v>
      </c>
      <c r="BM153" s="162" t="s">
        <v>229</v>
      </c>
    </row>
    <row r="154" spans="1:65" s="2" customFormat="1" ht="24.2" customHeight="1">
      <c r="A154" s="26"/>
      <c r="B154" s="149"/>
      <c r="C154" s="164" t="s">
        <v>200</v>
      </c>
      <c r="D154" s="164" t="s">
        <v>178</v>
      </c>
      <c r="E154" s="165" t="s">
        <v>296</v>
      </c>
      <c r="F154" s="166" t="s">
        <v>297</v>
      </c>
      <c r="G154" s="167" t="s">
        <v>275</v>
      </c>
      <c r="H154" s="168">
        <v>1.9890000000000001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200</v>
      </c>
      <c r="AT154" s="162" t="s">
        <v>178</v>
      </c>
      <c r="AU154" s="162" t="s">
        <v>83</v>
      </c>
      <c r="AY154" s="14" t="s">
        <v>170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4" t="s">
        <v>83</v>
      </c>
      <c r="BK154" s="163">
        <f>ROUND(I154*H154,2)</f>
        <v>0</v>
      </c>
      <c r="BL154" s="14" t="s">
        <v>200</v>
      </c>
      <c r="BM154" s="162" t="s">
        <v>233</v>
      </c>
    </row>
    <row r="155" spans="1:65" s="2" customFormat="1" ht="24.2" customHeight="1">
      <c r="A155" s="26"/>
      <c r="B155" s="149"/>
      <c r="C155" s="164" t="s">
        <v>260</v>
      </c>
      <c r="D155" s="164" t="s">
        <v>178</v>
      </c>
      <c r="E155" s="165" t="s">
        <v>299</v>
      </c>
      <c r="F155" s="166" t="s">
        <v>300</v>
      </c>
      <c r="G155" s="167" t="s">
        <v>275</v>
      </c>
      <c r="H155" s="168">
        <v>1.9890000000000001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200</v>
      </c>
      <c r="AT155" s="162" t="s">
        <v>178</v>
      </c>
      <c r="AU155" s="162" t="s">
        <v>83</v>
      </c>
      <c r="AY155" s="14" t="s">
        <v>170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4" t="s">
        <v>83</v>
      </c>
      <c r="BK155" s="163">
        <f>ROUND(I155*H155,2)</f>
        <v>0</v>
      </c>
      <c r="BL155" s="14" t="s">
        <v>200</v>
      </c>
      <c r="BM155" s="162" t="s">
        <v>230</v>
      </c>
    </row>
    <row r="156" spans="1:65" s="12" customFormat="1" ht="22.9" customHeight="1">
      <c r="B156" s="137"/>
      <c r="D156" s="138" t="s">
        <v>69</v>
      </c>
      <c r="E156" s="147" t="s">
        <v>2119</v>
      </c>
      <c r="F156" s="147" t="s">
        <v>2120</v>
      </c>
      <c r="J156" s="148"/>
      <c r="L156" s="137"/>
      <c r="M156" s="141"/>
      <c r="N156" s="142"/>
      <c r="O156" s="142"/>
      <c r="P156" s="143">
        <f>SUM(P157:P161)</f>
        <v>0.134496</v>
      </c>
      <c r="Q156" s="142"/>
      <c r="R156" s="143">
        <f>SUM(R157:R161)</f>
        <v>0</v>
      </c>
      <c r="S156" s="142"/>
      <c r="T156" s="144">
        <f>SUM(T157:T161)</f>
        <v>0</v>
      </c>
      <c r="AR156" s="138" t="s">
        <v>83</v>
      </c>
      <c r="AT156" s="145" t="s">
        <v>69</v>
      </c>
      <c r="AU156" s="145" t="s">
        <v>77</v>
      </c>
      <c r="AY156" s="138" t="s">
        <v>170</v>
      </c>
      <c r="BK156" s="146">
        <f>SUM(BK157:BK161)</f>
        <v>0</v>
      </c>
    </row>
    <row r="157" spans="1:65" s="2" customFormat="1" ht="21.75" customHeight="1">
      <c r="A157" s="26"/>
      <c r="B157" s="149"/>
      <c r="C157" s="164" t="s">
        <v>204</v>
      </c>
      <c r="D157" s="164" t="s">
        <v>178</v>
      </c>
      <c r="E157" s="165" t="s">
        <v>1836</v>
      </c>
      <c r="F157" s="166" t="s">
        <v>2121</v>
      </c>
      <c r="G157" s="167" t="s">
        <v>938</v>
      </c>
      <c r="H157" s="168">
        <v>50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200</v>
      </c>
      <c r="AT157" s="162" t="s">
        <v>178</v>
      </c>
      <c r="AU157" s="162" t="s">
        <v>83</v>
      </c>
      <c r="AY157" s="14" t="s">
        <v>170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4" t="s">
        <v>83</v>
      </c>
      <c r="BK157" s="163">
        <f>ROUND(I157*H157,2)</f>
        <v>0</v>
      </c>
      <c r="BL157" s="14" t="s">
        <v>200</v>
      </c>
      <c r="BM157" s="162" t="s">
        <v>237</v>
      </c>
    </row>
    <row r="158" spans="1:65" s="2" customFormat="1" ht="16.5" customHeight="1">
      <c r="A158" s="26"/>
      <c r="B158" s="149"/>
      <c r="C158" s="150" t="s">
        <v>267</v>
      </c>
      <c r="D158" s="150" t="s">
        <v>173</v>
      </c>
      <c r="E158" s="151" t="s">
        <v>2122</v>
      </c>
      <c r="F158" s="152" t="s">
        <v>2123</v>
      </c>
      <c r="G158" s="153" t="s">
        <v>219</v>
      </c>
      <c r="H158" s="154">
        <v>50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233</v>
      </c>
      <c r="AT158" s="162" t="s">
        <v>173</v>
      </c>
      <c r="AU158" s="162" t="s">
        <v>83</v>
      </c>
      <c r="AY158" s="14" t="s">
        <v>170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4" t="s">
        <v>83</v>
      </c>
      <c r="BK158" s="163">
        <f>ROUND(I158*H158,2)</f>
        <v>0</v>
      </c>
      <c r="BL158" s="14" t="s">
        <v>200</v>
      </c>
      <c r="BM158" s="162" t="s">
        <v>243</v>
      </c>
    </row>
    <row r="159" spans="1:65" s="2" customFormat="1" ht="37.9" customHeight="1">
      <c r="A159" s="26"/>
      <c r="B159" s="149"/>
      <c r="C159" s="150" t="s">
        <v>7</v>
      </c>
      <c r="D159" s="150" t="s">
        <v>173</v>
      </c>
      <c r="E159" s="151" t="s">
        <v>2124</v>
      </c>
      <c r="F159" s="152" t="s">
        <v>2125</v>
      </c>
      <c r="G159" s="153" t="s">
        <v>208</v>
      </c>
      <c r="H159" s="154">
        <v>59.91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233</v>
      </c>
      <c r="AT159" s="162" t="s">
        <v>173</v>
      </c>
      <c r="AU159" s="162" t="s">
        <v>83</v>
      </c>
      <c r="AY159" s="14" t="s">
        <v>170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4" t="s">
        <v>83</v>
      </c>
      <c r="BK159" s="163">
        <f>ROUND(I159*H159,2)</f>
        <v>0</v>
      </c>
      <c r="BL159" s="14" t="s">
        <v>200</v>
      </c>
      <c r="BM159" s="162" t="s">
        <v>246</v>
      </c>
    </row>
    <row r="160" spans="1:65" s="2" customFormat="1" ht="24.2" customHeight="1">
      <c r="A160" s="26"/>
      <c r="B160" s="149"/>
      <c r="C160" s="164" t="s">
        <v>281</v>
      </c>
      <c r="D160" s="164" t="s">
        <v>178</v>
      </c>
      <c r="E160" s="165" t="s">
        <v>2126</v>
      </c>
      <c r="F160" s="166" t="s">
        <v>2127</v>
      </c>
      <c r="G160" s="167" t="s">
        <v>275</v>
      </c>
      <c r="H160" s="168">
        <v>0.14399999999999999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200</v>
      </c>
      <c r="AT160" s="162" t="s">
        <v>178</v>
      </c>
      <c r="AU160" s="162" t="s">
        <v>83</v>
      </c>
      <c r="AY160" s="14" t="s">
        <v>170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4" t="s">
        <v>83</v>
      </c>
      <c r="BK160" s="163">
        <f>ROUND(I160*H160,2)</f>
        <v>0</v>
      </c>
      <c r="BL160" s="14" t="s">
        <v>200</v>
      </c>
      <c r="BM160" s="162" t="s">
        <v>250</v>
      </c>
    </row>
    <row r="161" spans="1:65" s="2" customFormat="1" ht="24.2" customHeight="1">
      <c r="A161" s="26"/>
      <c r="B161" s="149"/>
      <c r="C161" s="164" t="s">
        <v>212</v>
      </c>
      <c r="D161" s="164" t="s">
        <v>178</v>
      </c>
      <c r="E161" s="165" t="s">
        <v>2128</v>
      </c>
      <c r="F161" s="166" t="s">
        <v>2129</v>
      </c>
      <c r="G161" s="167" t="s">
        <v>275</v>
      </c>
      <c r="H161" s="168">
        <v>0.14399999999999999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0.93400000000000005</v>
      </c>
      <c r="P161" s="160">
        <f>O161*H161</f>
        <v>0.134496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200</v>
      </c>
      <c r="AT161" s="162" t="s">
        <v>178</v>
      </c>
      <c r="AU161" s="162" t="s">
        <v>83</v>
      </c>
      <c r="AY161" s="14" t="s">
        <v>170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4" t="s">
        <v>83</v>
      </c>
      <c r="BK161" s="163">
        <f>ROUND(I161*H161,2)</f>
        <v>0</v>
      </c>
      <c r="BL161" s="14" t="s">
        <v>200</v>
      </c>
      <c r="BM161" s="162" t="s">
        <v>256</v>
      </c>
    </row>
    <row r="162" spans="1:65" s="12" customFormat="1" ht="22.9" customHeight="1">
      <c r="B162" s="137"/>
      <c r="D162" s="138" t="s">
        <v>69</v>
      </c>
      <c r="E162" s="147" t="s">
        <v>1928</v>
      </c>
      <c r="F162" s="147" t="s">
        <v>1929</v>
      </c>
      <c r="J162" s="148"/>
      <c r="L162" s="137"/>
      <c r="M162" s="141"/>
      <c r="N162" s="142"/>
      <c r="O162" s="142"/>
      <c r="P162" s="143">
        <f>SUM(P163:P177)</f>
        <v>0</v>
      </c>
      <c r="Q162" s="142"/>
      <c r="R162" s="143">
        <f>SUM(R163:R177)</f>
        <v>0</v>
      </c>
      <c r="S162" s="142"/>
      <c r="T162" s="144">
        <f>SUM(T163:T177)</f>
        <v>0</v>
      </c>
      <c r="AR162" s="138" t="s">
        <v>83</v>
      </c>
      <c r="AT162" s="145" t="s">
        <v>69</v>
      </c>
      <c r="AU162" s="145" t="s">
        <v>77</v>
      </c>
      <c r="AY162" s="138" t="s">
        <v>170</v>
      </c>
      <c r="BK162" s="146">
        <f>SUM(BK163:BK177)</f>
        <v>0</v>
      </c>
    </row>
    <row r="163" spans="1:65" s="2" customFormat="1" ht="37.9" customHeight="1">
      <c r="A163" s="26"/>
      <c r="B163" s="149"/>
      <c r="C163" s="164" t="s">
        <v>288</v>
      </c>
      <c r="D163" s="164" t="s">
        <v>178</v>
      </c>
      <c r="E163" s="165" t="s">
        <v>2130</v>
      </c>
      <c r="F163" s="166" t="s">
        <v>2131</v>
      </c>
      <c r="G163" s="167" t="s">
        <v>181</v>
      </c>
      <c r="H163" s="168">
        <v>698.11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ref="P163:P177" si="9">O163*H163</f>
        <v>0</v>
      </c>
      <c r="Q163" s="160">
        <v>0</v>
      </c>
      <c r="R163" s="160">
        <f t="shared" ref="R163:R177" si="10">Q163*H163</f>
        <v>0</v>
      </c>
      <c r="S163" s="160">
        <v>0</v>
      </c>
      <c r="T163" s="161">
        <f t="shared" ref="T163:T177" si="11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200</v>
      </c>
      <c r="AT163" s="162" t="s">
        <v>178</v>
      </c>
      <c r="AU163" s="162" t="s">
        <v>83</v>
      </c>
      <c r="AY163" s="14" t="s">
        <v>170</v>
      </c>
      <c r="BE163" s="163">
        <f t="shared" ref="BE163:BE177" si="12">IF(N163="základná",J163,0)</f>
        <v>0</v>
      </c>
      <c r="BF163" s="163">
        <f t="shared" ref="BF163:BF177" si="13">IF(N163="znížená",J163,0)</f>
        <v>0</v>
      </c>
      <c r="BG163" s="163">
        <f t="shared" ref="BG163:BG177" si="14">IF(N163="zákl. prenesená",J163,0)</f>
        <v>0</v>
      </c>
      <c r="BH163" s="163">
        <f t="shared" ref="BH163:BH177" si="15">IF(N163="zníž. prenesená",J163,0)</f>
        <v>0</v>
      </c>
      <c r="BI163" s="163">
        <f t="shared" ref="BI163:BI177" si="16">IF(N163="nulová",J163,0)</f>
        <v>0</v>
      </c>
      <c r="BJ163" s="14" t="s">
        <v>83</v>
      </c>
      <c r="BK163" s="163">
        <f t="shared" ref="BK163:BK177" si="17">ROUND(I163*H163,2)</f>
        <v>0</v>
      </c>
      <c r="BL163" s="14" t="s">
        <v>200</v>
      </c>
      <c r="BM163" s="162" t="s">
        <v>259</v>
      </c>
    </row>
    <row r="164" spans="1:65" s="2" customFormat="1" ht="37.9" customHeight="1">
      <c r="A164" s="26"/>
      <c r="B164" s="149"/>
      <c r="C164" s="164" t="s">
        <v>215</v>
      </c>
      <c r="D164" s="164" t="s">
        <v>178</v>
      </c>
      <c r="E164" s="165" t="s">
        <v>2132</v>
      </c>
      <c r="F164" s="166" t="s">
        <v>2133</v>
      </c>
      <c r="G164" s="167" t="s">
        <v>181</v>
      </c>
      <c r="H164" s="168">
        <v>32.015999999999998</v>
      </c>
      <c r="I164" s="169"/>
      <c r="J164" s="169"/>
      <c r="K164" s="170"/>
      <c r="L164" s="27"/>
      <c r="M164" s="171" t="s">
        <v>1</v>
      </c>
      <c r="N164" s="172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200</v>
      </c>
      <c r="AT164" s="162" t="s">
        <v>178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200</v>
      </c>
      <c r="BM164" s="162" t="s">
        <v>263</v>
      </c>
    </row>
    <row r="165" spans="1:65" s="2" customFormat="1" ht="37.9" customHeight="1">
      <c r="A165" s="26"/>
      <c r="B165" s="149"/>
      <c r="C165" s="164" t="s">
        <v>295</v>
      </c>
      <c r="D165" s="164" t="s">
        <v>178</v>
      </c>
      <c r="E165" s="165" t="s">
        <v>2134</v>
      </c>
      <c r="F165" s="166" t="s">
        <v>2135</v>
      </c>
      <c r="G165" s="167" t="s">
        <v>181</v>
      </c>
      <c r="H165" s="168">
        <v>209.185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200</v>
      </c>
      <c r="AT165" s="162" t="s">
        <v>178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200</v>
      </c>
      <c r="BM165" s="162" t="s">
        <v>266</v>
      </c>
    </row>
    <row r="166" spans="1:65" s="2" customFormat="1" ht="37.9" customHeight="1">
      <c r="A166" s="26"/>
      <c r="B166" s="149"/>
      <c r="C166" s="164" t="s">
        <v>220</v>
      </c>
      <c r="D166" s="164" t="s">
        <v>178</v>
      </c>
      <c r="E166" s="165" t="s">
        <v>2136</v>
      </c>
      <c r="F166" s="166" t="s">
        <v>2137</v>
      </c>
      <c r="G166" s="167" t="s">
        <v>181</v>
      </c>
      <c r="H166" s="168">
        <v>507.49700000000001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200</v>
      </c>
      <c r="AT166" s="162" t="s">
        <v>178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200</v>
      </c>
      <c r="BM166" s="162" t="s">
        <v>270</v>
      </c>
    </row>
    <row r="167" spans="1:65" s="2" customFormat="1" ht="24.2" customHeight="1">
      <c r="A167" s="26"/>
      <c r="B167" s="149"/>
      <c r="C167" s="164" t="s">
        <v>304</v>
      </c>
      <c r="D167" s="164" t="s">
        <v>178</v>
      </c>
      <c r="E167" s="165" t="s">
        <v>2138</v>
      </c>
      <c r="F167" s="166" t="s">
        <v>2139</v>
      </c>
      <c r="G167" s="167" t="s">
        <v>219</v>
      </c>
      <c r="H167" s="168">
        <v>35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200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200</v>
      </c>
      <c r="BM167" s="162" t="s">
        <v>276</v>
      </c>
    </row>
    <row r="168" spans="1:65" s="2" customFormat="1" ht="44.25" customHeight="1">
      <c r="A168" s="26"/>
      <c r="B168" s="149"/>
      <c r="C168" s="164" t="s">
        <v>223</v>
      </c>
      <c r="D168" s="164" t="s">
        <v>178</v>
      </c>
      <c r="E168" s="165" t="s">
        <v>2140</v>
      </c>
      <c r="F168" s="166" t="s">
        <v>2141</v>
      </c>
      <c r="G168" s="167" t="s">
        <v>181</v>
      </c>
      <c r="H168" s="168">
        <v>172.25200000000001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200</v>
      </c>
      <c r="AT168" s="162" t="s">
        <v>178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200</v>
      </c>
      <c r="BM168" s="162" t="s">
        <v>284</v>
      </c>
    </row>
    <row r="169" spans="1:65" s="2" customFormat="1" ht="44.25" customHeight="1">
      <c r="A169" s="26"/>
      <c r="B169" s="149"/>
      <c r="C169" s="164" t="s">
        <v>311</v>
      </c>
      <c r="D169" s="164" t="s">
        <v>178</v>
      </c>
      <c r="E169" s="165" t="s">
        <v>2142</v>
      </c>
      <c r="F169" s="166" t="s">
        <v>2143</v>
      </c>
      <c r="G169" s="167" t="s">
        <v>181</v>
      </c>
      <c r="H169" s="168">
        <v>1340.9179999999999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200</v>
      </c>
      <c r="AT169" s="162" t="s">
        <v>178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200</v>
      </c>
      <c r="BM169" s="162" t="s">
        <v>287</v>
      </c>
    </row>
    <row r="170" spans="1:65" s="2" customFormat="1" ht="37.9" customHeight="1">
      <c r="A170" s="26"/>
      <c r="B170" s="149"/>
      <c r="C170" s="164" t="s">
        <v>229</v>
      </c>
      <c r="D170" s="164" t="s">
        <v>178</v>
      </c>
      <c r="E170" s="165" t="s">
        <v>2144</v>
      </c>
      <c r="F170" s="166" t="s">
        <v>2145</v>
      </c>
      <c r="G170" s="167" t="s">
        <v>181</v>
      </c>
      <c r="H170" s="168">
        <v>371.7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200</v>
      </c>
      <c r="AT170" s="162" t="s">
        <v>178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200</v>
      </c>
      <c r="BM170" s="162" t="s">
        <v>291</v>
      </c>
    </row>
    <row r="171" spans="1:65" s="2" customFormat="1" ht="44.25" customHeight="1">
      <c r="A171" s="26"/>
      <c r="B171" s="149"/>
      <c r="C171" s="164" t="s">
        <v>320</v>
      </c>
      <c r="D171" s="164" t="s">
        <v>178</v>
      </c>
      <c r="E171" s="165" t="s">
        <v>2146</v>
      </c>
      <c r="F171" s="166" t="s">
        <v>2147</v>
      </c>
      <c r="G171" s="167" t="s">
        <v>181</v>
      </c>
      <c r="H171" s="168">
        <v>362.40699999999998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200</v>
      </c>
      <c r="AT171" s="162" t="s">
        <v>178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200</v>
      </c>
      <c r="BM171" s="162" t="s">
        <v>294</v>
      </c>
    </row>
    <row r="172" spans="1:65" s="2" customFormat="1" ht="55.5" customHeight="1">
      <c r="A172" s="26"/>
      <c r="B172" s="149"/>
      <c r="C172" s="164" t="s">
        <v>233</v>
      </c>
      <c r="D172" s="164" t="s">
        <v>178</v>
      </c>
      <c r="E172" s="165" t="s">
        <v>2148</v>
      </c>
      <c r="F172" s="166" t="s">
        <v>2149</v>
      </c>
      <c r="G172" s="167" t="s">
        <v>181</v>
      </c>
      <c r="H172" s="168">
        <v>85.495000000000005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200</v>
      </c>
      <c r="AT172" s="162" t="s">
        <v>178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200</v>
      </c>
      <c r="BM172" s="162" t="s">
        <v>298</v>
      </c>
    </row>
    <row r="173" spans="1:65" s="2" customFormat="1" ht="33" customHeight="1">
      <c r="A173" s="26"/>
      <c r="B173" s="149"/>
      <c r="C173" s="164" t="s">
        <v>226</v>
      </c>
      <c r="D173" s="164" t="s">
        <v>178</v>
      </c>
      <c r="E173" s="165" t="s">
        <v>2150</v>
      </c>
      <c r="F173" s="166" t="s">
        <v>2151</v>
      </c>
      <c r="G173" s="167" t="s">
        <v>208</v>
      </c>
      <c r="H173" s="168">
        <v>49.35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200</v>
      </c>
      <c r="AT173" s="162" t="s">
        <v>178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200</v>
      </c>
      <c r="BM173" s="162" t="s">
        <v>301</v>
      </c>
    </row>
    <row r="174" spans="1:65" s="2" customFormat="1" ht="44.25" customHeight="1">
      <c r="A174" s="26"/>
      <c r="B174" s="149"/>
      <c r="C174" s="164" t="s">
        <v>230</v>
      </c>
      <c r="D174" s="164" t="s">
        <v>178</v>
      </c>
      <c r="E174" s="165" t="s">
        <v>2152</v>
      </c>
      <c r="F174" s="166" t="s">
        <v>2153</v>
      </c>
      <c r="G174" s="167" t="s">
        <v>181</v>
      </c>
      <c r="H174" s="168">
        <v>76.7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200</v>
      </c>
      <c r="AT174" s="162" t="s">
        <v>178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200</v>
      </c>
      <c r="BM174" s="162" t="s">
        <v>307</v>
      </c>
    </row>
    <row r="175" spans="1:65" s="2" customFormat="1" ht="33" customHeight="1">
      <c r="A175" s="26"/>
      <c r="B175" s="149"/>
      <c r="C175" s="164" t="s">
        <v>234</v>
      </c>
      <c r="D175" s="164" t="s">
        <v>178</v>
      </c>
      <c r="E175" s="165" t="s">
        <v>2154</v>
      </c>
      <c r="F175" s="166" t="s">
        <v>2155</v>
      </c>
      <c r="G175" s="167" t="s">
        <v>208</v>
      </c>
      <c r="H175" s="168">
        <v>640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200</v>
      </c>
      <c r="AT175" s="162" t="s">
        <v>178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200</v>
      </c>
      <c r="BM175" s="162" t="s">
        <v>310</v>
      </c>
    </row>
    <row r="176" spans="1:65" s="2" customFormat="1" ht="21.75" customHeight="1">
      <c r="A176" s="26"/>
      <c r="B176" s="149"/>
      <c r="C176" s="164" t="s">
        <v>237</v>
      </c>
      <c r="D176" s="164" t="s">
        <v>178</v>
      </c>
      <c r="E176" s="165" t="s">
        <v>2156</v>
      </c>
      <c r="F176" s="166" t="s">
        <v>1935</v>
      </c>
      <c r="G176" s="167" t="s">
        <v>275</v>
      </c>
      <c r="H176" s="168">
        <v>71.974000000000004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200</v>
      </c>
      <c r="AT176" s="162" t="s">
        <v>178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200</v>
      </c>
      <c r="BM176" s="162" t="s">
        <v>314</v>
      </c>
    </row>
    <row r="177" spans="1:65" s="2" customFormat="1" ht="24.2" customHeight="1">
      <c r="A177" s="26"/>
      <c r="B177" s="149"/>
      <c r="C177" s="164" t="s">
        <v>240</v>
      </c>
      <c r="D177" s="164" t="s">
        <v>178</v>
      </c>
      <c r="E177" s="165" t="s">
        <v>1936</v>
      </c>
      <c r="F177" s="166" t="s">
        <v>1937</v>
      </c>
      <c r="G177" s="167" t="s">
        <v>275</v>
      </c>
      <c r="H177" s="168">
        <v>71.974000000000004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200</v>
      </c>
      <c r="AT177" s="162" t="s">
        <v>178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200</v>
      </c>
      <c r="BM177" s="162" t="s">
        <v>317</v>
      </c>
    </row>
    <row r="178" spans="1:65" s="12" customFormat="1" ht="22.9" customHeight="1">
      <c r="B178" s="137"/>
      <c r="D178" s="138" t="s">
        <v>69</v>
      </c>
      <c r="E178" s="147" t="s">
        <v>2157</v>
      </c>
      <c r="F178" s="147" t="s">
        <v>2158</v>
      </c>
      <c r="J178" s="148"/>
      <c r="L178" s="137"/>
      <c r="M178" s="141"/>
      <c r="N178" s="142"/>
      <c r="O178" s="142"/>
      <c r="P178" s="143">
        <f>SUM(P179:P184)</f>
        <v>3.9968000000000004E-2</v>
      </c>
      <c r="Q178" s="142"/>
      <c r="R178" s="143">
        <f>SUM(R179:R184)</f>
        <v>0</v>
      </c>
      <c r="S178" s="142"/>
      <c r="T178" s="144">
        <f>SUM(T179:T184)</f>
        <v>0</v>
      </c>
      <c r="AR178" s="138" t="s">
        <v>83</v>
      </c>
      <c r="AT178" s="145" t="s">
        <v>69</v>
      </c>
      <c r="AU178" s="145" t="s">
        <v>77</v>
      </c>
      <c r="AY178" s="138" t="s">
        <v>170</v>
      </c>
      <c r="BK178" s="146">
        <f>SUM(BK179:BK184)</f>
        <v>0</v>
      </c>
    </row>
    <row r="179" spans="1:65" s="2" customFormat="1" ht="24.2" customHeight="1">
      <c r="A179" s="26"/>
      <c r="B179" s="149"/>
      <c r="C179" s="164" t="s">
        <v>243</v>
      </c>
      <c r="D179" s="164" t="s">
        <v>178</v>
      </c>
      <c r="E179" s="165" t="s">
        <v>2159</v>
      </c>
      <c r="F179" s="166" t="s">
        <v>2160</v>
      </c>
      <c r="G179" s="167" t="s">
        <v>208</v>
      </c>
      <c r="H179" s="168">
        <v>25.2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ref="P179:P184" si="18">O179*H179</f>
        <v>0</v>
      </c>
      <c r="Q179" s="160">
        <v>0</v>
      </c>
      <c r="R179" s="160">
        <f t="shared" ref="R179:R184" si="19">Q179*H179</f>
        <v>0</v>
      </c>
      <c r="S179" s="160">
        <v>0</v>
      </c>
      <c r="T179" s="161">
        <f t="shared" ref="T179:T184" si="20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200</v>
      </c>
      <c r="AT179" s="162" t="s">
        <v>178</v>
      </c>
      <c r="AU179" s="162" t="s">
        <v>83</v>
      </c>
      <c r="AY179" s="14" t="s">
        <v>170</v>
      </c>
      <c r="BE179" s="163">
        <f t="shared" ref="BE179:BE184" si="21">IF(N179="základná",J179,0)</f>
        <v>0</v>
      </c>
      <c r="BF179" s="163">
        <f t="shared" ref="BF179:BF184" si="22">IF(N179="znížená",J179,0)</f>
        <v>0</v>
      </c>
      <c r="BG179" s="163">
        <f t="shared" ref="BG179:BG184" si="23">IF(N179="zákl. prenesená",J179,0)</f>
        <v>0</v>
      </c>
      <c r="BH179" s="163">
        <f t="shared" ref="BH179:BH184" si="24">IF(N179="zníž. prenesená",J179,0)</f>
        <v>0</v>
      </c>
      <c r="BI179" s="163">
        <f t="shared" ref="BI179:BI184" si="25">IF(N179="nulová",J179,0)</f>
        <v>0</v>
      </c>
      <c r="BJ179" s="14" t="s">
        <v>83</v>
      </c>
      <c r="BK179" s="163">
        <f t="shared" ref="BK179:BK184" si="26">ROUND(I179*H179,2)</f>
        <v>0</v>
      </c>
      <c r="BL179" s="14" t="s">
        <v>200</v>
      </c>
      <c r="BM179" s="162" t="s">
        <v>323</v>
      </c>
    </row>
    <row r="180" spans="1:65" s="2" customFormat="1" ht="16.5" customHeight="1">
      <c r="A180" s="26"/>
      <c r="B180" s="149"/>
      <c r="C180" s="150" t="s">
        <v>247</v>
      </c>
      <c r="D180" s="150" t="s">
        <v>173</v>
      </c>
      <c r="E180" s="151" t="s">
        <v>2161</v>
      </c>
      <c r="F180" s="152" t="s">
        <v>2162</v>
      </c>
      <c r="G180" s="153" t="s">
        <v>208</v>
      </c>
      <c r="H180" s="154">
        <v>27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18"/>
        <v>0</v>
      </c>
      <c r="Q180" s="160">
        <v>0</v>
      </c>
      <c r="R180" s="160">
        <f t="shared" si="19"/>
        <v>0</v>
      </c>
      <c r="S180" s="160">
        <v>0</v>
      </c>
      <c r="T180" s="161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233</v>
      </c>
      <c r="AT180" s="162" t="s">
        <v>173</v>
      </c>
      <c r="AU180" s="162" t="s">
        <v>83</v>
      </c>
      <c r="AY180" s="14" t="s">
        <v>170</v>
      </c>
      <c r="BE180" s="163">
        <f t="shared" si="21"/>
        <v>0</v>
      </c>
      <c r="BF180" s="163">
        <f t="shared" si="22"/>
        <v>0</v>
      </c>
      <c r="BG180" s="163">
        <f t="shared" si="23"/>
        <v>0</v>
      </c>
      <c r="BH180" s="163">
        <f t="shared" si="24"/>
        <v>0</v>
      </c>
      <c r="BI180" s="163">
        <f t="shared" si="25"/>
        <v>0</v>
      </c>
      <c r="BJ180" s="14" t="s">
        <v>83</v>
      </c>
      <c r="BK180" s="163">
        <f t="shared" si="26"/>
        <v>0</v>
      </c>
      <c r="BL180" s="14" t="s">
        <v>200</v>
      </c>
      <c r="BM180" s="162" t="s">
        <v>408</v>
      </c>
    </row>
    <row r="181" spans="1:65" s="2" customFormat="1" ht="24.2" customHeight="1">
      <c r="A181" s="26"/>
      <c r="B181" s="149"/>
      <c r="C181" s="164" t="s">
        <v>246</v>
      </c>
      <c r="D181" s="164" t="s">
        <v>178</v>
      </c>
      <c r="E181" s="165" t="s">
        <v>2163</v>
      </c>
      <c r="F181" s="166" t="s">
        <v>2164</v>
      </c>
      <c r="G181" s="167" t="s">
        <v>208</v>
      </c>
      <c r="H181" s="168">
        <v>18.8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18"/>
        <v>0</v>
      </c>
      <c r="Q181" s="160">
        <v>0</v>
      </c>
      <c r="R181" s="160">
        <f t="shared" si="19"/>
        <v>0</v>
      </c>
      <c r="S181" s="160">
        <v>0</v>
      </c>
      <c r="T181" s="161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200</v>
      </c>
      <c r="AT181" s="162" t="s">
        <v>178</v>
      </c>
      <c r="AU181" s="162" t="s">
        <v>83</v>
      </c>
      <c r="AY181" s="14" t="s">
        <v>170</v>
      </c>
      <c r="BE181" s="163">
        <f t="shared" si="21"/>
        <v>0</v>
      </c>
      <c r="BF181" s="163">
        <f t="shared" si="22"/>
        <v>0</v>
      </c>
      <c r="BG181" s="163">
        <f t="shared" si="23"/>
        <v>0</v>
      </c>
      <c r="BH181" s="163">
        <f t="shared" si="24"/>
        <v>0</v>
      </c>
      <c r="BI181" s="163">
        <f t="shared" si="25"/>
        <v>0</v>
      </c>
      <c r="BJ181" s="14" t="s">
        <v>83</v>
      </c>
      <c r="BK181" s="163">
        <f t="shared" si="26"/>
        <v>0</v>
      </c>
      <c r="BL181" s="14" t="s">
        <v>200</v>
      </c>
      <c r="BM181" s="162" t="s">
        <v>411</v>
      </c>
    </row>
    <row r="182" spans="1:65" s="2" customFormat="1" ht="16.5" customHeight="1">
      <c r="A182" s="26"/>
      <c r="B182" s="149"/>
      <c r="C182" s="150" t="s">
        <v>412</v>
      </c>
      <c r="D182" s="150" t="s">
        <v>173</v>
      </c>
      <c r="E182" s="151" t="s">
        <v>2165</v>
      </c>
      <c r="F182" s="152" t="s">
        <v>2166</v>
      </c>
      <c r="G182" s="153" t="s">
        <v>208</v>
      </c>
      <c r="H182" s="154">
        <v>20</v>
      </c>
      <c r="I182" s="155"/>
      <c r="J182" s="155"/>
      <c r="K182" s="156"/>
      <c r="L182" s="157"/>
      <c r="M182" s="158" t="s">
        <v>1</v>
      </c>
      <c r="N182" s="159" t="s">
        <v>36</v>
      </c>
      <c r="O182" s="160">
        <v>0</v>
      </c>
      <c r="P182" s="160">
        <f t="shared" si="18"/>
        <v>0</v>
      </c>
      <c r="Q182" s="160">
        <v>0</v>
      </c>
      <c r="R182" s="160">
        <f t="shared" si="19"/>
        <v>0</v>
      </c>
      <c r="S182" s="160">
        <v>0</v>
      </c>
      <c r="T182" s="161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233</v>
      </c>
      <c r="AT182" s="162" t="s">
        <v>173</v>
      </c>
      <c r="AU182" s="162" t="s">
        <v>83</v>
      </c>
      <c r="AY182" s="14" t="s">
        <v>170</v>
      </c>
      <c r="BE182" s="163">
        <f t="shared" si="21"/>
        <v>0</v>
      </c>
      <c r="BF182" s="163">
        <f t="shared" si="22"/>
        <v>0</v>
      </c>
      <c r="BG182" s="163">
        <f t="shared" si="23"/>
        <v>0</v>
      </c>
      <c r="BH182" s="163">
        <f t="shared" si="24"/>
        <v>0</v>
      </c>
      <c r="BI182" s="163">
        <f t="shared" si="25"/>
        <v>0</v>
      </c>
      <c r="BJ182" s="14" t="s">
        <v>83</v>
      </c>
      <c r="BK182" s="163">
        <f t="shared" si="26"/>
        <v>0</v>
      </c>
      <c r="BL182" s="14" t="s">
        <v>200</v>
      </c>
      <c r="BM182" s="162" t="s">
        <v>415</v>
      </c>
    </row>
    <row r="183" spans="1:65" s="2" customFormat="1" ht="24.2" customHeight="1">
      <c r="A183" s="26"/>
      <c r="B183" s="149"/>
      <c r="C183" s="164" t="s">
        <v>250</v>
      </c>
      <c r="D183" s="164" t="s">
        <v>178</v>
      </c>
      <c r="E183" s="165" t="s">
        <v>2167</v>
      </c>
      <c r="F183" s="166" t="s">
        <v>2168</v>
      </c>
      <c r="G183" s="167" t="s">
        <v>275</v>
      </c>
      <c r="H183" s="168">
        <v>1.6E-2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2.3069999999999999</v>
      </c>
      <c r="P183" s="160">
        <f t="shared" si="18"/>
        <v>3.6912E-2</v>
      </c>
      <c r="Q183" s="160">
        <v>0</v>
      </c>
      <c r="R183" s="160">
        <f t="shared" si="19"/>
        <v>0</v>
      </c>
      <c r="S183" s="160">
        <v>0</v>
      </c>
      <c r="T183" s="161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200</v>
      </c>
      <c r="AT183" s="162" t="s">
        <v>178</v>
      </c>
      <c r="AU183" s="162" t="s">
        <v>83</v>
      </c>
      <c r="AY183" s="14" t="s">
        <v>170</v>
      </c>
      <c r="BE183" s="163">
        <f t="shared" si="21"/>
        <v>0</v>
      </c>
      <c r="BF183" s="163">
        <f t="shared" si="22"/>
        <v>0</v>
      </c>
      <c r="BG183" s="163">
        <f t="shared" si="23"/>
        <v>0</v>
      </c>
      <c r="BH183" s="163">
        <f t="shared" si="24"/>
        <v>0</v>
      </c>
      <c r="BI183" s="163">
        <f t="shared" si="25"/>
        <v>0</v>
      </c>
      <c r="BJ183" s="14" t="s">
        <v>83</v>
      </c>
      <c r="BK183" s="163">
        <f t="shared" si="26"/>
        <v>0</v>
      </c>
      <c r="BL183" s="14" t="s">
        <v>200</v>
      </c>
      <c r="BM183" s="162" t="s">
        <v>419</v>
      </c>
    </row>
    <row r="184" spans="1:65" s="2" customFormat="1" ht="24.2" customHeight="1">
      <c r="A184" s="26"/>
      <c r="B184" s="149"/>
      <c r="C184" s="164" t="s">
        <v>420</v>
      </c>
      <c r="D184" s="164" t="s">
        <v>178</v>
      </c>
      <c r="E184" s="165" t="s">
        <v>2169</v>
      </c>
      <c r="F184" s="166" t="s">
        <v>2170</v>
      </c>
      <c r="G184" s="167" t="s">
        <v>275</v>
      </c>
      <c r="H184" s="168">
        <v>1.6E-2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0.191</v>
      </c>
      <c r="P184" s="160">
        <f t="shared" si="18"/>
        <v>3.0560000000000001E-3</v>
      </c>
      <c r="Q184" s="160">
        <v>0</v>
      </c>
      <c r="R184" s="160">
        <f t="shared" si="19"/>
        <v>0</v>
      </c>
      <c r="S184" s="160">
        <v>0</v>
      </c>
      <c r="T184" s="161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200</v>
      </c>
      <c r="AT184" s="162" t="s">
        <v>178</v>
      </c>
      <c r="AU184" s="162" t="s">
        <v>83</v>
      </c>
      <c r="AY184" s="14" t="s">
        <v>170</v>
      </c>
      <c r="BE184" s="163">
        <f t="shared" si="21"/>
        <v>0</v>
      </c>
      <c r="BF184" s="163">
        <f t="shared" si="22"/>
        <v>0</v>
      </c>
      <c r="BG184" s="163">
        <f t="shared" si="23"/>
        <v>0</v>
      </c>
      <c r="BH184" s="163">
        <f t="shared" si="24"/>
        <v>0</v>
      </c>
      <c r="BI184" s="163">
        <f t="shared" si="25"/>
        <v>0</v>
      </c>
      <c r="BJ184" s="14" t="s">
        <v>83</v>
      </c>
      <c r="BK184" s="163">
        <f t="shared" si="26"/>
        <v>0</v>
      </c>
      <c r="BL184" s="14" t="s">
        <v>200</v>
      </c>
      <c r="BM184" s="162" t="s">
        <v>423</v>
      </c>
    </row>
    <row r="185" spans="1:65" s="12" customFormat="1" ht="22.9" customHeight="1">
      <c r="B185" s="137"/>
      <c r="D185" s="138" t="s">
        <v>69</v>
      </c>
      <c r="E185" s="147" t="s">
        <v>302</v>
      </c>
      <c r="F185" s="147" t="s">
        <v>303</v>
      </c>
      <c r="J185" s="148"/>
      <c r="L185" s="137"/>
      <c r="M185" s="141"/>
      <c r="N185" s="142"/>
      <c r="O185" s="142"/>
      <c r="P185" s="143">
        <f>SUM(P186:P201)</f>
        <v>44.631720000000001</v>
      </c>
      <c r="Q185" s="142"/>
      <c r="R185" s="143">
        <f>SUM(R186:R201)</f>
        <v>0</v>
      </c>
      <c r="S185" s="142"/>
      <c r="T185" s="144">
        <f>SUM(T186:T201)</f>
        <v>0</v>
      </c>
      <c r="AR185" s="138" t="s">
        <v>83</v>
      </c>
      <c r="AT185" s="145" t="s">
        <v>69</v>
      </c>
      <c r="AU185" s="145" t="s">
        <v>77</v>
      </c>
      <c r="AY185" s="138" t="s">
        <v>170</v>
      </c>
      <c r="BK185" s="146">
        <f>SUM(BK186:BK201)</f>
        <v>0</v>
      </c>
    </row>
    <row r="186" spans="1:65" s="2" customFormat="1" ht="33" customHeight="1">
      <c r="A186" s="26"/>
      <c r="B186" s="149"/>
      <c r="C186" s="164" t="s">
        <v>256</v>
      </c>
      <c r="D186" s="164" t="s">
        <v>178</v>
      </c>
      <c r="E186" s="165" t="s">
        <v>2171</v>
      </c>
      <c r="F186" s="166" t="s">
        <v>2172</v>
      </c>
      <c r="G186" s="167" t="s">
        <v>181</v>
      </c>
      <c r="H186" s="168">
        <v>54.07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ref="P186:P201" si="27">O186*H186</f>
        <v>0</v>
      </c>
      <c r="Q186" s="160">
        <v>0</v>
      </c>
      <c r="R186" s="160">
        <f t="shared" ref="R186:R201" si="28">Q186*H186</f>
        <v>0</v>
      </c>
      <c r="S186" s="160">
        <v>0</v>
      </c>
      <c r="T186" s="161">
        <f t="shared" ref="T186:T201" si="29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200</v>
      </c>
      <c r="AT186" s="162" t="s">
        <v>178</v>
      </c>
      <c r="AU186" s="162" t="s">
        <v>83</v>
      </c>
      <c r="AY186" s="14" t="s">
        <v>170</v>
      </c>
      <c r="BE186" s="163">
        <f t="shared" ref="BE186:BE201" si="30">IF(N186="základná",J186,0)</f>
        <v>0</v>
      </c>
      <c r="BF186" s="163">
        <f t="shared" ref="BF186:BF201" si="31">IF(N186="znížená",J186,0)</f>
        <v>0</v>
      </c>
      <c r="BG186" s="163">
        <f t="shared" ref="BG186:BG201" si="32">IF(N186="zákl. prenesená",J186,0)</f>
        <v>0</v>
      </c>
      <c r="BH186" s="163">
        <f t="shared" ref="BH186:BH201" si="33">IF(N186="zníž. prenesená",J186,0)</f>
        <v>0</v>
      </c>
      <c r="BI186" s="163">
        <f t="shared" ref="BI186:BI201" si="34">IF(N186="nulová",J186,0)</f>
        <v>0</v>
      </c>
      <c r="BJ186" s="14" t="s">
        <v>83</v>
      </c>
      <c r="BK186" s="163">
        <f t="shared" ref="BK186:BK201" si="35">ROUND(I186*H186,2)</f>
        <v>0</v>
      </c>
      <c r="BL186" s="14" t="s">
        <v>200</v>
      </c>
      <c r="BM186" s="162" t="s">
        <v>424</v>
      </c>
    </row>
    <row r="187" spans="1:65" s="2" customFormat="1" ht="24.2" customHeight="1">
      <c r="A187" s="26"/>
      <c r="B187" s="149"/>
      <c r="C187" s="150" t="s">
        <v>425</v>
      </c>
      <c r="D187" s="150" t="s">
        <v>173</v>
      </c>
      <c r="E187" s="151" t="s">
        <v>2173</v>
      </c>
      <c r="F187" s="152" t="s">
        <v>2174</v>
      </c>
      <c r="G187" s="153" t="s">
        <v>181</v>
      </c>
      <c r="H187" s="154">
        <v>56.774000000000001</v>
      </c>
      <c r="I187" s="155"/>
      <c r="J187" s="155"/>
      <c r="K187" s="156"/>
      <c r="L187" s="157"/>
      <c r="M187" s="158" t="s">
        <v>1</v>
      </c>
      <c r="N187" s="159" t="s">
        <v>36</v>
      </c>
      <c r="O187" s="160">
        <v>0</v>
      </c>
      <c r="P187" s="160">
        <f t="shared" si="27"/>
        <v>0</v>
      </c>
      <c r="Q187" s="160">
        <v>0</v>
      </c>
      <c r="R187" s="160">
        <f t="shared" si="28"/>
        <v>0</v>
      </c>
      <c r="S187" s="160">
        <v>0</v>
      </c>
      <c r="T187" s="161">
        <f t="shared" si="29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233</v>
      </c>
      <c r="AT187" s="162" t="s">
        <v>173</v>
      </c>
      <c r="AU187" s="162" t="s">
        <v>83</v>
      </c>
      <c r="AY187" s="14" t="s">
        <v>170</v>
      </c>
      <c r="BE187" s="163">
        <f t="shared" si="30"/>
        <v>0</v>
      </c>
      <c r="BF187" s="163">
        <f t="shared" si="31"/>
        <v>0</v>
      </c>
      <c r="BG187" s="163">
        <f t="shared" si="32"/>
        <v>0</v>
      </c>
      <c r="BH187" s="163">
        <f t="shared" si="33"/>
        <v>0</v>
      </c>
      <c r="BI187" s="163">
        <f t="shared" si="34"/>
        <v>0</v>
      </c>
      <c r="BJ187" s="14" t="s">
        <v>83</v>
      </c>
      <c r="BK187" s="163">
        <f t="shared" si="35"/>
        <v>0</v>
      </c>
      <c r="BL187" s="14" t="s">
        <v>200</v>
      </c>
      <c r="BM187" s="162" t="s">
        <v>428</v>
      </c>
    </row>
    <row r="188" spans="1:65" s="2" customFormat="1" ht="37.9" customHeight="1">
      <c r="A188" s="26"/>
      <c r="B188" s="149"/>
      <c r="C188" s="164" t="s">
        <v>259</v>
      </c>
      <c r="D188" s="164" t="s">
        <v>178</v>
      </c>
      <c r="E188" s="165" t="s">
        <v>2175</v>
      </c>
      <c r="F188" s="166" t="s">
        <v>2176</v>
      </c>
      <c r="G188" s="167" t="s">
        <v>181</v>
      </c>
      <c r="H188" s="168">
        <v>133.80000000000001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 t="shared" si="27"/>
        <v>0</v>
      </c>
      <c r="Q188" s="160">
        <v>0</v>
      </c>
      <c r="R188" s="160">
        <f t="shared" si="28"/>
        <v>0</v>
      </c>
      <c r="S188" s="160">
        <v>0</v>
      </c>
      <c r="T188" s="161">
        <f t="shared" si="29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200</v>
      </c>
      <c r="AT188" s="162" t="s">
        <v>178</v>
      </c>
      <c r="AU188" s="162" t="s">
        <v>83</v>
      </c>
      <c r="AY188" s="14" t="s">
        <v>170</v>
      </c>
      <c r="BE188" s="163">
        <f t="shared" si="30"/>
        <v>0</v>
      </c>
      <c r="BF188" s="163">
        <f t="shared" si="31"/>
        <v>0</v>
      </c>
      <c r="BG188" s="163">
        <f t="shared" si="32"/>
        <v>0</v>
      </c>
      <c r="BH188" s="163">
        <f t="shared" si="33"/>
        <v>0</v>
      </c>
      <c r="BI188" s="163">
        <f t="shared" si="34"/>
        <v>0</v>
      </c>
      <c r="BJ188" s="14" t="s">
        <v>83</v>
      </c>
      <c r="BK188" s="163">
        <f t="shared" si="35"/>
        <v>0</v>
      </c>
      <c r="BL188" s="14" t="s">
        <v>200</v>
      </c>
      <c r="BM188" s="162" t="s">
        <v>431</v>
      </c>
    </row>
    <row r="189" spans="1:65" s="2" customFormat="1" ht="33" customHeight="1">
      <c r="A189" s="26"/>
      <c r="B189" s="149"/>
      <c r="C189" s="150" t="s">
        <v>432</v>
      </c>
      <c r="D189" s="150" t="s">
        <v>173</v>
      </c>
      <c r="E189" s="151" t="s">
        <v>2177</v>
      </c>
      <c r="F189" s="152" t="s">
        <v>2178</v>
      </c>
      <c r="G189" s="153" t="s">
        <v>181</v>
      </c>
      <c r="H189" s="154">
        <v>141.1</v>
      </c>
      <c r="I189" s="155"/>
      <c r="J189" s="155"/>
      <c r="K189" s="156"/>
      <c r="L189" s="157"/>
      <c r="M189" s="158" t="s">
        <v>1</v>
      </c>
      <c r="N189" s="159" t="s">
        <v>36</v>
      </c>
      <c r="O189" s="160">
        <v>0</v>
      </c>
      <c r="P189" s="160">
        <f t="shared" si="27"/>
        <v>0</v>
      </c>
      <c r="Q189" s="160">
        <v>0</v>
      </c>
      <c r="R189" s="160">
        <f t="shared" si="28"/>
        <v>0</v>
      </c>
      <c r="S189" s="160">
        <v>0</v>
      </c>
      <c r="T189" s="161">
        <f t="shared" si="29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233</v>
      </c>
      <c r="AT189" s="162" t="s">
        <v>173</v>
      </c>
      <c r="AU189" s="162" t="s">
        <v>83</v>
      </c>
      <c r="AY189" s="14" t="s">
        <v>170</v>
      </c>
      <c r="BE189" s="163">
        <f t="shared" si="30"/>
        <v>0</v>
      </c>
      <c r="BF189" s="163">
        <f t="shared" si="31"/>
        <v>0</v>
      </c>
      <c r="BG189" s="163">
        <f t="shared" si="32"/>
        <v>0</v>
      </c>
      <c r="BH189" s="163">
        <f t="shared" si="33"/>
        <v>0</v>
      </c>
      <c r="BI189" s="163">
        <f t="shared" si="34"/>
        <v>0</v>
      </c>
      <c r="BJ189" s="14" t="s">
        <v>83</v>
      </c>
      <c r="BK189" s="163">
        <f t="shared" si="35"/>
        <v>0</v>
      </c>
      <c r="BL189" s="14" t="s">
        <v>200</v>
      </c>
      <c r="BM189" s="162" t="s">
        <v>251</v>
      </c>
    </row>
    <row r="190" spans="1:65" s="2" customFormat="1" ht="37.9" customHeight="1">
      <c r="A190" s="26"/>
      <c r="B190" s="149"/>
      <c r="C190" s="164" t="s">
        <v>263</v>
      </c>
      <c r="D190" s="164" t="s">
        <v>178</v>
      </c>
      <c r="E190" s="165" t="s">
        <v>2179</v>
      </c>
      <c r="F190" s="166" t="s">
        <v>2180</v>
      </c>
      <c r="G190" s="167" t="s">
        <v>181</v>
      </c>
      <c r="H190" s="168">
        <v>300.3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 t="shared" si="27"/>
        <v>0</v>
      </c>
      <c r="Q190" s="160">
        <v>0</v>
      </c>
      <c r="R190" s="160">
        <f t="shared" si="28"/>
        <v>0</v>
      </c>
      <c r="S190" s="160">
        <v>0</v>
      </c>
      <c r="T190" s="161">
        <f t="shared" si="29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200</v>
      </c>
      <c r="AT190" s="162" t="s">
        <v>178</v>
      </c>
      <c r="AU190" s="162" t="s">
        <v>83</v>
      </c>
      <c r="AY190" s="14" t="s">
        <v>170</v>
      </c>
      <c r="BE190" s="163">
        <f t="shared" si="30"/>
        <v>0</v>
      </c>
      <c r="BF190" s="163">
        <f t="shared" si="31"/>
        <v>0</v>
      </c>
      <c r="BG190" s="163">
        <f t="shared" si="32"/>
        <v>0</v>
      </c>
      <c r="BH190" s="163">
        <f t="shared" si="33"/>
        <v>0</v>
      </c>
      <c r="BI190" s="163">
        <f t="shared" si="34"/>
        <v>0</v>
      </c>
      <c r="BJ190" s="14" t="s">
        <v>83</v>
      </c>
      <c r="BK190" s="163">
        <f t="shared" si="35"/>
        <v>0</v>
      </c>
      <c r="BL190" s="14" t="s">
        <v>200</v>
      </c>
      <c r="BM190" s="162" t="s">
        <v>439</v>
      </c>
    </row>
    <row r="191" spans="1:65" s="2" customFormat="1" ht="33" customHeight="1">
      <c r="A191" s="26"/>
      <c r="B191" s="149"/>
      <c r="C191" s="150" t="s">
        <v>440</v>
      </c>
      <c r="D191" s="150" t="s">
        <v>173</v>
      </c>
      <c r="E191" s="151" t="s">
        <v>2177</v>
      </c>
      <c r="F191" s="152" t="s">
        <v>2178</v>
      </c>
      <c r="G191" s="153" t="s">
        <v>181</v>
      </c>
      <c r="H191" s="154">
        <v>316</v>
      </c>
      <c r="I191" s="155"/>
      <c r="J191" s="155"/>
      <c r="K191" s="156"/>
      <c r="L191" s="157"/>
      <c r="M191" s="158" t="s">
        <v>1</v>
      </c>
      <c r="N191" s="159" t="s">
        <v>36</v>
      </c>
      <c r="O191" s="160">
        <v>0</v>
      </c>
      <c r="P191" s="160">
        <f t="shared" si="27"/>
        <v>0</v>
      </c>
      <c r="Q191" s="160">
        <v>0</v>
      </c>
      <c r="R191" s="160">
        <f t="shared" si="28"/>
        <v>0</v>
      </c>
      <c r="S191" s="160">
        <v>0</v>
      </c>
      <c r="T191" s="161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233</v>
      </c>
      <c r="AT191" s="162" t="s">
        <v>173</v>
      </c>
      <c r="AU191" s="162" t="s">
        <v>83</v>
      </c>
      <c r="AY191" s="14" t="s">
        <v>170</v>
      </c>
      <c r="BE191" s="163">
        <f t="shared" si="30"/>
        <v>0</v>
      </c>
      <c r="BF191" s="163">
        <f t="shared" si="31"/>
        <v>0</v>
      </c>
      <c r="BG191" s="163">
        <f t="shared" si="32"/>
        <v>0</v>
      </c>
      <c r="BH191" s="163">
        <f t="shared" si="33"/>
        <v>0</v>
      </c>
      <c r="BI191" s="163">
        <f t="shared" si="34"/>
        <v>0</v>
      </c>
      <c r="BJ191" s="14" t="s">
        <v>83</v>
      </c>
      <c r="BK191" s="163">
        <f t="shared" si="35"/>
        <v>0</v>
      </c>
      <c r="BL191" s="14" t="s">
        <v>200</v>
      </c>
      <c r="BM191" s="162" t="s">
        <v>443</v>
      </c>
    </row>
    <row r="192" spans="1:65" s="2" customFormat="1" ht="37.9" customHeight="1">
      <c r="A192" s="26"/>
      <c r="B192" s="149"/>
      <c r="C192" s="164" t="s">
        <v>266</v>
      </c>
      <c r="D192" s="164" t="s">
        <v>178</v>
      </c>
      <c r="E192" s="165" t="s">
        <v>2181</v>
      </c>
      <c r="F192" s="166" t="s">
        <v>2182</v>
      </c>
      <c r="G192" s="167" t="s">
        <v>181</v>
      </c>
      <c r="H192" s="168">
        <v>525.24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si="27"/>
        <v>0</v>
      </c>
      <c r="Q192" s="160">
        <v>0</v>
      </c>
      <c r="R192" s="160">
        <f t="shared" si="28"/>
        <v>0</v>
      </c>
      <c r="S192" s="160">
        <v>0</v>
      </c>
      <c r="T192" s="161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200</v>
      </c>
      <c r="AT192" s="162" t="s">
        <v>178</v>
      </c>
      <c r="AU192" s="162" t="s">
        <v>83</v>
      </c>
      <c r="AY192" s="14" t="s">
        <v>170</v>
      </c>
      <c r="BE192" s="163">
        <f t="shared" si="30"/>
        <v>0</v>
      </c>
      <c r="BF192" s="163">
        <f t="shared" si="31"/>
        <v>0</v>
      </c>
      <c r="BG192" s="163">
        <f t="shared" si="32"/>
        <v>0</v>
      </c>
      <c r="BH192" s="163">
        <f t="shared" si="33"/>
        <v>0</v>
      </c>
      <c r="BI192" s="163">
        <f t="shared" si="34"/>
        <v>0</v>
      </c>
      <c r="BJ192" s="14" t="s">
        <v>83</v>
      </c>
      <c r="BK192" s="163">
        <f t="shared" si="35"/>
        <v>0</v>
      </c>
      <c r="BL192" s="14" t="s">
        <v>200</v>
      </c>
      <c r="BM192" s="162" t="s">
        <v>446</v>
      </c>
    </row>
    <row r="193" spans="1:65" s="2" customFormat="1" ht="24.2" customHeight="1">
      <c r="A193" s="26"/>
      <c r="B193" s="149"/>
      <c r="C193" s="150" t="s">
        <v>447</v>
      </c>
      <c r="D193" s="150" t="s">
        <v>173</v>
      </c>
      <c r="E193" s="151" t="s">
        <v>2173</v>
      </c>
      <c r="F193" s="152" t="s">
        <v>2174</v>
      </c>
      <c r="G193" s="153" t="s">
        <v>181</v>
      </c>
      <c r="H193" s="154">
        <v>826</v>
      </c>
      <c r="I193" s="155"/>
      <c r="J193" s="155"/>
      <c r="K193" s="156"/>
      <c r="L193" s="157"/>
      <c r="M193" s="158" t="s">
        <v>1</v>
      </c>
      <c r="N193" s="159" t="s">
        <v>36</v>
      </c>
      <c r="O193" s="160">
        <v>0</v>
      </c>
      <c r="P193" s="160">
        <f t="shared" si="27"/>
        <v>0</v>
      </c>
      <c r="Q193" s="160">
        <v>0</v>
      </c>
      <c r="R193" s="160">
        <f t="shared" si="28"/>
        <v>0</v>
      </c>
      <c r="S193" s="160">
        <v>0</v>
      </c>
      <c r="T193" s="161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233</v>
      </c>
      <c r="AT193" s="162" t="s">
        <v>173</v>
      </c>
      <c r="AU193" s="162" t="s">
        <v>83</v>
      </c>
      <c r="AY193" s="14" t="s">
        <v>170</v>
      </c>
      <c r="BE193" s="163">
        <f t="shared" si="30"/>
        <v>0</v>
      </c>
      <c r="BF193" s="163">
        <f t="shared" si="31"/>
        <v>0</v>
      </c>
      <c r="BG193" s="163">
        <f t="shared" si="32"/>
        <v>0</v>
      </c>
      <c r="BH193" s="163">
        <f t="shared" si="33"/>
        <v>0</v>
      </c>
      <c r="BI193" s="163">
        <f t="shared" si="34"/>
        <v>0</v>
      </c>
      <c r="BJ193" s="14" t="s">
        <v>83</v>
      </c>
      <c r="BK193" s="163">
        <f t="shared" si="35"/>
        <v>0</v>
      </c>
      <c r="BL193" s="14" t="s">
        <v>200</v>
      </c>
      <c r="BM193" s="162" t="s">
        <v>450</v>
      </c>
    </row>
    <row r="194" spans="1:65" s="2" customFormat="1" ht="37.9" customHeight="1">
      <c r="A194" s="26"/>
      <c r="B194" s="149"/>
      <c r="C194" s="164" t="s">
        <v>270</v>
      </c>
      <c r="D194" s="164" t="s">
        <v>178</v>
      </c>
      <c r="E194" s="165" t="s">
        <v>2183</v>
      </c>
      <c r="F194" s="166" t="s">
        <v>2184</v>
      </c>
      <c r="G194" s="167" t="s">
        <v>181</v>
      </c>
      <c r="H194" s="168">
        <v>120.66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27"/>
        <v>0</v>
      </c>
      <c r="Q194" s="160">
        <v>0</v>
      </c>
      <c r="R194" s="160">
        <f t="shared" si="28"/>
        <v>0</v>
      </c>
      <c r="S194" s="160">
        <v>0</v>
      </c>
      <c r="T194" s="161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200</v>
      </c>
      <c r="AT194" s="162" t="s">
        <v>178</v>
      </c>
      <c r="AU194" s="162" t="s">
        <v>83</v>
      </c>
      <c r="AY194" s="14" t="s">
        <v>170</v>
      </c>
      <c r="BE194" s="163">
        <f t="shared" si="30"/>
        <v>0</v>
      </c>
      <c r="BF194" s="163">
        <f t="shared" si="31"/>
        <v>0</v>
      </c>
      <c r="BG194" s="163">
        <f t="shared" si="32"/>
        <v>0</v>
      </c>
      <c r="BH194" s="163">
        <f t="shared" si="33"/>
        <v>0</v>
      </c>
      <c r="BI194" s="163">
        <f t="shared" si="34"/>
        <v>0</v>
      </c>
      <c r="BJ194" s="14" t="s">
        <v>83</v>
      </c>
      <c r="BK194" s="163">
        <f t="shared" si="35"/>
        <v>0</v>
      </c>
      <c r="BL194" s="14" t="s">
        <v>200</v>
      </c>
      <c r="BM194" s="162" t="s">
        <v>453</v>
      </c>
    </row>
    <row r="195" spans="1:65" s="2" customFormat="1" ht="33" customHeight="1">
      <c r="A195" s="26"/>
      <c r="B195" s="149"/>
      <c r="C195" s="150" t="s">
        <v>456</v>
      </c>
      <c r="D195" s="150" t="s">
        <v>173</v>
      </c>
      <c r="E195" s="151" t="s">
        <v>2177</v>
      </c>
      <c r="F195" s="152" t="s">
        <v>2178</v>
      </c>
      <c r="G195" s="153" t="s">
        <v>181</v>
      </c>
      <c r="H195" s="154">
        <v>127</v>
      </c>
      <c r="I195" s="155"/>
      <c r="J195" s="155"/>
      <c r="K195" s="156"/>
      <c r="L195" s="157"/>
      <c r="M195" s="158" t="s">
        <v>1</v>
      </c>
      <c r="N195" s="159" t="s">
        <v>36</v>
      </c>
      <c r="O195" s="160">
        <v>0</v>
      </c>
      <c r="P195" s="160">
        <f t="shared" si="27"/>
        <v>0</v>
      </c>
      <c r="Q195" s="160">
        <v>0</v>
      </c>
      <c r="R195" s="160">
        <f t="shared" si="28"/>
        <v>0</v>
      </c>
      <c r="S195" s="160">
        <v>0</v>
      </c>
      <c r="T195" s="161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233</v>
      </c>
      <c r="AT195" s="162" t="s">
        <v>173</v>
      </c>
      <c r="AU195" s="162" t="s">
        <v>83</v>
      </c>
      <c r="AY195" s="14" t="s">
        <v>170</v>
      </c>
      <c r="BE195" s="163">
        <f t="shared" si="30"/>
        <v>0</v>
      </c>
      <c r="BF195" s="163">
        <f t="shared" si="31"/>
        <v>0</v>
      </c>
      <c r="BG195" s="163">
        <f t="shared" si="32"/>
        <v>0</v>
      </c>
      <c r="BH195" s="163">
        <f t="shared" si="33"/>
        <v>0</v>
      </c>
      <c r="BI195" s="163">
        <f t="shared" si="34"/>
        <v>0</v>
      </c>
      <c r="BJ195" s="14" t="s">
        <v>83</v>
      </c>
      <c r="BK195" s="163">
        <f t="shared" si="35"/>
        <v>0</v>
      </c>
      <c r="BL195" s="14" t="s">
        <v>200</v>
      </c>
      <c r="BM195" s="162" t="s">
        <v>459</v>
      </c>
    </row>
    <row r="196" spans="1:65" s="2" customFormat="1" ht="33" customHeight="1">
      <c r="A196" s="26"/>
      <c r="B196" s="149"/>
      <c r="C196" s="164" t="s">
        <v>276</v>
      </c>
      <c r="D196" s="164" t="s">
        <v>178</v>
      </c>
      <c r="E196" s="165" t="s">
        <v>2185</v>
      </c>
      <c r="F196" s="166" t="s">
        <v>2186</v>
      </c>
      <c r="G196" s="167" t="s">
        <v>181</v>
      </c>
      <c r="H196" s="168">
        <v>42.774999999999999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27"/>
        <v>0</v>
      </c>
      <c r="Q196" s="160">
        <v>0</v>
      </c>
      <c r="R196" s="160">
        <f t="shared" si="28"/>
        <v>0</v>
      </c>
      <c r="S196" s="160">
        <v>0</v>
      </c>
      <c r="T196" s="161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200</v>
      </c>
      <c r="AT196" s="162" t="s">
        <v>178</v>
      </c>
      <c r="AU196" s="162" t="s">
        <v>83</v>
      </c>
      <c r="AY196" s="14" t="s">
        <v>170</v>
      </c>
      <c r="BE196" s="163">
        <f t="shared" si="30"/>
        <v>0</v>
      </c>
      <c r="BF196" s="163">
        <f t="shared" si="31"/>
        <v>0</v>
      </c>
      <c r="BG196" s="163">
        <f t="shared" si="32"/>
        <v>0</v>
      </c>
      <c r="BH196" s="163">
        <f t="shared" si="33"/>
        <v>0</v>
      </c>
      <c r="BI196" s="163">
        <f t="shared" si="34"/>
        <v>0</v>
      </c>
      <c r="BJ196" s="14" t="s">
        <v>83</v>
      </c>
      <c r="BK196" s="163">
        <f t="shared" si="35"/>
        <v>0</v>
      </c>
      <c r="BL196" s="14" t="s">
        <v>200</v>
      </c>
      <c r="BM196" s="162" t="s">
        <v>462</v>
      </c>
    </row>
    <row r="197" spans="1:65" s="2" customFormat="1" ht="16.5" customHeight="1">
      <c r="A197" s="26"/>
      <c r="B197" s="149"/>
      <c r="C197" s="150" t="s">
        <v>463</v>
      </c>
      <c r="D197" s="150" t="s">
        <v>173</v>
      </c>
      <c r="E197" s="151" t="s">
        <v>2187</v>
      </c>
      <c r="F197" s="152" t="s">
        <v>2188</v>
      </c>
      <c r="G197" s="153" t="s">
        <v>181</v>
      </c>
      <c r="H197" s="154">
        <v>44.914000000000001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27"/>
        <v>0</v>
      </c>
      <c r="Q197" s="160">
        <v>0</v>
      </c>
      <c r="R197" s="160">
        <f t="shared" si="28"/>
        <v>0</v>
      </c>
      <c r="S197" s="160">
        <v>0</v>
      </c>
      <c r="T197" s="161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233</v>
      </c>
      <c r="AT197" s="162" t="s">
        <v>173</v>
      </c>
      <c r="AU197" s="162" t="s">
        <v>83</v>
      </c>
      <c r="AY197" s="14" t="s">
        <v>170</v>
      </c>
      <c r="BE197" s="163">
        <f t="shared" si="30"/>
        <v>0</v>
      </c>
      <c r="BF197" s="163">
        <f t="shared" si="31"/>
        <v>0</v>
      </c>
      <c r="BG197" s="163">
        <f t="shared" si="32"/>
        <v>0</v>
      </c>
      <c r="BH197" s="163">
        <f t="shared" si="33"/>
        <v>0</v>
      </c>
      <c r="BI197" s="163">
        <f t="shared" si="34"/>
        <v>0</v>
      </c>
      <c r="BJ197" s="14" t="s">
        <v>83</v>
      </c>
      <c r="BK197" s="163">
        <f t="shared" si="35"/>
        <v>0</v>
      </c>
      <c r="BL197" s="14" t="s">
        <v>200</v>
      </c>
      <c r="BM197" s="162" t="s">
        <v>466</v>
      </c>
    </row>
    <row r="198" spans="1:65" s="2" customFormat="1" ht="37.9" customHeight="1">
      <c r="A198" s="26"/>
      <c r="B198" s="149"/>
      <c r="C198" s="164" t="s">
        <v>284</v>
      </c>
      <c r="D198" s="164" t="s">
        <v>178</v>
      </c>
      <c r="E198" s="165" t="s">
        <v>2189</v>
      </c>
      <c r="F198" s="166" t="s">
        <v>2190</v>
      </c>
      <c r="G198" s="167" t="s">
        <v>181</v>
      </c>
      <c r="H198" s="168">
        <v>12.88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27"/>
        <v>0</v>
      </c>
      <c r="Q198" s="160">
        <v>0</v>
      </c>
      <c r="R198" s="160">
        <f t="shared" si="28"/>
        <v>0</v>
      </c>
      <c r="S198" s="160">
        <v>0</v>
      </c>
      <c r="T198" s="161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200</v>
      </c>
      <c r="AT198" s="162" t="s">
        <v>178</v>
      </c>
      <c r="AU198" s="162" t="s">
        <v>83</v>
      </c>
      <c r="AY198" s="14" t="s">
        <v>170</v>
      </c>
      <c r="BE198" s="163">
        <f t="shared" si="30"/>
        <v>0</v>
      </c>
      <c r="BF198" s="163">
        <f t="shared" si="31"/>
        <v>0</v>
      </c>
      <c r="BG198" s="163">
        <f t="shared" si="32"/>
        <v>0</v>
      </c>
      <c r="BH198" s="163">
        <f t="shared" si="33"/>
        <v>0</v>
      </c>
      <c r="BI198" s="163">
        <f t="shared" si="34"/>
        <v>0</v>
      </c>
      <c r="BJ198" s="14" t="s">
        <v>83</v>
      </c>
      <c r="BK198" s="163">
        <f t="shared" si="35"/>
        <v>0</v>
      </c>
      <c r="BL198" s="14" t="s">
        <v>200</v>
      </c>
      <c r="BM198" s="162" t="s">
        <v>467</v>
      </c>
    </row>
    <row r="199" spans="1:65" s="2" customFormat="1" ht="33" customHeight="1">
      <c r="A199" s="26"/>
      <c r="B199" s="149"/>
      <c r="C199" s="150" t="s">
        <v>468</v>
      </c>
      <c r="D199" s="150" t="s">
        <v>173</v>
      </c>
      <c r="E199" s="151" t="s">
        <v>2191</v>
      </c>
      <c r="F199" s="152" t="s">
        <v>2192</v>
      </c>
      <c r="G199" s="153" t="s">
        <v>181</v>
      </c>
      <c r="H199" s="154">
        <v>13.523999999999999</v>
      </c>
      <c r="I199" s="155"/>
      <c r="J199" s="155"/>
      <c r="K199" s="156"/>
      <c r="L199" s="157"/>
      <c r="M199" s="158" t="s">
        <v>1</v>
      </c>
      <c r="N199" s="159" t="s">
        <v>36</v>
      </c>
      <c r="O199" s="160">
        <v>0</v>
      </c>
      <c r="P199" s="160">
        <f t="shared" si="27"/>
        <v>0</v>
      </c>
      <c r="Q199" s="160">
        <v>0</v>
      </c>
      <c r="R199" s="160">
        <f t="shared" si="28"/>
        <v>0</v>
      </c>
      <c r="S199" s="160">
        <v>0</v>
      </c>
      <c r="T199" s="161">
        <f t="shared" si="29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233</v>
      </c>
      <c r="AT199" s="162" t="s">
        <v>173</v>
      </c>
      <c r="AU199" s="162" t="s">
        <v>83</v>
      </c>
      <c r="AY199" s="14" t="s">
        <v>170</v>
      </c>
      <c r="BE199" s="163">
        <f t="shared" si="30"/>
        <v>0</v>
      </c>
      <c r="BF199" s="163">
        <f t="shared" si="31"/>
        <v>0</v>
      </c>
      <c r="BG199" s="163">
        <f t="shared" si="32"/>
        <v>0</v>
      </c>
      <c r="BH199" s="163">
        <f t="shared" si="33"/>
        <v>0</v>
      </c>
      <c r="BI199" s="163">
        <f t="shared" si="34"/>
        <v>0</v>
      </c>
      <c r="BJ199" s="14" t="s">
        <v>83</v>
      </c>
      <c r="BK199" s="163">
        <f t="shared" si="35"/>
        <v>0</v>
      </c>
      <c r="BL199" s="14" t="s">
        <v>200</v>
      </c>
      <c r="BM199" s="162" t="s">
        <v>471</v>
      </c>
    </row>
    <row r="200" spans="1:65" s="2" customFormat="1" ht="24.2" customHeight="1">
      <c r="A200" s="26"/>
      <c r="B200" s="149"/>
      <c r="C200" s="164" t="s">
        <v>287</v>
      </c>
      <c r="D200" s="164" t="s">
        <v>178</v>
      </c>
      <c r="E200" s="165" t="s">
        <v>312</v>
      </c>
      <c r="F200" s="166" t="s">
        <v>313</v>
      </c>
      <c r="G200" s="167" t="s">
        <v>275</v>
      </c>
      <c r="H200" s="168">
        <v>25.074000000000002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1.325</v>
      </c>
      <c r="P200" s="160">
        <f t="shared" si="27"/>
        <v>33.223050000000001</v>
      </c>
      <c r="Q200" s="160">
        <v>0</v>
      </c>
      <c r="R200" s="160">
        <f t="shared" si="28"/>
        <v>0</v>
      </c>
      <c r="S200" s="160">
        <v>0</v>
      </c>
      <c r="T200" s="161">
        <f t="shared" si="29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200</v>
      </c>
      <c r="AT200" s="162" t="s">
        <v>178</v>
      </c>
      <c r="AU200" s="162" t="s">
        <v>83</v>
      </c>
      <c r="AY200" s="14" t="s">
        <v>170</v>
      </c>
      <c r="BE200" s="163">
        <f t="shared" si="30"/>
        <v>0</v>
      </c>
      <c r="BF200" s="163">
        <f t="shared" si="31"/>
        <v>0</v>
      </c>
      <c r="BG200" s="163">
        <f t="shared" si="32"/>
        <v>0</v>
      </c>
      <c r="BH200" s="163">
        <f t="shared" si="33"/>
        <v>0</v>
      </c>
      <c r="BI200" s="163">
        <f t="shared" si="34"/>
        <v>0</v>
      </c>
      <c r="BJ200" s="14" t="s">
        <v>83</v>
      </c>
      <c r="BK200" s="163">
        <f t="shared" si="35"/>
        <v>0</v>
      </c>
      <c r="BL200" s="14" t="s">
        <v>200</v>
      </c>
      <c r="BM200" s="162" t="s">
        <v>474</v>
      </c>
    </row>
    <row r="201" spans="1:65" s="2" customFormat="1" ht="24.2" customHeight="1">
      <c r="A201" s="26"/>
      <c r="B201" s="149"/>
      <c r="C201" s="164" t="s">
        <v>477</v>
      </c>
      <c r="D201" s="164" t="s">
        <v>178</v>
      </c>
      <c r="E201" s="165" t="s">
        <v>315</v>
      </c>
      <c r="F201" s="166" t="s">
        <v>316</v>
      </c>
      <c r="G201" s="167" t="s">
        <v>275</v>
      </c>
      <c r="H201" s="168">
        <v>25.074000000000002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0.45500000000000002</v>
      </c>
      <c r="P201" s="160">
        <f t="shared" si="27"/>
        <v>11.408670000000001</v>
      </c>
      <c r="Q201" s="160">
        <v>0</v>
      </c>
      <c r="R201" s="160">
        <f t="shared" si="28"/>
        <v>0</v>
      </c>
      <c r="S201" s="160">
        <v>0</v>
      </c>
      <c r="T201" s="161">
        <f t="shared" si="29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200</v>
      </c>
      <c r="AT201" s="162" t="s">
        <v>178</v>
      </c>
      <c r="AU201" s="162" t="s">
        <v>83</v>
      </c>
      <c r="AY201" s="14" t="s">
        <v>170</v>
      </c>
      <c r="BE201" s="163">
        <f t="shared" si="30"/>
        <v>0</v>
      </c>
      <c r="BF201" s="163">
        <f t="shared" si="31"/>
        <v>0</v>
      </c>
      <c r="BG201" s="163">
        <f t="shared" si="32"/>
        <v>0</v>
      </c>
      <c r="BH201" s="163">
        <f t="shared" si="33"/>
        <v>0</v>
      </c>
      <c r="BI201" s="163">
        <f t="shared" si="34"/>
        <v>0</v>
      </c>
      <c r="BJ201" s="14" t="s">
        <v>83</v>
      </c>
      <c r="BK201" s="163">
        <f t="shared" si="35"/>
        <v>0</v>
      </c>
      <c r="BL201" s="14" t="s">
        <v>200</v>
      </c>
      <c r="BM201" s="162" t="s">
        <v>480</v>
      </c>
    </row>
    <row r="202" spans="1:65" s="12" customFormat="1" ht="22.9" customHeight="1">
      <c r="B202" s="137"/>
      <c r="D202" s="138" t="s">
        <v>69</v>
      </c>
      <c r="E202" s="147" t="s">
        <v>318</v>
      </c>
      <c r="F202" s="147" t="s">
        <v>319</v>
      </c>
      <c r="J202" s="148"/>
      <c r="L202" s="137"/>
      <c r="M202" s="141"/>
      <c r="N202" s="142"/>
      <c r="O202" s="142"/>
      <c r="P202" s="143">
        <f>SUM(P203:P205)</f>
        <v>0</v>
      </c>
      <c r="Q202" s="142"/>
      <c r="R202" s="143">
        <f>SUM(R203:R205)</f>
        <v>0</v>
      </c>
      <c r="S202" s="142"/>
      <c r="T202" s="144">
        <f>SUM(T203:T205)</f>
        <v>0</v>
      </c>
      <c r="AR202" s="138" t="s">
        <v>83</v>
      </c>
      <c r="AT202" s="145" t="s">
        <v>69</v>
      </c>
      <c r="AU202" s="145" t="s">
        <v>77</v>
      </c>
      <c r="AY202" s="138" t="s">
        <v>170</v>
      </c>
      <c r="BK202" s="146">
        <f>SUM(BK203:BK205)</f>
        <v>0</v>
      </c>
    </row>
    <row r="203" spans="1:65" s="2" customFormat="1" ht="24.2" customHeight="1">
      <c r="A203" s="26"/>
      <c r="B203" s="149"/>
      <c r="C203" s="164" t="s">
        <v>291</v>
      </c>
      <c r="D203" s="164" t="s">
        <v>178</v>
      </c>
      <c r="E203" s="165" t="s">
        <v>2193</v>
      </c>
      <c r="F203" s="166" t="s">
        <v>2194</v>
      </c>
      <c r="G203" s="167" t="s">
        <v>181</v>
      </c>
      <c r="H203" s="168">
        <v>845.84299999999996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200</v>
      </c>
      <c r="AT203" s="162" t="s">
        <v>178</v>
      </c>
      <c r="AU203" s="162" t="s">
        <v>83</v>
      </c>
      <c r="AY203" s="14" t="s">
        <v>170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4" t="s">
        <v>83</v>
      </c>
      <c r="BK203" s="163">
        <f>ROUND(I203*H203,2)</f>
        <v>0</v>
      </c>
      <c r="BL203" s="14" t="s">
        <v>200</v>
      </c>
      <c r="BM203" s="162" t="s">
        <v>483</v>
      </c>
    </row>
    <row r="204" spans="1:65" s="2" customFormat="1" ht="33" customHeight="1">
      <c r="A204" s="26"/>
      <c r="B204" s="149"/>
      <c r="C204" s="164" t="s">
        <v>484</v>
      </c>
      <c r="D204" s="164" t="s">
        <v>178</v>
      </c>
      <c r="E204" s="165" t="s">
        <v>2195</v>
      </c>
      <c r="F204" s="166" t="s">
        <v>2196</v>
      </c>
      <c r="G204" s="167" t="s">
        <v>181</v>
      </c>
      <c r="H204" s="168">
        <v>748.69799999999998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200</v>
      </c>
      <c r="AT204" s="162" t="s">
        <v>178</v>
      </c>
      <c r="AU204" s="162" t="s">
        <v>83</v>
      </c>
      <c r="AY204" s="14" t="s">
        <v>170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4" t="s">
        <v>83</v>
      </c>
      <c r="BK204" s="163">
        <f>ROUND(I204*H204,2)</f>
        <v>0</v>
      </c>
      <c r="BL204" s="14" t="s">
        <v>200</v>
      </c>
      <c r="BM204" s="162" t="s">
        <v>487</v>
      </c>
    </row>
    <row r="205" spans="1:65" s="2" customFormat="1" ht="33" customHeight="1">
      <c r="A205" s="26"/>
      <c r="B205" s="149"/>
      <c r="C205" s="164" t="s">
        <v>294</v>
      </c>
      <c r="D205" s="164" t="s">
        <v>178</v>
      </c>
      <c r="E205" s="165" t="s">
        <v>2197</v>
      </c>
      <c r="F205" s="166" t="s">
        <v>2198</v>
      </c>
      <c r="G205" s="167" t="s">
        <v>181</v>
      </c>
      <c r="H205" s="168">
        <v>282.40800000000002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200</v>
      </c>
      <c r="AT205" s="162" t="s">
        <v>178</v>
      </c>
      <c r="AU205" s="162" t="s">
        <v>83</v>
      </c>
      <c r="AY205" s="14" t="s">
        <v>170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4" t="s">
        <v>83</v>
      </c>
      <c r="BK205" s="163">
        <f>ROUND(I205*H205,2)</f>
        <v>0</v>
      </c>
      <c r="BL205" s="14" t="s">
        <v>200</v>
      </c>
      <c r="BM205" s="162" t="s">
        <v>490</v>
      </c>
    </row>
    <row r="206" spans="1:65" s="12" customFormat="1" ht="22.9" customHeight="1">
      <c r="B206" s="137"/>
      <c r="D206" s="138" t="s">
        <v>69</v>
      </c>
      <c r="E206" s="147" t="s">
        <v>1840</v>
      </c>
      <c r="F206" s="147" t="s">
        <v>1841</v>
      </c>
      <c r="J206" s="148"/>
      <c r="L206" s="137"/>
      <c r="M206" s="141"/>
      <c r="N206" s="142"/>
      <c r="O206" s="142"/>
      <c r="P206" s="143">
        <f>SUM(P207:P212)</f>
        <v>0</v>
      </c>
      <c r="Q206" s="142"/>
      <c r="R206" s="143">
        <f>SUM(R207:R212)</f>
        <v>0</v>
      </c>
      <c r="S206" s="142"/>
      <c r="T206" s="144">
        <f>SUM(T207:T212)</f>
        <v>0</v>
      </c>
      <c r="AR206" s="138" t="s">
        <v>83</v>
      </c>
      <c r="AT206" s="145" t="s">
        <v>69</v>
      </c>
      <c r="AU206" s="145" t="s">
        <v>77</v>
      </c>
      <c r="AY206" s="138" t="s">
        <v>170</v>
      </c>
      <c r="BK206" s="146">
        <f>SUM(BK207:BK212)</f>
        <v>0</v>
      </c>
    </row>
    <row r="207" spans="1:65" s="2" customFormat="1" ht="24.2" customHeight="1">
      <c r="A207" s="26"/>
      <c r="B207" s="149"/>
      <c r="C207" s="164" t="s">
        <v>737</v>
      </c>
      <c r="D207" s="164" t="s">
        <v>178</v>
      </c>
      <c r="E207" s="165" t="s">
        <v>2199</v>
      </c>
      <c r="F207" s="166" t="s">
        <v>2200</v>
      </c>
      <c r="G207" s="167" t="s">
        <v>181</v>
      </c>
      <c r="H207" s="168">
        <v>2543.288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ref="P207:P212" si="36">O207*H207</f>
        <v>0</v>
      </c>
      <c r="Q207" s="160">
        <v>0</v>
      </c>
      <c r="R207" s="160">
        <f t="shared" ref="R207:R212" si="37">Q207*H207</f>
        <v>0</v>
      </c>
      <c r="S207" s="160">
        <v>0</v>
      </c>
      <c r="T207" s="161">
        <f t="shared" ref="T207:T212" si="38"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200</v>
      </c>
      <c r="AT207" s="162" t="s">
        <v>178</v>
      </c>
      <c r="AU207" s="162" t="s">
        <v>83</v>
      </c>
      <c r="AY207" s="14" t="s">
        <v>170</v>
      </c>
      <c r="BE207" s="163">
        <f t="shared" ref="BE207:BE212" si="39">IF(N207="základná",J207,0)</f>
        <v>0</v>
      </c>
      <c r="BF207" s="163">
        <f t="shared" ref="BF207:BF212" si="40">IF(N207="znížená",J207,0)</f>
        <v>0</v>
      </c>
      <c r="BG207" s="163">
        <f t="shared" ref="BG207:BG212" si="41">IF(N207="zákl. prenesená",J207,0)</f>
        <v>0</v>
      </c>
      <c r="BH207" s="163">
        <f t="shared" ref="BH207:BH212" si="42">IF(N207="zníž. prenesená",J207,0)</f>
        <v>0</v>
      </c>
      <c r="BI207" s="163">
        <f t="shared" ref="BI207:BI212" si="43">IF(N207="nulová",J207,0)</f>
        <v>0</v>
      </c>
      <c r="BJ207" s="14" t="s">
        <v>83</v>
      </c>
      <c r="BK207" s="163">
        <f t="shared" ref="BK207:BK212" si="44">ROUND(I207*H207,2)</f>
        <v>0</v>
      </c>
      <c r="BL207" s="14" t="s">
        <v>200</v>
      </c>
      <c r="BM207" s="162" t="s">
        <v>740</v>
      </c>
    </row>
    <row r="208" spans="1:65" s="2" customFormat="1" ht="24.2" customHeight="1">
      <c r="A208" s="26"/>
      <c r="B208" s="149"/>
      <c r="C208" s="164" t="s">
        <v>298</v>
      </c>
      <c r="D208" s="164" t="s">
        <v>178</v>
      </c>
      <c r="E208" s="165" t="s">
        <v>2201</v>
      </c>
      <c r="F208" s="166" t="s">
        <v>2202</v>
      </c>
      <c r="G208" s="167" t="s">
        <v>181</v>
      </c>
      <c r="H208" s="168">
        <v>2543.288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36"/>
        <v>0</v>
      </c>
      <c r="Q208" s="160">
        <v>0</v>
      </c>
      <c r="R208" s="160">
        <f t="shared" si="37"/>
        <v>0</v>
      </c>
      <c r="S208" s="160">
        <v>0</v>
      </c>
      <c r="T208" s="161">
        <f t="shared" si="38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200</v>
      </c>
      <c r="AT208" s="162" t="s">
        <v>178</v>
      </c>
      <c r="AU208" s="162" t="s">
        <v>83</v>
      </c>
      <c r="AY208" s="14" t="s">
        <v>170</v>
      </c>
      <c r="BE208" s="163">
        <f t="shared" si="39"/>
        <v>0</v>
      </c>
      <c r="BF208" s="163">
        <f t="shared" si="40"/>
        <v>0</v>
      </c>
      <c r="BG208" s="163">
        <f t="shared" si="41"/>
        <v>0</v>
      </c>
      <c r="BH208" s="163">
        <f t="shared" si="42"/>
        <v>0</v>
      </c>
      <c r="BI208" s="163">
        <f t="shared" si="43"/>
        <v>0</v>
      </c>
      <c r="BJ208" s="14" t="s">
        <v>83</v>
      </c>
      <c r="BK208" s="163">
        <f t="shared" si="44"/>
        <v>0</v>
      </c>
      <c r="BL208" s="14" t="s">
        <v>200</v>
      </c>
      <c r="BM208" s="162" t="s">
        <v>743</v>
      </c>
    </row>
    <row r="209" spans="1:65" s="2" customFormat="1" ht="37.9" customHeight="1">
      <c r="A209" s="26"/>
      <c r="B209" s="149"/>
      <c r="C209" s="164" t="s">
        <v>744</v>
      </c>
      <c r="D209" s="164" t="s">
        <v>178</v>
      </c>
      <c r="E209" s="165" t="s">
        <v>2203</v>
      </c>
      <c r="F209" s="166" t="s">
        <v>2204</v>
      </c>
      <c r="G209" s="167" t="s">
        <v>181</v>
      </c>
      <c r="H209" s="168">
        <v>2543.288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36"/>
        <v>0</v>
      </c>
      <c r="Q209" s="160">
        <v>0</v>
      </c>
      <c r="R209" s="160">
        <f t="shared" si="37"/>
        <v>0</v>
      </c>
      <c r="S209" s="160">
        <v>0</v>
      </c>
      <c r="T209" s="161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200</v>
      </c>
      <c r="AT209" s="162" t="s">
        <v>178</v>
      </c>
      <c r="AU209" s="162" t="s">
        <v>83</v>
      </c>
      <c r="AY209" s="14" t="s">
        <v>170</v>
      </c>
      <c r="BE209" s="163">
        <f t="shared" si="39"/>
        <v>0</v>
      </c>
      <c r="BF209" s="163">
        <f t="shared" si="40"/>
        <v>0</v>
      </c>
      <c r="BG209" s="163">
        <f t="shared" si="41"/>
        <v>0</v>
      </c>
      <c r="BH209" s="163">
        <f t="shared" si="42"/>
        <v>0</v>
      </c>
      <c r="BI209" s="163">
        <f t="shared" si="43"/>
        <v>0</v>
      </c>
      <c r="BJ209" s="14" t="s">
        <v>83</v>
      </c>
      <c r="BK209" s="163">
        <f t="shared" si="44"/>
        <v>0</v>
      </c>
      <c r="BL209" s="14" t="s">
        <v>200</v>
      </c>
      <c r="BM209" s="162" t="s">
        <v>747</v>
      </c>
    </row>
    <row r="210" spans="1:65" s="2" customFormat="1" ht="37.9" customHeight="1">
      <c r="A210" s="26"/>
      <c r="B210" s="149"/>
      <c r="C210" s="164" t="s">
        <v>301</v>
      </c>
      <c r="D210" s="164" t="s">
        <v>178</v>
      </c>
      <c r="E210" s="165" t="s">
        <v>2205</v>
      </c>
      <c r="F210" s="166" t="s">
        <v>2206</v>
      </c>
      <c r="G210" s="167" t="s">
        <v>181</v>
      </c>
      <c r="H210" s="168">
        <v>6101.8090000000002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36"/>
        <v>0</v>
      </c>
      <c r="Q210" s="160">
        <v>0</v>
      </c>
      <c r="R210" s="160">
        <f t="shared" si="37"/>
        <v>0</v>
      </c>
      <c r="S210" s="160">
        <v>0</v>
      </c>
      <c r="T210" s="161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200</v>
      </c>
      <c r="AT210" s="162" t="s">
        <v>178</v>
      </c>
      <c r="AU210" s="162" t="s">
        <v>83</v>
      </c>
      <c r="AY210" s="14" t="s">
        <v>170</v>
      </c>
      <c r="BE210" s="163">
        <f t="shared" si="39"/>
        <v>0</v>
      </c>
      <c r="BF210" s="163">
        <f t="shared" si="40"/>
        <v>0</v>
      </c>
      <c r="BG210" s="163">
        <f t="shared" si="41"/>
        <v>0</v>
      </c>
      <c r="BH210" s="163">
        <f t="shared" si="42"/>
        <v>0</v>
      </c>
      <c r="BI210" s="163">
        <f t="shared" si="43"/>
        <v>0</v>
      </c>
      <c r="BJ210" s="14" t="s">
        <v>83</v>
      </c>
      <c r="BK210" s="163">
        <f t="shared" si="44"/>
        <v>0</v>
      </c>
      <c r="BL210" s="14" t="s">
        <v>200</v>
      </c>
      <c r="BM210" s="162" t="s">
        <v>750</v>
      </c>
    </row>
    <row r="211" spans="1:65" s="2" customFormat="1" ht="37.9" customHeight="1">
      <c r="A211" s="26"/>
      <c r="B211" s="149"/>
      <c r="C211" s="164" t="s">
        <v>751</v>
      </c>
      <c r="D211" s="164" t="s">
        <v>178</v>
      </c>
      <c r="E211" s="165" t="s">
        <v>2207</v>
      </c>
      <c r="F211" s="166" t="s">
        <v>2208</v>
      </c>
      <c r="G211" s="167" t="s">
        <v>181</v>
      </c>
      <c r="H211" s="168">
        <v>63.579000000000001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36"/>
        <v>0</v>
      </c>
      <c r="Q211" s="160">
        <v>0</v>
      </c>
      <c r="R211" s="160">
        <f t="shared" si="37"/>
        <v>0</v>
      </c>
      <c r="S211" s="160">
        <v>0</v>
      </c>
      <c r="T211" s="161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200</v>
      </c>
      <c r="AT211" s="162" t="s">
        <v>178</v>
      </c>
      <c r="AU211" s="162" t="s">
        <v>83</v>
      </c>
      <c r="AY211" s="14" t="s">
        <v>170</v>
      </c>
      <c r="BE211" s="163">
        <f t="shared" si="39"/>
        <v>0</v>
      </c>
      <c r="BF211" s="163">
        <f t="shared" si="40"/>
        <v>0</v>
      </c>
      <c r="BG211" s="163">
        <f t="shared" si="41"/>
        <v>0</v>
      </c>
      <c r="BH211" s="163">
        <f t="shared" si="42"/>
        <v>0</v>
      </c>
      <c r="BI211" s="163">
        <f t="shared" si="43"/>
        <v>0</v>
      </c>
      <c r="BJ211" s="14" t="s">
        <v>83</v>
      </c>
      <c r="BK211" s="163">
        <f t="shared" si="44"/>
        <v>0</v>
      </c>
      <c r="BL211" s="14" t="s">
        <v>200</v>
      </c>
      <c r="BM211" s="162" t="s">
        <v>754</v>
      </c>
    </row>
    <row r="212" spans="1:65" s="2" customFormat="1" ht="37.9" customHeight="1">
      <c r="A212" s="26"/>
      <c r="B212" s="149"/>
      <c r="C212" s="164" t="s">
        <v>307</v>
      </c>
      <c r="D212" s="164" t="s">
        <v>178</v>
      </c>
      <c r="E212" s="165" t="s">
        <v>2209</v>
      </c>
      <c r="F212" s="166" t="s">
        <v>2210</v>
      </c>
      <c r="G212" s="167" t="s">
        <v>181</v>
      </c>
      <c r="H212" s="168">
        <v>2667.3710000000001</v>
      </c>
      <c r="I212" s="169"/>
      <c r="J212" s="169"/>
      <c r="K212" s="170"/>
      <c r="L212" s="27"/>
      <c r="M212" s="173" t="s">
        <v>1</v>
      </c>
      <c r="N212" s="174" t="s">
        <v>36</v>
      </c>
      <c r="O212" s="175">
        <v>0</v>
      </c>
      <c r="P212" s="175">
        <f t="shared" si="36"/>
        <v>0</v>
      </c>
      <c r="Q212" s="175">
        <v>0</v>
      </c>
      <c r="R212" s="175">
        <f t="shared" si="37"/>
        <v>0</v>
      </c>
      <c r="S212" s="175">
        <v>0</v>
      </c>
      <c r="T212" s="176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200</v>
      </c>
      <c r="AT212" s="162" t="s">
        <v>178</v>
      </c>
      <c r="AU212" s="162" t="s">
        <v>83</v>
      </c>
      <c r="AY212" s="14" t="s">
        <v>170</v>
      </c>
      <c r="BE212" s="163">
        <f t="shared" si="39"/>
        <v>0</v>
      </c>
      <c r="BF212" s="163">
        <f t="shared" si="40"/>
        <v>0</v>
      </c>
      <c r="BG212" s="163">
        <f t="shared" si="41"/>
        <v>0</v>
      </c>
      <c r="BH212" s="163">
        <f t="shared" si="42"/>
        <v>0</v>
      </c>
      <c r="BI212" s="163">
        <f t="shared" si="43"/>
        <v>0</v>
      </c>
      <c r="BJ212" s="14" t="s">
        <v>83</v>
      </c>
      <c r="BK212" s="163">
        <f t="shared" si="44"/>
        <v>0</v>
      </c>
      <c r="BL212" s="14" t="s">
        <v>200</v>
      </c>
      <c r="BM212" s="162" t="s">
        <v>759</v>
      </c>
    </row>
    <row r="213" spans="1:65" s="2" customFormat="1" ht="6.95" customHeight="1">
      <c r="A213" s="26"/>
      <c r="B213" s="44"/>
      <c r="C213" s="45"/>
      <c r="D213" s="45"/>
      <c r="E213" s="45"/>
      <c r="F213" s="45"/>
      <c r="G213" s="45"/>
      <c r="H213" s="45"/>
      <c r="I213" s="45"/>
      <c r="J213" s="45"/>
      <c r="K213" s="45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</sheetData>
  <autoFilter ref="C131:K212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114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2211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ROUND(J131,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ROUND((SUM(BE131:BE212)),  2)</f>
        <v>0</v>
      </c>
      <c r="G35" s="103"/>
      <c r="H35" s="103"/>
      <c r="I35" s="104">
        <v>0.2</v>
      </c>
      <c r="J35" s="102">
        <f>ROUND(((SUM(BE131:BE212))*I35),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ROUND((SUM(BF131:BF212)),  2)</f>
        <v>0</v>
      </c>
      <c r="G36" s="26"/>
      <c r="H36" s="26"/>
      <c r="I36" s="106">
        <v>0.2</v>
      </c>
      <c r="J36" s="105">
        <f>ROUND(((SUM(BF131:BF212))*I36),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ROUND((SUM(BG131:BG212)),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ROUND((SUM(BH131:BH212)),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ROUND((SUM(BI131:BI212)),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>E1.1 d z - E1.1 d Architektúra  Podlahy v.č.A08 3NP, v.č.A09 4NP, v.č. A10 5NP, 6NP , v.č.A14 (zmena VV)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J131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1:47" s="10" customFormat="1" ht="19.899999999999999" hidden="1" customHeight="1">
      <c r="B100" s="122"/>
      <c r="D100" s="123" t="s">
        <v>2212</v>
      </c>
      <c r="E100" s="124"/>
      <c r="F100" s="124"/>
      <c r="G100" s="124"/>
      <c r="H100" s="124"/>
      <c r="I100" s="124"/>
      <c r="J100" s="125">
        <f>J133</f>
        <v>0</v>
      </c>
      <c r="L100" s="122"/>
    </row>
    <row r="101" spans="1:47" s="10" customFormat="1" ht="19.899999999999999" hidden="1" customHeight="1">
      <c r="B101" s="122"/>
      <c r="D101" s="123" t="s">
        <v>147</v>
      </c>
      <c r="E101" s="124"/>
      <c r="F101" s="124"/>
      <c r="G101" s="124"/>
      <c r="H101" s="124"/>
      <c r="I101" s="124"/>
      <c r="J101" s="125">
        <f>J135</f>
        <v>0</v>
      </c>
      <c r="L101" s="122"/>
    </row>
    <row r="102" spans="1:47" s="10" customFormat="1" ht="19.899999999999999" hidden="1" customHeight="1">
      <c r="B102" s="122"/>
      <c r="D102" s="123" t="s">
        <v>2213</v>
      </c>
      <c r="E102" s="124"/>
      <c r="F102" s="124"/>
      <c r="G102" s="124"/>
      <c r="H102" s="124"/>
      <c r="I102" s="124"/>
      <c r="J102" s="125">
        <f>J147</f>
        <v>0</v>
      </c>
      <c r="L102" s="122"/>
    </row>
    <row r="103" spans="1:47" s="10" customFormat="1" ht="19.899999999999999" hidden="1" customHeight="1">
      <c r="B103" s="122"/>
      <c r="D103" s="123" t="s">
        <v>151</v>
      </c>
      <c r="E103" s="124"/>
      <c r="F103" s="124"/>
      <c r="G103" s="124"/>
      <c r="H103" s="124"/>
      <c r="I103" s="124"/>
      <c r="J103" s="125">
        <f>J152</f>
        <v>0</v>
      </c>
      <c r="L103" s="122"/>
    </row>
    <row r="104" spans="1:47" s="9" customFormat="1" ht="24.95" hidden="1" customHeight="1">
      <c r="B104" s="118"/>
      <c r="D104" s="119" t="s">
        <v>152</v>
      </c>
      <c r="E104" s="120"/>
      <c r="F104" s="120"/>
      <c r="G104" s="120"/>
      <c r="H104" s="120"/>
      <c r="I104" s="120"/>
      <c r="J104" s="121">
        <f>J154</f>
        <v>0</v>
      </c>
      <c r="L104" s="118"/>
    </row>
    <row r="105" spans="1:47" s="10" customFormat="1" ht="19.899999999999999" hidden="1" customHeight="1">
      <c r="B105" s="122"/>
      <c r="D105" s="123" t="s">
        <v>153</v>
      </c>
      <c r="E105" s="124"/>
      <c r="F105" s="124"/>
      <c r="G105" s="124"/>
      <c r="H105" s="124"/>
      <c r="I105" s="124"/>
      <c r="J105" s="125">
        <f>J155</f>
        <v>0</v>
      </c>
      <c r="L105" s="122"/>
    </row>
    <row r="106" spans="1:47" s="10" customFormat="1" ht="19.899999999999999" hidden="1" customHeight="1">
      <c r="B106" s="122"/>
      <c r="D106" s="123" t="s">
        <v>328</v>
      </c>
      <c r="E106" s="124"/>
      <c r="F106" s="124"/>
      <c r="G106" s="124"/>
      <c r="H106" s="124"/>
      <c r="I106" s="124"/>
      <c r="J106" s="125">
        <f>J160</f>
        <v>0</v>
      </c>
      <c r="L106" s="122"/>
    </row>
    <row r="107" spans="1:47" s="10" customFormat="1" ht="19.899999999999999" hidden="1" customHeight="1">
      <c r="B107" s="122"/>
      <c r="D107" s="123" t="s">
        <v>331</v>
      </c>
      <c r="E107" s="124"/>
      <c r="F107" s="124"/>
      <c r="G107" s="124"/>
      <c r="H107" s="124"/>
      <c r="I107" s="124"/>
      <c r="J107" s="125">
        <f>J170</f>
        <v>0</v>
      </c>
      <c r="L107" s="122"/>
    </row>
    <row r="108" spans="1:47" s="10" customFormat="1" ht="19.899999999999999" hidden="1" customHeight="1">
      <c r="B108" s="122"/>
      <c r="D108" s="123" t="s">
        <v>2214</v>
      </c>
      <c r="E108" s="124"/>
      <c r="F108" s="124"/>
      <c r="G108" s="124"/>
      <c r="H108" s="124"/>
      <c r="I108" s="124"/>
      <c r="J108" s="125">
        <f>J174</f>
        <v>0</v>
      </c>
      <c r="L108" s="122"/>
    </row>
    <row r="109" spans="1:47" s="10" customFormat="1" ht="19.899999999999999" hidden="1" customHeight="1">
      <c r="B109" s="122"/>
      <c r="D109" s="123" t="s">
        <v>1592</v>
      </c>
      <c r="E109" s="124"/>
      <c r="F109" s="124"/>
      <c r="G109" s="124"/>
      <c r="H109" s="124"/>
      <c r="I109" s="124"/>
      <c r="J109" s="125">
        <f>J200</f>
        <v>0</v>
      </c>
      <c r="L109" s="122"/>
    </row>
    <row r="110" spans="1:47" s="2" customFormat="1" ht="21.75" hidden="1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hidden="1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hidden="1"/>
    <row r="113" spans="1:31" hidden="1"/>
    <row r="114" spans="1:31" hidden="1"/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156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21" t="str">
        <f>E7</f>
        <v>SOS PZ Devínská Nová Ves rev.2023_11_27</v>
      </c>
      <c r="F119" s="222"/>
      <c r="G119" s="222"/>
      <c r="H119" s="222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137</v>
      </c>
      <c r="L120" s="17"/>
    </row>
    <row r="121" spans="1:31" s="2" customFormat="1" ht="23.25" customHeight="1">
      <c r="A121" s="26"/>
      <c r="B121" s="27"/>
      <c r="C121" s="26"/>
      <c r="D121" s="26"/>
      <c r="E121" s="221" t="s">
        <v>1575</v>
      </c>
      <c r="F121" s="220"/>
      <c r="G121" s="220"/>
      <c r="H121" s="220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139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30" customHeight="1">
      <c r="A123" s="26"/>
      <c r="B123" s="27"/>
      <c r="C123" s="26"/>
      <c r="D123" s="26"/>
      <c r="E123" s="183" t="str">
        <f>E11</f>
        <v>E1.1 d z - E1.1 d Architektúra  Podlahy v.č.A08 3NP, v.č.A09 4NP, v.č. A10 5NP, 6NP , v.č.A14 (zmena VV)</v>
      </c>
      <c r="F123" s="220"/>
      <c r="G123" s="220"/>
      <c r="H123" s="220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52" t="str">
        <f>IF(J14="","",J14)</f>
        <v>12. 12. 2023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E17</f>
        <v>Ministerstvo vnútra SR</v>
      </c>
      <c r="G127" s="26"/>
      <c r="H127" s="26"/>
      <c r="I127" s="23" t="s">
        <v>26</v>
      </c>
      <c r="J127" s="24" t="str">
        <f>E23</f>
        <v xml:space="preserve"> 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>
        <f>IF(E20="","",E20)</f>
        <v>0</v>
      </c>
      <c r="G128" s="26"/>
      <c r="H128" s="26"/>
      <c r="I128" s="23" t="s">
        <v>28</v>
      </c>
      <c r="J128" s="24" t="str">
        <f>E26</f>
        <v/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6"/>
      <c r="B130" s="127"/>
      <c r="C130" s="128" t="s">
        <v>157</v>
      </c>
      <c r="D130" s="129" t="s">
        <v>55</v>
      </c>
      <c r="E130" s="129" t="s">
        <v>51</v>
      </c>
      <c r="F130" s="129" t="s">
        <v>52</v>
      </c>
      <c r="G130" s="129" t="s">
        <v>158</v>
      </c>
      <c r="H130" s="129" t="s">
        <v>159</v>
      </c>
      <c r="I130" s="129" t="s">
        <v>160</v>
      </c>
      <c r="J130" s="130" t="s">
        <v>143</v>
      </c>
      <c r="K130" s="131" t="s">
        <v>161</v>
      </c>
      <c r="L130" s="132"/>
      <c r="M130" s="59" t="s">
        <v>1</v>
      </c>
      <c r="N130" s="60" t="s">
        <v>34</v>
      </c>
      <c r="O130" s="60" t="s">
        <v>162</v>
      </c>
      <c r="P130" s="60" t="s">
        <v>163</v>
      </c>
      <c r="Q130" s="60" t="s">
        <v>164</v>
      </c>
      <c r="R130" s="60" t="s">
        <v>165</v>
      </c>
      <c r="S130" s="60" t="s">
        <v>166</v>
      </c>
      <c r="T130" s="61" t="s">
        <v>167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26"/>
      <c r="B131" s="27"/>
      <c r="C131" s="66" t="s">
        <v>144</v>
      </c>
      <c r="D131" s="26"/>
      <c r="E131" s="26"/>
      <c r="F131" s="26"/>
      <c r="G131" s="26"/>
      <c r="H131" s="26"/>
      <c r="I131" s="26"/>
      <c r="J131" s="133"/>
      <c r="K131" s="26"/>
      <c r="L131" s="27"/>
      <c r="M131" s="62"/>
      <c r="N131" s="53"/>
      <c r="O131" s="63"/>
      <c r="P131" s="134">
        <f>P132+P154</f>
        <v>3.0298069999999999</v>
      </c>
      <c r="Q131" s="63"/>
      <c r="R131" s="134">
        <f>R132+R154</f>
        <v>0</v>
      </c>
      <c r="S131" s="63"/>
      <c r="T131" s="135">
        <f>T132+T154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69</v>
      </c>
      <c r="AU131" s="14" t="s">
        <v>145</v>
      </c>
      <c r="BK131" s="136">
        <f>BK132+BK154</f>
        <v>0</v>
      </c>
    </row>
    <row r="132" spans="1:65" s="12" customFormat="1" ht="25.9" customHeight="1">
      <c r="B132" s="137"/>
      <c r="D132" s="138" t="s">
        <v>69</v>
      </c>
      <c r="E132" s="139" t="s">
        <v>168</v>
      </c>
      <c r="F132" s="139" t="s">
        <v>169</v>
      </c>
      <c r="J132" s="140"/>
      <c r="L132" s="137"/>
      <c r="M132" s="141"/>
      <c r="N132" s="142"/>
      <c r="O132" s="142"/>
      <c r="P132" s="143">
        <f>P133+P135+P147+P152</f>
        <v>0</v>
      </c>
      <c r="Q132" s="142"/>
      <c r="R132" s="143">
        <f>R133+R135+R147+R152</f>
        <v>0</v>
      </c>
      <c r="S132" s="142"/>
      <c r="T132" s="144">
        <f>T133+T135+T147+T152</f>
        <v>0</v>
      </c>
      <c r="AR132" s="138" t="s">
        <v>77</v>
      </c>
      <c r="AT132" s="145" t="s">
        <v>69</v>
      </c>
      <c r="AU132" s="145" t="s">
        <v>70</v>
      </c>
      <c r="AY132" s="138" t="s">
        <v>170</v>
      </c>
      <c r="BK132" s="146">
        <f>BK133+BK135+BK147+BK152</f>
        <v>0</v>
      </c>
    </row>
    <row r="133" spans="1:65" s="12" customFormat="1" ht="22.9" customHeight="1">
      <c r="B133" s="137"/>
      <c r="D133" s="138" t="s">
        <v>69</v>
      </c>
      <c r="E133" s="147" t="s">
        <v>83</v>
      </c>
      <c r="F133" s="147" t="s">
        <v>2215</v>
      </c>
      <c r="J133" s="148"/>
      <c r="L133" s="137"/>
      <c r="M133" s="141"/>
      <c r="N133" s="142"/>
      <c r="O133" s="142"/>
      <c r="P133" s="143">
        <f>P134</f>
        <v>0</v>
      </c>
      <c r="Q133" s="142"/>
      <c r="R133" s="143">
        <f>R134</f>
        <v>0</v>
      </c>
      <c r="S133" s="142"/>
      <c r="T133" s="144">
        <f>T134</f>
        <v>0</v>
      </c>
      <c r="AR133" s="138" t="s">
        <v>77</v>
      </c>
      <c r="AT133" s="145" t="s">
        <v>69</v>
      </c>
      <c r="AU133" s="145" t="s">
        <v>77</v>
      </c>
      <c r="AY133" s="138" t="s">
        <v>170</v>
      </c>
      <c r="BK133" s="146">
        <f>BK134</f>
        <v>0</v>
      </c>
    </row>
    <row r="134" spans="1:65" s="2" customFormat="1" ht="33" customHeight="1">
      <c r="A134" s="26"/>
      <c r="B134" s="149"/>
      <c r="C134" s="164" t="s">
        <v>77</v>
      </c>
      <c r="D134" s="164" t="s">
        <v>178</v>
      </c>
      <c r="E134" s="165" t="s">
        <v>2216</v>
      </c>
      <c r="F134" s="166" t="s">
        <v>2217</v>
      </c>
      <c r="G134" s="167" t="s">
        <v>418</v>
      </c>
      <c r="H134" s="168">
        <v>0.23400000000000001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83</v>
      </c>
      <c r="BK134" s="163">
        <f>ROUND(I134*H134,2)</f>
        <v>0</v>
      </c>
      <c r="BL134" s="14" t="s">
        <v>177</v>
      </c>
      <c r="BM134" s="162" t="s">
        <v>83</v>
      </c>
    </row>
    <row r="135" spans="1:65" s="12" customFormat="1" ht="22.9" customHeight="1">
      <c r="B135" s="137"/>
      <c r="D135" s="138" t="s">
        <v>69</v>
      </c>
      <c r="E135" s="147" t="s">
        <v>171</v>
      </c>
      <c r="F135" s="147" t="s">
        <v>172</v>
      </c>
      <c r="J135" s="148"/>
      <c r="L135" s="137"/>
      <c r="M135" s="141"/>
      <c r="N135" s="142"/>
      <c r="O135" s="142"/>
      <c r="P135" s="143">
        <f>SUM(P136:P146)</f>
        <v>0</v>
      </c>
      <c r="Q135" s="142"/>
      <c r="R135" s="143">
        <f>SUM(R136:R146)</f>
        <v>0</v>
      </c>
      <c r="S135" s="142"/>
      <c r="T135" s="144">
        <f>SUM(T136:T146)</f>
        <v>0</v>
      </c>
      <c r="AR135" s="138" t="s">
        <v>77</v>
      </c>
      <c r="AT135" s="145" t="s">
        <v>69</v>
      </c>
      <c r="AU135" s="145" t="s">
        <v>77</v>
      </c>
      <c r="AY135" s="138" t="s">
        <v>170</v>
      </c>
      <c r="BK135" s="146">
        <f>SUM(BK136:BK146)</f>
        <v>0</v>
      </c>
    </row>
    <row r="136" spans="1:65" s="2" customFormat="1" ht="24.2" customHeight="1">
      <c r="A136" s="26"/>
      <c r="B136" s="149"/>
      <c r="C136" s="164" t="s">
        <v>83</v>
      </c>
      <c r="D136" s="164" t="s">
        <v>178</v>
      </c>
      <c r="E136" s="165" t="s">
        <v>2218</v>
      </c>
      <c r="F136" s="166" t="s">
        <v>2219</v>
      </c>
      <c r="G136" s="167" t="s">
        <v>181</v>
      </c>
      <c r="H136" s="168">
        <v>3702.31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ref="P136:P146" si="0">O136*H136</f>
        <v>0</v>
      </c>
      <c r="Q136" s="160">
        <v>0</v>
      </c>
      <c r="R136" s="160">
        <f t="shared" ref="R136:R146" si="1">Q136*H136</f>
        <v>0</v>
      </c>
      <c r="S136" s="160">
        <v>0</v>
      </c>
      <c r="T136" s="161">
        <f t="shared" ref="T136:T146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ref="BE136:BE146" si="3">IF(N136="základná",J136,0)</f>
        <v>0</v>
      </c>
      <c r="BF136" s="163">
        <f t="shared" ref="BF136:BF146" si="4">IF(N136="znížená",J136,0)</f>
        <v>0</v>
      </c>
      <c r="BG136" s="163">
        <f t="shared" ref="BG136:BG146" si="5">IF(N136="zákl. prenesená",J136,0)</f>
        <v>0</v>
      </c>
      <c r="BH136" s="163">
        <f t="shared" ref="BH136:BH146" si="6">IF(N136="zníž. prenesená",J136,0)</f>
        <v>0</v>
      </c>
      <c r="BI136" s="163">
        <f t="shared" ref="BI136:BI146" si="7">IF(N136="nulová",J136,0)</f>
        <v>0</v>
      </c>
      <c r="BJ136" s="14" t="s">
        <v>83</v>
      </c>
      <c r="BK136" s="163">
        <f t="shared" ref="BK136:BK146" si="8">ROUND(I136*H136,2)</f>
        <v>0</v>
      </c>
      <c r="BL136" s="14" t="s">
        <v>177</v>
      </c>
      <c r="BM136" s="162" t="s">
        <v>177</v>
      </c>
    </row>
    <row r="137" spans="1:65" s="2" customFormat="1" ht="37.9" customHeight="1">
      <c r="A137" s="26"/>
      <c r="B137" s="149"/>
      <c r="C137" s="164" t="s">
        <v>182</v>
      </c>
      <c r="D137" s="164" t="s">
        <v>178</v>
      </c>
      <c r="E137" s="165" t="s">
        <v>2220</v>
      </c>
      <c r="F137" s="166" t="s">
        <v>2221</v>
      </c>
      <c r="G137" s="167" t="s">
        <v>181</v>
      </c>
      <c r="H137" s="168">
        <v>2681.83</v>
      </c>
      <c r="I137" s="169"/>
      <c r="J137" s="169"/>
      <c r="K137" s="170"/>
      <c r="L137" s="27"/>
      <c r="M137" s="171" t="s">
        <v>1</v>
      </c>
      <c r="N137" s="172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177</v>
      </c>
      <c r="AT137" s="162" t="s">
        <v>178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171</v>
      </c>
    </row>
    <row r="138" spans="1:65" s="2" customFormat="1" ht="37.9" customHeight="1">
      <c r="A138" s="26"/>
      <c r="B138" s="149"/>
      <c r="C138" s="164" t="s">
        <v>177</v>
      </c>
      <c r="D138" s="164" t="s">
        <v>178</v>
      </c>
      <c r="E138" s="165" t="s">
        <v>2222</v>
      </c>
      <c r="F138" s="166" t="s">
        <v>2223</v>
      </c>
      <c r="G138" s="167" t="s">
        <v>418</v>
      </c>
      <c r="H138" s="168">
        <v>5.7560000000000002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176</v>
      </c>
    </row>
    <row r="139" spans="1:65" s="2" customFormat="1" ht="33" customHeight="1">
      <c r="A139" s="26"/>
      <c r="B139" s="149"/>
      <c r="C139" s="164" t="s">
        <v>187</v>
      </c>
      <c r="D139" s="164" t="s">
        <v>178</v>
      </c>
      <c r="E139" s="165" t="s">
        <v>2224</v>
      </c>
      <c r="F139" s="166" t="s">
        <v>2225</v>
      </c>
      <c r="G139" s="167" t="s">
        <v>418</v>
      </c>
      <c r="H139" s="168">
        <v>1.4079999999999999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190</v>
      </c>
    </row>
    <row r="140" spans="1:65" s="2" customFormat="1" ht="24.2" customHeight="1">
      <c r="A140" s="26"/>
      <c r="B140" s="149"/>
      <c r="C140" s="164" t="s">
        <v>171</v>
      </c>
      <c r="D140" s="164" t="s">
        <v>178</v>
      </c>
      <c r="E140" s="165" t="s">
        <v>2226</v>
      </c>
      <c r="F140" s="166" t="s">
        <v>2227</v>
      </c>
      <c r="G140" s="167" t="s">
        <v>181</v>
      </c>
      <c r="H140" s="168">
        <v>685.82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193</v>
      </c>
    </row>
    <row r="141" spans="1:65" s="2" customFormat="1" ht="24.2" customHeight="1">
      <c r="A141" s="26"/>
      <c r="B141" s="149"/>
      <c r="C141" s="164" t="s">
        <v>194</v>
      </c>
      <c r="D141" s="164" t="s">
        <v>178</v>
      </c>
      <c r="E141" s="165" t="s">
        <v>2228</v>
      </c>
      <c r="F141" s="166" t="s">
        <v>2229</v>
      </c>
      <c r="G141" s="167" t="s">
        <v>181</v>
      </c>
      <c r="H141" s="168">
        <v>334.66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197</v>
      </c>
    </row>
    <row r="142" spans="1:65" s="2" customFormat="1" ht="33" customHeight="1">
      <c r="A142" s="26"/>
      <c r="B142" s="149"/>
      <c r="C142" s="164" t="s">
        <v>176</v>
      </c>
      <c r="D142" s="164" t="s">
        <v>178</v>
      </c>
      <c r="E142" s="165" t="s">
        <v>2230</v>
      </c>
      <c r="F142" s="166" t="s">
        <v>2231</v>
      </c>
      <c r="G142" s="167" t="s">
        <v>181</v>
      </c>
      <c r="H142" s="168">
        <v>334.66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200</v>
      </c>
    </row>
    <row r="143" spans="1:65" s="2" customFormat="1" ht="33" customHeight="1">
      <c r="A143" s="26"/>
      <c r="B143" s="149"/>
      <c r="C143" s="164" t="s">
        <v>201</v>
      </c>
      <c r="D143" s="164" t="s">
        <v>178</v>
      </c>
      <c r="E143" s="165" t="s">
        <v>195</v>
      </c>
      <c r="F143" s="166" t="s">
        <v>2232</v>
      </c>
      <c r="G143" s="167" t="s">
        <v>181</v>
      </c>
      <c r="H143" s="168">
        <v>35.520000000000003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204</v>
      </c>
    </row>
    <row r="144" spans="1:65" s="2" customFormat="1" ht="33" customHeight="1">
      <c r="A144" s="26"/>
      <c r="B144" s="149"/>
      <c r="C144" s="164" t="s">
        <v>190</v>
      </c>
      <c r="D144" s="164" t="s">
        <v>178</v>
      </c>
      <c r="E144" s="165" t="s">
        <v>2233</v>
      </c>
      <c r="F144" s="166" t="s">
        <v>2234</v>
      </c>
      <c r="G144" s="167" t="s">
        <v>181</v>
      </c>
      <c r="H144" s="168">
        <v>78.930000000000007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7</v>
      </c>
    </row>
    <row r="145" spans="1:65" s="2" customFormat="1" ht="24.2" customHeight="1">
      <c r="A145" s="26"/>
      <c r="B145" s="149"/>
      <c r="C145" s="164" t="s">
        <v>209</v>
      </c>
      <c r="D145" s="164" t="s">
        <v>178</v>
      </c>
      <c r="E145" s="165" t="s">
        <v>2235</v>
      </c>
      <c r="F145" s="166" t="s">
        <v>2236</v>
      </c>
      <c r="G145" s="167" t="s">
        <v>181</v>
      </c>
      <c r="H145" s="168">
        <v>103.32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177</v>
      </c>
      <c r="AT145" s="162" t="s">
        <v>178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212</v>
      </c>
    </row>
    <row r="146" spans="1:65" s="2" customFormat="1" ht="37.9" customHeight="1">
      <c r="A146" s="26"/>
      <c r="B146" s="149"/>
      <c r="C146" s="164" t="s">
        <v>193</v>
      </c>
      <c r="D146" s="164" t="s">
        <v>178</v>
      </c>
      <c r="E146" s="165" t="s">
        <v>2237</v>
      </c>
      <c r="F146" s="166" t="s">
        <v>2238</v>
      </c>
      <c r="G146" s="167" t="s">
        <v>181</v>
      </c>
      <c r="H146" s="168">
        <v>7.8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215</v>
      </c>
    </row>
    <row r="147" spans="1:65" s="12" customFormat="1" ht="22.9" customHeight="1">
      <c r="B147" s="137"/>
      <c r="D147" s="138" t="s">
        <v>69</v>
      </c>
      <c r="E147" s="147" t="s">
        <v>201</v>
      </c>
      <c r="F147" s="147" t="s">
        <v>2239</v>
      </c>
      <c r="J147" s="148"/>
      <c r="L147" s="137"/>
      <c r="M147" s="141"/>
      <c r="N147" s="142"/>
      <c r="O147" s="142"/>
      <c r="P147" s="143">
        <f>SUM(P148:P151)</f>
        <v>0</v>
      </c>
      <c r="Q147" s="142"/>
      <c r="R147" s="143">
        <f>SUM(R148:R151)</f>
        <v>0</v>
      </c>
      <c r="S147" s="142"/>
      <c r="T147" s="144">
        <f>SUM(T148:T151)</f>
        <v>0</v>
      </c>
      <c r="AR147" s="138" t="s">
        <v>77</v>
      </c>
      <c r="AT147" s="145" t="s">
        <v>69</v>
      </c>
      <c r="AU147" s="145" t="s">
        <v>77</v>
      </c>
      <c r="AY147" s="138" t="s">
        <v>170</v>
      </c>
      <c r="BK147" s="146">
        <f>SUM(BK148:BK151)</f>
        <v>0</v>
      </c>
    </row>
    <row r="148" spans="1:65" s="2" customFormat="1" ht="16.5" customHeight="1">
      <c r="A148" s="26"/>
      <c r="B148" s="149"/>
      <c r="C148" s="164" t="s">
        <v>216</v>
      </c>
      <c r="D148" s="164" t="s">
        <v>178</v>
      </c>
      <c r="E148" s="165" t="s">
        <v>2240</v>
      </c>
      <c r="F148" s="166" t="s">
        <v>2241</v>
      </c>
      <c r="G148" s="167" t="s">
        <v>208</v>
      </c>
      <c r="H148" s="168">
        <v>20.399999999999999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177</v>
      </c>
      <c r="AT148" s="162" t="s">
        <v>178</v>
      </c>
      <c r="AU148" s="162" t="s">
        <v>83</v>
      </c>
      <c r="AY148" s="14" t="s">
        <v>170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4" t="s">
        <v>83</v>
      </c>
      <c r="BK148" s="163">
        <f>ROUND(I148*H148,2)</f>
        <v>0</v>
      </c>
      <c r="BL148" s="14" t="s">
        <v>177</v>
      </c>
      <c r="BM148" s="162" t="s">
        <v>220</v>
      </c>
    </row>
    <row r="149" spans="1:65" s="2" customFormat="1" ht="21.75" customHeight="1">
      <c r="A149" s="26"/>
      <c r="B149" s="149"/>
      <c r="C149" s="164" t="s">
        <v>197</v>
      </c>
      <c r="D149" s="164" t="s">
        <v>178</v>
      </c>
      <c r="E149" s="165" t="s">
        <v>2242</v>
      </c>
      <c r="F149" s="166" t="s">
        <v>2243</v>
      </c>
      <c r="G149" s="167" t="s">
        <v>219</v>
      </c>
      <c r="H149" s="168">
        <v>9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4" t="s">
        <v>83</v>
      </c>
      <c r="BK149" s="163">
        <f>ROUND(I149*H149,2)</f>
        <v>0</v>
      </c>
      <c r="BL149" s="14" t="s">
        <v>177</v>
      </c>
      <c r="BM149" s="162" t="s">
        <v>223</v>
      </c>
    </row>
    <row r="150" spans="1:65" s="2" customFormat="1" ht="24.2" customHeight="1">
      <c r="A150" s="26"/>
      <c r="B150" s="149"/>
      <c r="C150" s="164" t="s">
        <v>253</v>
      </c>
      <c r="D150" s="164" t="s">
        <v>178</v>
      </c>
      <c r="E150" s="165" t="s">
        <v>2244</v>
      </c>
      <c r="F150" s="166" t="s">
        <v>2245</v>
      </c>
      <c r="G150" s="167" t="s">
        <v>208</v>
      </c>
      <c r="H150" s="168">
        <v>705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4" t="s">
        <v>83</v>
      </c>
      <c r="BK150" s="163">
        <f>ROUND(I150*H150,2)</f>
        <v>0</v>
      </c>
      <c r="BL150" s="14" t="s">
        <v>177</v>
      </c>
      <c r="BM150" s="162" t="s">
        <v>229</v>
      </c>
    </row>
    <row r="151" spans="1:65" s="2" customFormat="1" ht="24.2" customHeight="1">
      <c r="A151" s="26"/>
      <c r="B151" s="149"/>
      <c r="C151" s="164" t="s">
        <v>200</v>
      </c>
      <c r="D151" s="164" t="s">
        <v>178</v>
      </c>
      <c r="E151" s="165" t="s">
        <v>931</v>
      </c>
      <c r="F151" s="166" t="s">
        <v>932</v>
      </c>
      <c r="G151" s="167" t="s">
        <v>219</v>
      </c>
      <c r="H151" s="168">
        <v>1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4" t="s">
        <v>83</v>
      </c>
      <c r="BK151" s="163">
        <f>ROUND(I151*H151,2)</f>
        <v>0</v>
      </c>
      <c r="BL151" s="14" t="s">
        <v>177</v>
      </c>
      <c r="BM151" s="162" t="s">
        <v>233</v>
      </c>
    </row>
    <row r="152" spans="1:65" s="12" customFormat="1" ht="22.9" customHeight="1">
      <c r="B152" s="137"/>
      <c r="D152" s="138" t="s">
        <v>69</v>
      </c>
      <c r="E152" s="147" t="s">
        <v>271</v>
      </c>
      <c r="F152" s="147" t="s">
        <v>272</v>
      </c>
      <c r="J152" s="148"/>
      <c r="L152" s="137"/>
      <c r="M152" s="141"/>
      <c r="N152" s="142"/>
      <c r="O152" s="142"/>
      <c r="P152" s="143">
        <f>P153</f>
        <v>0</v>
      </c>
      <c r="Q152" s="142"/>
      <c r="R152" s="143">
        <f>R153</f>
        <v>0</v>
      </c>
      <c r="S152" s="142"/>
      <c r="T152" s="144">
        <f>T153</f>
        <v>0</v>
      </c>
      <c r="AR152" s="138" t="s">
        <v>77</v>
      </c>
      <c r="AT152" s="145" t="s">
        <v>69</v>
      </c>
      <c r="AU152" s="145" t="s">
        <v>77</v>
      </c>
      <c r="AY152" s="138" t="s">
        <v>170</v>
      </c>
      <c r="BK152" s="146">
        <f>BK153</f>
        <v>0</v>
      </c>
    </row>
    <row r="153" spans="1:65" s="2" customFormat="1" ht="24.2" customHeight="1">
      <c r="A153" s="26"/>
      <c r="B153" s="149"/>
      <c r="C153" s="164" t="s">
        <v>260</v>
      </c>
      <c r="D153" s="164" t="s">
        <v>178</v>
      </c>
      <c r="E153" s="165" t="s">
        <v>273</v>
      </c>
      <c r="F153" s="166" t="s">
        <v>274</v>
      </c>
      <c r="G153" s="167" t="s">
        <v>275</v>
      </c>
      <c r="H153" s="168">
        <v>96.563000000000002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4" t="s">
        <v>83</v>
      </c>
      <c r="BK153" s="163">
        <f>ROUND(I153*H153,2)</f>
        <v>0</v>
      </c>
      <c r="BL153" s="14" t="s">
        <v>177</v>
      </c>
      <c r="BM153" s="162" t="s">
        <v>230</v>
      </c>
    </row>
    <row r="154" spans="1:65" s="12" customFormat="1" ht="25.9" customHeight="1">
      <c r="B154" s="137"/>
      <c r="D154" s="138" t="s">
        <v>69</v>
      </c>
      <c r="E154" s="139" t="s">
        <v>277</v>
      </c>
      <c r="F154" s="139" t="s">
        <v>278</v>
      </c>
      <c r="J154" s="140"/>
      <c r="L154" s="137"/>
      <c r="M154" s="141"/>
      <c r="N154" s="142"/>
      <c r="O154" s="142"/>
      <c r="P154" s="143">
        <f>P155+P160+P170+P174+P200</f>
        <v>3.0298069999999999</v>
      </c>
      <c r="Q154" s="142"/>
      <c r="R154" s="143">
        <f>R155+R160+R170+R174+R200</f>
        <v>0</v>
      </c>
      <c r="S154" s="142"/>
      <c r="T154" s="144">
        <f>T155+T160+T170+T174+T200</f>
        <v>0</v>
      </c>
      <c r="AR154" s="138" t="s">
        <v>83</v>
      </c>
      <c r="AT154" s="145" t="s">
        <v>69</v>
      </c>
      <c r="AU154" s="145" t="s">
        <v>70</v>
      </c>
      <c r="AY154" s="138" t="s">
        <v>170</v>
      </c>
      <c r="BK154" s="146">
        <f>BK155+BK160+BK170+BK174+BK200</f>
        <v>0</v>
      </c>
    </row>
    <row r="155" spans="1:65" s="12" customFormat="1" ht="22.9" customHeight="1">
      <c r="B155" s="137"/>
      <c r="D155" s="138" t="s">
        <v>69</v>
      </c>
      <c r="E155" s="147" t="s">
        <v>279</v>
      </c>
      <c r="F155" s="147" t="s">
        <v>280</v>
      </c>
      <c r="J155" s="148"/>
      <c r="L155" s="137"/>
      <c r="M155" s="141"/>
      <c r="N155" s="142"/>
      <c r="O155" s="142"/>
      <c r="P155" s="143">
        <f>SUM(P156:P159)</f>
        <v>0</v>
      </c>
      <c r="Q155" s="142"/>
      <c r="R155" s="143">
        <f>SUM(R156:R159)</f>
        <v>0</v>
      </c>
      <c r="S155" s="142"/>
      <c r="T155" s="144">
        <f>SUM(T156:T159)</f>
        <v>0</v>
      </c>
      <c r="AR155" s="138" t="s">
        <v>83</v>
      </c>
      <c r="AT155" s="145" t="s">
        <v>69</v>
      </c>
      <c r="AU155" s="145" t="s">
        <v>77</v>
      </c>
      <c r="AY155" s="138" t="s">
        <v>170</v>
      </c>
      <c r="BK155" s="146">
        <f>SUM(BK156:BK159)</f>
        <v>0</v>
      </c>
    </row>
    <row r="156" spans="1:65" s="2" customFormat="1" ht="44.25" customHeight="1">
      <c r="A156" s="26"/>
      <c r="B156" s="149"/>
      <c r="C156" s="164" t="s">
        <v>204</v>
      </c>
      <c r="D156" s="164" t="s">
        <v>178</v>
      </c>
      <c r="E156" s="165" t="s">
        <v>2246</v>
      </c>
      <c r="F156" s="166" t="s">
        <v>2247</v>
      </c>
      <c r="G156" s="167" t="s">
        <v>181</v>
      </c>
      <c r="H156" s="168">
        <v>86.73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200</v>
      </c>
      <c r="AT156" s="162" t="s">
        <v>178</v>
      </c>
      <c r="AU156" s="162" t="s">
        <v>83</v>
      </c>
      <c r="AY156" s="14" t="s">
        <v>170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4" t="s">
        <v>83</v>
      </c>
      <c r="BK156" s="163">
        <f>ROUND(I156*H156,2)</f>
        <v>0</v>
      </c>
      <c r="BL156" s="14" t="s">
        <v>200</v>
      </c>
      <c r="BM156" s="162" t="s">
        <v>237</v>
      </c>
    </row>
    <row r="157" spans="1:65" s="2" customFormat="1" ht="44.25" customHeight="1">
      <c r="A157" s="26"/>
      <c r="B157" s="149"/>
      <c r="C157" s="164" t="s">
        <v>267</v>
      </c>
      <c r="D157" s="164" t="s">
        <v>178</v>
      </c>
      <c r="E157" s="165" t="s">
        <v>2248</v>
      </c>
      <c r="F157" s="166" t="s">
        <v>2249</v>
      </c>
      <c r="G157" s="167" t="s">
        <v>181</v>
      </c>
      <c r="H157" s="168">
        <v>183.06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200</v>
      </c>
      <c r="AT157" s="162" t="s">
        <v>178</v>
      </c>
      <c r="AU157" s="162" t="s">
        <v>83</v>
      </c>
      <c r="AY157" s="14" t="s">
        <v>170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4" t="s">
        <v>83</v>
      </c>
      <c r="BK157" s="163">
        <f>ROUND(I157*H157,2)</f>
        <v>0</v>
      </c>
      <c r="BL157" s="14" t="s">
        <v>200</v>
      </c>
      <c r="BM157" s="162" t="s">
        <v>243</v>
      </c>
    </row>
    <row r="158" spans="1:65" s="2" customFormat="1" ht="24.2" customHeight="1">
      <c r="A158" s="26"/>
      <c r="B158" s="149"/>
      <c r="C158" s="164" t="s">
        <v>7</v>
      </c>
      <c r="D158" s="164" t="s">
        <v>178</v>
      </c>
      <c r="E158" s="165" t="s">
        <v>296</v>
      </c>
      <c r="F158" s="166" t="s">
        <v>297</v>
      </c>
      <c r="G158" s="167" t="s">
        <v>275</v>
      </c>
      <c r="H158" s="168">
        <v>1.2190000000000001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200</v>
      </c>
      <c r="AT158" s="162" t="s">
        <v>178</v>
      </c>
      <c r="AU158" s="162" t="s">
        <v>83</v>
      </c>
      <c r="AY158" s="14" t="s">
        <v>170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4" t="s">
        <v>83</v>
      </c>
      <c r="BK158" s="163">
        <f>ROUND(I158*H158,2)</f>
        <v>0</v>
      </c>
      <c r="BL158" s="14" t="s">
        <v>200</v>
      </c>
      <c r="BM158" s="162" t="s">
        <v>246</v>
      </c>
    </row>
    <row r="159" spans="1:65" s="2" customFormat="1" ht="24.2" customHeight="1">
      <c r="A159" s="26"/>
      <c r="B159" s="149"/>
      <c r="C159" s="164" t="s">
        <v>281</v>
      </c>
      <c r="D159" s="164" t="s">
        <v>178</v>
      </c>
      <c r="E159" s="165" t="s">
        <v>299</v>
      </c>
      <c r="F159" s="166" t="s">
        <v>300</v>
      </c>
      <c r="G159" s="167" t="s">
        <v>275</v>
      </c>
      <c r="H159" s="168">
        <v>1.2190000000000001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200</v>
      </c>
      <c r="AT159" s="162" t="s">
        <v>178</v>
      </c>
      <c r="AU159" s="162" t="s">
        <v>83</v>
      </c>
      <c r="AY159" s="14" t="s">
        <v>170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4" t="s">
        <v>83</v>
      </c>
      <c r="BK159" s="163">
        <f>ROUND(I159*H159,2)</f>
        <v>0</v>
      </c>
      <c r="BL159" s="14" t="s">
        <v>200</v>
      </c>
      <c r="BM159" s="162" t="s">
        <v>250</v>
      </c>
    </row>
    <row r="160" spans="1:65" s="12" customFormat="1" ht="22.9" customHeight="1">
      <c r="B160" s="137"/>
      <c r="D160" s="138" t="s">
        <v>69</v>
      </c>
      <c r="E160" s="147" t="s">
        <v>404</v>
      </c>
      <c r="F160" s="147" t="s">
        <v>405</v>
      </c>
      <c r="J160" s="148"/>
      <c r="L160" s="137"/>
      <c r="M160" s="141"/>
      <c r="N160" s="142"/>
      <c r="O160" s="142"/>
      <c r="P160" s="143">
        <f>SUM(P161:P169)</f>
        <v>0</v>
      </c>
      <c r="Q160" s="142"/>
      <c r="R160" s="143">
        <f>SUM(R161:R169)</f>
        <v>0</v>
      </c>
      <c r="S160" s="142"/>
      <c r="T160" s="144">
        <f>SUM(T161:T169)</f>
        <v>0</v>
      </c>
      <c r="AR160" s="138" t="s">
        <v>83</v>
      </c>
      <c r="AT160" s="145" t="s">
        <v>69</v>
      </c>
      <c r="AU160" s="145" t="s">
        <v>77</v>
      </c>
      <c r="AY160" s="138" t="s">
        <v>170</v>
      </c>
      <c r="BK160" s="146">
        <f>SUM(BK161:BK169)</f>
        <v>0</v>
      </c>
    </row>
    <row r="161" spans="1:65" s="2" customFormat="1" ht="24.2" customHeight="1">
      <c r="A161" s="26"/>
      <c r="B161" s="149"/>
      <c r="C161" s="164" t="s">
        <v>212</v>
      </c>
      <c r="D161" s="164" t="s">
        <v>178</v>
      </c>
      <c r="E161" s="165" t="s">
        <v>2250</v>
      </c>
      <c r="F161" s="166" t="s">
        <v>2251</v>
      </c>
      <c r="G161" s="167" t="s">
        <v>181</v>
      </c>
      <c r="H161" s="168">
        <v>427.96600000000001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 t="shared" ref="P161:P169" si="9">O161*H161</f>
        <v>0</v>
      </c>
      <c r="Q161" s="160">
        <v>0</v>
      </c>
      <c r="R161" s="160">
        <f t="shared" ref="R161:R169" si="10">Q161*H161</f>
        <v>0</v>
      </c>
      <c r="S161" s="160">
        <v>0</v>
      </c>
      <c r="T161" s="161">
        <f t="shared" ref="T161:T169" si="11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200</v>
      </c>
      <c r="AT161" s="162" t="s">
        <v>178</v>
      </c>
      <c r="AU161" s="162" t="s">
        <v>83</v>
      </c>
      <c r="AY161" s="14" t="s">
        <v>170</v>
      </c>
      <c r="BE161" s="163">
        <f t="shared" ref="BE161:BE169" si="12">IF(N161="základná",J161,0)</f>
        <v>0</v>
      </c>
      <c r="BF161" s="163">
        <f t="shared" ref="BF161:BF169" si="13">IF(N161="znížená",J161,0)</f>
        <v>0</v>
      </c>
      <c r="BG161" s="163">
        <f t="shared" ref="BG161:BG169" si="14">IF(N161="zákl. prenesená",J161,0)</f>
        <v>0</v>
      </c>
      <c r="BH161" s="163">
        <f t="shared" ref="BH161:BH169" si="15">IF(N161="zníž. prenesená",J161,0)</f>
        <v>0</v>
      </c>
      <c r="BI161" s="163">
        <f t="shared" ref="BI161:BI169" si="16">IF(N161="nulová",J161,0)</f>
        <v>0</v>
      </c>
      <c r="BJ161" s="14" t="s">
        <v>83</v>
      </c>
      <c r="BK161" s="163">
        <f t="shared" ref="BK161:BK169" si="17">ROUND(I161*H161,2)</f>
        <v>0</v>
      </c>
      <c r="BL161" s="14" t="s">
        <v>200</v>
      </c>
      <c r="BM161" s="162" t="s">
        <v>256</v>
      </c>
    </row>
    <row r="162" spans="1:65" s="2" customFormat="1" ht="24.2" customHeight="1">
      <c r="A162" s="26"/>
      <c r="B162" s="149"/>
      <c r="C162" s="150" t="s">
        <v>288</v>
      </c>
      <c r="D162" s="150" t="s">
        <v>173</v>
      </c>
      <c r="E162" s="151" t="s">
        <v>2252</v>
      </c>
      <c r="F162" s="152" t="s">
        <v>2253</v>
      </c>
      <c r="G162" s="153" t="s">
        <v>181</v>
      </c>
      <c r="H162" s="154">
        <v>492.161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9"/>
        <v>0</v>
      </c>
      <c r="Q162" s="160">
        <v>0</v>
      </c>
      <c r="R162" s="160">
        <f t="shared" si="10"/>
        <v>0</v>
      </c>
      <c r="S162" s="160">
        <v>0</v>
      </c>
      <c r="T162" s="161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233</v>
      </c>
      <c r="AT162" s="162" t="s">
        <v>173</v>
      </c>
      <c r="AU162" s="162" t="s">
        <v>83</v>
      </c>
      <c r="AY162" s="14" t="s">
        <v>170</v>
      </c>
      <c r="BE162" s="163">
        <f t="shared" si="12"/>
        <v>0</v>
      </c>
      <c r="BF162" s="163">
        <f t="shared" si="13"/>
        <v>0</v>
      </c>
      <c r="BG162" s="163">
        <f t="shared" si="14"/>
        <v>0</v>
      </c>
      <c r="BH162" s="163">
        <f t="shared" si="15"/>
        <v>0</v>
      </c>
      <c r="BI162" s="163">
        <f t="shared" si="16"/>
        <v>0</v>
      </c>
      <c r="BJ162" s="14" t="s">
        <v>83</v>
      </c>
      <c r="BK162" s="163">
        <f t="shared" si="17"/>
        <v>0</v>
      </c>
      <c r="BL162" s="14" t="s">
        <v>200</v>
      </c>
      <c r="BM162" s="162" t="s">
        <v>259</v>
      </c>
    </row>
    <row r="163" spans="1:65" s="2" customFormat="1" ht="24.2" customHeight="1">
      <c r="A163" s="26"/>
      <c r="B163" s="149"/>
      <c r="C163" s="164" t="s">
        <v>215</v>
      </c>
      <c r="D163" s="164" t="s">
        <v>178</v>
      </c>
      <c r="E163" s="165" t="s">
        <v>2254</v>
      </c>
      <c r="F163" s="166" t="s">
        <v>2255</v>
      </c>
      <c r="G163" s="167" t="s">
        <v>181</v>
      </c>
      <c r="H163" s="168">
        <v>427.19200000000001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si="9"/>
        <v>0</v>
      </c>
      <c r="Q163" s="160">
        <v>0</v>
      </c>
      <c r="R163" s="160">
        <f t="shared" si="10"/>
        <v>0</v>
      </c>
      <c r="S163" s="160">
        <v>0</v>
      </c>
      <c r="T163" s="161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200</v>
      </c>
      <c r="AT163" s="162" t="s">
        <v>178</v>
      </c>
      <c r="AU163" s="162" t="s">
        <v>83</v>
      </c>
      <c r="AY163" s="14" t="s">
        <v>170</v>
      </c>
      <c r="BE163" s="163">
        <f t="shared" si="12"/>
        <v>0</v>
      </c>
      <c r="BF163" s="163">
        <f t="shared" si="13"/>
        <v>0</v>
      </c>
      <c r="BG163" s="163">
        <f t="shared" si="14"/>
        <v>0</v>
      </c>
      <c r="BH163" s="163">
        <f t="shared" si="15"/>
        <v>0</v>
      </c>
      <c r="BI163" s="163">
        <f t="shared" si="16"/>
        <v>0</v>
      </c>
      <c r="BJ163" s="14" t="s">
        <v>83</v>
      </c>
      <c r="BK163" s="163">
        <f t="shared" si="17"/>
        <v>0</v>
      </c>
      <c r="BL163" s="14" t="s">
        <v>200</v>
      </c>
      <c r="BM163" s="162" t="s">
        <v>263</v>
      </c>
    </row>
    <row r="164" spans="1:65" s="2" customFormat="1" ht="21.75" customHeight="1">
      <c r="A164" s="26"/>
      <c r="B164" s="149"/>
      <c r="C164" s="150" t="s">
        <v>295</v>
      </c>
      <c r="D164" s="150" t="s">
        <v>173</v>
      </c>
      <c r="E164" s="151" t="s">
        <v>2256</v>
      </c>
      <c r="F164" s="152" t="s">
        <v>2257</v>
      </c>
      <c r="G164" s="153" t="s">
        <v>181</v>
      </c>
      <c r="H164" s="154">
        <v>409.42200000000003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233</v>
      </c>
      <c r="AT164" s="162" t="s">
        <v>173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200</v>
      </c>
      <c r="BM164" s="162" t="s">
        <v>266</v>
      </c>
    </row>
    <row r="165" spans="1:65" s="2" customFormat="1" ht="21.75" customHeight="1">
      <c r="A165" s="26"/>
      <c r="B165" s="149"/>
      <c r="C165" s="150" t="s">
        <v>220</v>
      </c>
      <c r="D165" s="150" t="s">
        <v>173</v>
      </c>
      <c r="E165" s="151" t="s">
        <v>2258</v>
      </c>
      <c r="F165" s="152" t="s">
        <v>2259</v>
      </c>
      <c r="G165" s="153" t="s">
        <v>181</v>
      </c>
      <c r="H165" s="154">
        <v>26.314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233</v>
      </c>
      <c r="AT165" s="162" t="s">
        <v>173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200</v>
      </c>
      <c r="BM165" s="162" t="s">
        <v>270</v>
      </c>
    </row>
    <row r="166" spans="1:65" s="2" customFormat="1" ht="24.2" customHeight="1">
      <c r="A166" s="26"/>
      <c r="B166" s="149"/>
      <c r="C166" s="164" t="s">
        <v>304</v>
      </c>
      <c r="D166" s="164" t="s">
        <v>178</v>
      </c>
      <c r="E166" s="165" t="s">
        <v>2260</v>
      </c>
      <c r="F166" s="166" t="s">
        <v>2261</v>
      </c>
      <c r="G166" s="167" t="s">
        <v>181</v>
      </c>
      <c r="H166" s="168">
        <v>19.5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200</v>
      </c>
      <c r="AT166" s="162" t="s">
        <v>178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200</v>
      </c>
      <c r="BM166" s="162" t="s">
        <v>276</v>
      </c>
    </row>
    <row r="167" spans="1:65" s="2" customFormat="1" ht="24.2" customHeight="1">
      <c r="A167" s="26"/>
      <c r="B167" s="149"/>
      <c r="C167" s="150" t="s">
        <v>223</v>
      </c>
      <c r="D167" s="150" t="s">
        <v>173</v>
      </c>
      <c r="E167" s="151" t="s">
        <v>1303</v>
      </c>
      <c r="F167" s="152" t="s">
        <v>2262</v>
      </c>
      <c r="G167" s="153" t="s">
        <v>181</v>
      </c>
      <c r="H167" s="154">
        <v>19.89</v>
      </c>
      <c r="I167" s="155"/>
      <c r="J167" s="155"/>
      <c r="K167" s="156"/>
      <c r="L167" s="157"/>
      <c r="M167" s="158" t="s">
        <v>1</v>
      </c>
      <c r="N167" s="159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233</v>
      </c>
      <c r="AT167" s="162" t="s">
        <v>173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200</v>
      </c>
      <c r="BM167" s="162" t="s">
        <v>284</v>
      </c>
    </row>
    <row r="168" spans="1:65" s="2" customFormat="1" ht="24.2" customHeight="1">
      <c r="A168" s="26"/>
      <c r="B168" s="149"/>
      <c r="C168" s="164" t="s">
        <v>311</v>
      </c>
      <c r="D168" s="164" t="s">
        <v>178</v>
      </c>
      <c r="E168" s="165" t="s">
        <v>429</v>
      </c>
      <c r="F168" s="166" t="s">
        <v>430</v>
      </c>
      <c r="G168" s="167" t="s">
        <v>275</v>
      </c>
      <c r="H168" s="168">
        <v>0.52400000000000002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200</v>
      </c>
      <c r="AT168" s="162" t="s">
        <v>178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200</v>
      </c>
      <c r="BM168" s="162" t="s">
        <v>287</v>
      </c>
    </row>
    <row r="169" spans="1:65" s="2" customFormat="1" ht="24.2" customHeight="1">
      <c r="A169" s="26"/>
      <c r="B169" s="149"/>
      <c r="C169" s="164" t="s">
        <v>229</v>
      </c>
      <c r="D169" s="164" t="s">
        <v>178</v>
      </c>
      <c r="E169" s="165" t="s">
        <v>433</v>
      </c>
      <c r="F169" s="166" t="s">
        <v>434</v>
      </c>
      <c r="G169" s="167" t="s">
        <v>275</v>
      </c>
      <c r="H169" s="168">
        <v>0.52400000000000002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200</v>
      </c>
      <c r="AT169" s="162" t="s">
        <v>178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200</v>
      </c>
      <c r="BM169" s="162" t="s">
        <v>291</v>
      </c>
    </row>
    <row r="170" spans="1:65" s="12" customFormat="1" ht="22.9" customHeight="1">
      <c r="B170" s="137"/>
      <c r="D170" s="138" t="s">
        <v>69</v>
      </c>
      <c r="E170" s="147" t="s">
        <v>475</v>
      </c>
      <c r="F170" s="147" t="s">
        <v>476</v>
      </c>
      <c r="J170" s="148"/>
      <c r="L170" s="137"/>
      <c r="M170" s="141"/>
      <c r="N170" s="142"/>
      <c r="O170" s="142"/>
      <c r="P170" s="143">
        <f>SUM(P171:P173)</f>
        <v>3.0298069999999999</v>
      </c>
      <c r="Q170" s="142"/>
      <c r="R170" s="143">
        <f>SUM(R171:R173)</f>
        <v>0</v>
      </c>
      <c r="S170" s="142"/>
      <c r="T170" s="144">
        <f>SUM(T171:T173)</f>
        <v>0</v>
      </c>
      <c r="AR170" s="138" t="s">
        <v>83</v>
      </c>
      <c r="AT170" s="145" t="s">
        <v>69</v>
      </c>
      <c r="AU170" s="145" t="s">
        <v>77</v>
      </c>
      <c r="AY170" s="138" t="s">
        <v>170</v>
      </c>
      <c r="BK170" s="146">
        <f>SUM(BK171:BK173)</f>
        <v>0</v>
      </c>
    </row>
    <row r="171" spans="1:65" s="2" customFormat="1" ht="44.25" customHeight="1">
      <c r="A171" s="26"/>
      <c r="B171" s="149"/>
      <c r="C171" s="164" t="s">
        <v>320</v>
      </c>
      <c r="D171" s="164" t="s">
        <v>178</v>
      </c>
      <c r="E171" s="165" t="s">
        <v>2263</v>
      </c>
      <c r="F171" s="166" t="s">
        <v>2264</v>
      </c>
      <c r="G171" s="167" t="s">
        <v>181</v>
      </c>
      <c r="H171" s="168">
        <v>19.5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200</v>
      </c>
      <c r="AT171" s="162" t="s">
        <v>178</v>
      </c>
      <c r="AU171" s="162" t="s">
        <v>83</v>
      </c>
      <c r="AY171" s="14" t="s">
        <v>170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4" t="s">
        <v>83</v>
      </c>
      <c r="BK171" s="163">
        <f>ROUND(I171*H171,2)</f>
        <v>0</v>
      </c>
      <c r="BL171" s="14" t="s">
        <v>200</v>
      </c>
      <c r="BM171" s="162" t="s">
        <v>294</v>
      </c>
    </row>
    <row r="172" spans="1:65" s="2" customFormat="1" ht="24.2" customHeight="1">
      <c r="A172" s="26"/>
      <c r="B172" s="149"/>
      <c r="C172" s="164" t="s">
        <v>233</v>
      </c>
      <c r="D172" s="164" t="s">
        <v>178</v>
      </c>
      <c r="E172" s="165" t="s">
        <v>485</v>
      </c>
      <c r="F172" s="166" t="s">
        <v>486</v>
      </c>
      <c r="G172" s="167" t="s">
        <v>275</v>
      </c>
      <c r="H172" s="168">
        <v>0.73699999999999999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2.9950000000000001</v>
      </c>
      <c r="P172" s="160">
        <f>O172*H172</f>
        <v>2.2073149999999999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200</v>
      </c>
      <c r="AT172" s="162" t="s">
        <v>178</v>
      </c>
      <c r="AU172" s="162" t="s">
        <v>83</v>
      </c>
      <c r="AY172" s="14" t="s">
        <v>170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4" t="s">
        <v>83</v>
      </c>
      <c r="BK172" s="163">
        <f>ROUND(I172*H172,2)</f>
        <v>0</v>
      </c>
      <c r="BL172" s="14" t="s">
        <v>200</v>
      </c>
      <c r="BM172" s="162" t="s">
        <v>298</v>
      </c>
    </row>
    <row r="173" spans="1:65" s="2" customFormat="1" ht="24.2" customHeight="1">
      <c r="A173" s="26"/>
      <c r="B173" s="149"/>
      <c r="C173" s="164" t="s">
        <v>226</v>
      </c>
      <c r="D173" s="164" t="s">
        <v>178</v>
      </c>
      <c r="E173" s="165" t="s">
        <v>488</v>
      </c>
      <c r="F173" s="166" t="s">
        <v>489</v>
      </c>
      <c r="G173" s="167" t="s">
        <v>275</v>
      </c>
      <c r="H173" s="168">
        <v>0.73699999999999999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1.1160000000000001</v>
      </c>
      <c r="P173" s="160">
        <f>O173*H173</f>
        <v>0.82249200000000011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200</v>
      </c>
      <c r="AT173" s="162" t="s">
        <v>178</v>
      </c>
      <c r="AU173" s="162" t="s">
        <v>83</v>
      </c>
      <c r="AY173" s="14" t="s">
        <v>170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83</v>
      </c>
      <c r="BK173" s="163">
        <f>ROUND(I173*H173,2)</f>
        <v>0</v>
      </c>
      <c r="BL173" s="14" t="s">
        <v>200</v>
      </c>
      <c r="BM173" s="162" t="s">
        <v>301</v>
      </c>
    </row>
    <row r="174" spans="1:65" s="12" customFormat="1" ht="22.9" customHeight="1">
      <c r="B174" s="137"/>
      <c r="D174" s="138" t="s">
        <v>69</v>
      </c>
      <c r="E174" s="147" t="s">
        <v>2265</v>
      </c>
      <c r="F174" s="147" t="s">
        <v>2266</v>
      </c>
      <c r="J174" s="148"/>
      <c r="L174" s="137"/>
      <c r="M174" s="141"/>
      <c r="N174" s="142"/>
      <c r="O174" s="142"/>
      <c r="P174" s="143">
        <f>SUM(P175:P199)</f>
        <v>0</v>
      </c>
      <c r="Q174" s="142"/>
      <c r="R174" s="143">
        <f>SUM(R175:R199)</f>
        <v>0</v>
      </c>
      <c r="S174" s="142"/>
      <c r="T174" s="144">
        <f>SUM(T175:T199)</f>
        <v>0</v>
      </c>
      <c r="AR174" s="138" t="s">
        <v>83</v>
      </c>
      <c r="AT174" s="145" t="s">
        <v>69</v>
      </c>
      <c r="AU174" s="145" t="s">
        <v>77</v>
      </c>
      <c r="AY174" s="138" t="s">
        <v>170</v>
      </c>
      <c r="BK174" s="146">
        <f>SUM(BK175:BK199)</f>
        <v>0</v>
      </c>
    </row>
    <row r="175" spans="1:65" s="2" customFormat="1" ht="24.2" customHeight="1">
      <c r="A175" s="26"/>
      <c r="B175" s="149"/>
      <c r="C175" s="164" t="s">
        <v>230</v>
      </c>
      <c r="D175" s="164" t="s">
        <v>178</v>
      </c>
      <c r="E175" s="165" t="s">
        <v>2267</v>
      </c>
      <c r="F175" s="166" t="s">
        <v>2268</v>
      </c>
      <c r="G175" s="167" t="s">
        <v>208</v>
      </c>
      <c r="H175" s="168">
        <v>525.70000000000005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ref="P175:P199" si="18">O175*H175</f>
        <v>0</v>
      </c>
      <c r="Q175" s="160">
        <v>0</v>
      </c>
      <c r="R175" s="160">
        <f t="shared" ref="R175:R199" si="19">Q175*H175</f>
        <v>0</v>
      </c>
      <c r="S175" s="160">
        <v>0</v>
      </c>
      <c r="T175" s="161">
        <f t="shared" ref="T175:T199" si="20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200</v>
      </c>
      <c r="AT175" s="162" t="s">
        <v>178</v>
      </c>
      <c r="AU175" s="162" t="s">
        <v>83</v>
      </c>
      <c r="AY175" s="14" t="s">
        <v>170</v>
      </c>
      <c r="BE175" s="163">
        <f t="shared" ref="BE175:BE199" si="21">IF(N175="základná",J175,0)</f>
        <v>0</v>
      </c>
      <c r="BF175" s="163">
        <f t="shared" ref="BF175:BF199" si="22">IF(N175="znížená",J175,0)</f>
        <v>0</v>
      </c>
      <c r="BG175" s="163">
        <f t="shared" ref="BG175:BG199" si="23">IF(N175="zákl. prenesená",J175,0)</f>
        <v>0</v>
      </c>
      <c r="BH175" s="163">
        <f t="shared" ref="BH175:BH199" si="24">IF(N175="zníž. prenesená",J175,0)</f>
        <v>0</v>
      </c>
      <c r="BI175" s="163">
        <f t="shared" ref="BI175:BI199" si="25">IF(N175="nulová",J175,0)</f>
        <v>0</v>
      </c>
      <c r="BJ175" s="14" t="s">
        <v>83</v>
      </c>
      <c r="BK175" s="163">
        <f t="shared" ref="BK175:BK199" si="26">ROUND(I175*H175,2)</f>
        <v>0</v>
      </c>
      <c r="BL175" s="14" t="s">
        <v>200</v>
      </c>
      <c r="BM175" s="162" t="s">
        <v>307</v>
      </c>
    </row>
    <row r="176" spans="1:65" s="2" customFormat="1" ht="21.75" customHeight="1">
      <c r="A176" s="26"/>
      <c r="B176" s="149"/>
      <c r="C176" s="150" t="s">
        <v>234</v>
      </c>
      <c r="D176" s="150" t="s">
        <v>173</v>
      </c>
      <c r="E176" s="151" t="s">
        <v>2269</v>
      </c>
      <c r="F176" s="152" t="s">
        <v>2270</v>
      </c>
      <c r="G176" s="153" t="s">
        <v>181</v>
      </c>
      <c r="H176" s="154">
        <v>39.743000000000002</v>
      </c>
      <c r="I176" s="155"/>
      <c r="J176" s="155"/>
      <c r="K176" s="156"/>
      <c r="L176" s="157"/>
      <c r="M176" s="158" t="s">
        <v>1</v>
      </c>
      <c r="N176" s="159" t="s">
        <v>36</v>
      </c>
      <c r="O176" s="160">
        <v>0</v>
      </c>
      <c r="P176" s="160">
        <f t="shared" si="18"/>
        <v>0</v>
      </c>
      <c r="Q176" s="160">
        <v>0</v>
      </c>
      <c r="R176" s="160">
        <f t="shared" si="19"/>
        <v>0</v>
      </c>
      <c r="S176" s="160">
        <v>0</v>
      </c>
      <c r="T176" s="161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233</v>
      </c>
      <c r="AT176" s="162" t="s">
        <v>173</v>
      </c>
      <c r="AU176" s="162" t="s">
        <v>83</v>
      </c>
      <c r="AY176" s="14" t="s">
        <v>170</v>
      </c>
      <c r="BE176" s="163">
        <f t="shared" si="21"/>
        <v>0</v>
      </c>
      <c r="BF176" s="163">
        <f t="shared" si="22"/>
        <v>0</v>
      </c>
      <c r="BG176" s="163">
        <f t="shared" si="23"/>
        <v>0</v>
      </c>
      <c r="BH176" s="163">
        <f t="shared" si="24"/>
        <v>0</v>
      </c>
      <c r="BI176" s="163">
        <f t="shared" si="25"/>
        <v>0</v>
      </c>
      <c r="BJ176" s="14" t="s">
        <v>83</v>
      </c>
      <c r="BK176" s="163">
        <f t="shared" si="26"/>
        <v>0</v>
      </c>
      <c r="BL176" s="14" t="s">
        <v>200</v>
      </c>
      <c r="BM176" s="162" t="s">
        <v>310</v>
      </c>
    </row>
    <row r="177" spans="1:65" s="2" customFormat="1" ht="33" customHeight="1">
      <c r="A177" s="26"/>
      <c r="B177" s="149"/>
      <c r="C177" s="164" t="s">
        <v>237</v>
      </c>
      <c r="D177" s="164" t="s">
        <v>178</v>
      </c>
      <c r="E177" s="165" t="s">
        <v>2271</v>
      </c>
      <c r="F177" s="166" t="s">
        <v>2272</v>
      </c>
      <c r="G177" s="167" t="s">
        <v>181</v>
      </c>
      <c r="H177" s="168">
        <v>685.82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18"/>
        <v>0</v>
      </c>
      <c r="Q177" s="160">
        <v>0</v>
      </c>
      <c r="R177" s="160">
        <f t="shared" si="19"/>
        <v>0</v>
      </c>
      <c r="S177" s="160">
        <v>0</v>
      </c>
      <c r="T177" s="161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200</v>
      </c>
      <c r="AT177" s="162" t="s">
        <v>178</v>
      </c>
      <c r="AU177" s="162" t="s">
        <v>83</v>
      </c>
      <c r="AY177" s="14" t="s">
        <v>170</v>
      </c>
      <c r="BE177" s="163">
        <f t="shared" si="21"/>
        <v>0</v>
      </c>
      <c r="BF177" s="163">
        <f t="shared" si="22"/>
        <v>0</v>
      </c>
      <c r="BG177" s="163">
        <f t="shared" si="23"/>
        <v>0</v>
      </c>
      <c r="BH177" s="163">
        <f t="shared" si="24"/>
        <v>0</v>
      </c>
      <c r="BI177" s="163">
        <f t="shared" si="25"/>
        <v>0</v>
      </c>
      <c r="BJ177" s="14" t="s">
        <v>83</v>
      </c>
      <c r="BK177" s="163">
        <f t="shared" si="26"/>
        <v>0</v>
      </c>
      <c r="BL177" s="14" t="s">
        <v>200</v>
      </c>
      <c r="BM177" s="162" t="s">
        <v>314</v>
      </c>
    </row>
    <row r="178" spans="1:65" s="2" customFormat="1" ht="33" customHeight="1">
      <c r="A178" s="26"/>
      <c r="B178" s="149"/>
      <c r="C178" s="150" t="s">
        <v>240</v>
      </c>
      <c r="D178" s="150" t="s">
        <v>173</v>
      </c>
      <c r="E178" s="151" t="s">
        <v>2273</v>
      </c>
      <c r="F178" s="152" t="s">
        <v>2274</v>
      </c>
      <c r="G178" s="153" t="s">
        <v>181</v>
      </c>
      <c r="H178" s="154">
        <v>720.11300000000006</v>
      </c>
      <c r="I178" s="155"/>
      <c r="J178" s="155"/>
      <c r="K178" s="156"/>
      <c r="L178" s="157"/>
      <c r="M178" s="158" t="s">
        <v>1</v>
      </c>
      <c r="N178" s="159" t="s">
        <v>36</v>
      </c>
      <c r="O178" s="160">
        <v>0</v>
      </c>
      <c r="P178" s="160">
        <f t="shared" si="18"/>
        <v>0</v>
      </c>
      <c r="Q178" s="160">
        <v>0</v>
      </c>
      <c r="R178" s="160">
        <f t="shared" si="19"/>
        <v>0</v>
      </c>
      <c r="S178" s="160">
        <v>0</v>
      </c>
      <c r="T178" s="161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233</v>
      </c>
      <c r="AT178" s="162" t="s">
        <v>173</v>
      </c>
      <c r="AU178" s="162" t="s">
        <v>83</v>
      </c>
      <c r="AY178" s="14" t="s">
        <v>170</v>
      </c>
      <c r="BE178" s="163">
        <f t="shared" si="21"/>
        <v>0</v>
      </c>
      <c r="BF178" s="163">
        <f t="shared" si="22"/>
        <v>0</v>
      </c>
      <c r="BG178" s="163">
        <f t="shared" si="23"/>
        <v>0</v>
      </c>
      <c r="BH178" s="163">
        <f t="shared" si="24"/>
        <v>0</v>
      </c>
      <c r="BI178" s="163">
        <f t="shared" si="25"/>
        <v>0</v>
      </c>
      <c r="BJ178" s="14" t="s">
        <v>83</v>
      </c>
      <c r="BK178" s="163">
        <f t="shared" si="26"/>
        <v>0</v>
      </c>
      <c r="BL178" s="14" t="s">
        <v>200</v>
      </c>
      <c r="BM178" s="162" t="s">
        <v>317</v>
      </c>
    </row>
    <row r="179" spans="1:65" s="2" customFormat="1" ht="33" customHeight="1">
      <c r="A179" s="26"/>
      <c r="B179" s="149"/>
      <c r="C179" s="164" t="s">
        <v>243</v>
      </c>
      <c r="D179" s="164" t="s">
        <v>178</v>
      </c>
      <c r="E179" s="165" t="s">
        <v>2275</v>
      </c>
      <c r="F179" s="166" t="s">
        <v>2276</v>
      </c>
      <c r="G179" s="167" t="s">
        <v>181</v>
      </c>
      <c r="H179" s="168">
        <v>334.66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si="18"/>
        <v>0</v>
      </c>
      <c r="Q179" s="160">
        <v>0</v>
      </c>
      <c r="R179" s="160">
        <f t="shared" si="19"/>
        <v>0</v>
      </c>
      <c r="S179" s="160">
        <v>0</v>
      </c>
      <c r="T179" s="161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200</v>
      </c>
      <c r="AT179" s="162" t="s">
        <v>178</v>
      </c>
      <c r="AU179" s="162" t="s">
        <v>83</v>
      </c>
      <c r="AY179" s="14" t="s">
        <v>170</v>
      </c>
      <c r="BE179" s="163">
        <f t="shared" si="21"/>
        <v>0</v>
      </c>
      <c r="BF179" s="163">
        <f t="shared" si="22"/>
        <v>0</v>
      </c>
      <c r="BG179" s="163">
        <f t="shared" si="23"/>
        <v>0</v>
      </c>
      <c r="BH179" s="163">
        <f t="shared" si="24"/>
        <v>0</v>
      </c>
      <c r="BI179" s="163">
        <f t="shared" si="25"/>
        <v>0</v>
      </c>
      <c r="BJ179" s="14" t="s">
        <v>83</v>
      </c>
      <c r="BK179" s="163">
        <f t="shared" si="26"/>
        <v>0</v>
      </c>
      <c r="BL179" s="14" t="s">
        <v>200</v>
      </c>
      <c r="BM179" s="162" t="s">
        <v>323</v>
      </c>
    </row>
    <row r="180" spans="1:65" s="2" customFormat="1" ht="37.9" customHeight="1">
      <c r="A180" s="26"/>
      <c r="B180" s="149"/>
      <c r="C180" s="150" t="s">
        <v>247</v>
      </c>
      <c r="D180" s="150" t="s">
        <v>173</v>
      </c>
      <c r="E180" s="151" t="s">
        <v>2277</v>
      </c>
      <c r="F180" s="152" t="s">
        <v>2278</v>
      </c>
      <c r="G180" s="153" t="s">
        <v>181</v>
      </c>
      <c r="H180" s="154">
        <v>352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18"/>
        <v>0</v>
      </c>
      <c r="Q180" s="160">
        <v>0</v>
      </c>
      <c r="R180" s="160">
        <f t="shared" si="19"/>
        <v>0</v>
      </c>
      <c r="S180" s="160">
        <v>0</v>
      </c>
      <c r="T180" s="161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233</v>
      </c>
      <c r="AT180" s="162" t="s">
        <v>173</v>
      </c>
      <c r="AU180" s="162" t="s">
        <v>83</v>
      </c>
      <c r="AY180" s="14" t="s">
        <v>170</v>
      </c>
      <c r="BE180" s="163">
        <f t="shared" si="21"/>
        <v>0</v>
      </c>
      <c r="BF180" s="163">
        <f t="shared" si="22"/>
        <v>0</v>
      </c>
      <c r="BG180" s="163">
        <f t="shared" si="23"/>
        <v>0</v>
      </c>
      <c r="BH180" s="163">
        <f t="shared" si="24"/>
        <v>0</v>
      </c>
      <c r="BI180" s="163">
        <f t="shared" si="25"/>
        <v>0</v>
      </c>
      <c r="BJ180" s="14" t="s">
        <v>83</v>
      </c>
      <c r="BK180" s="163">
        <f t="shared" si="26"/>
        <v>0</v>
      </c>
      <c r="BL180" s="14" t="s">
        <v>200</v>
      </c>
      <c r="BM180" s="162" t="s">
        <v>408</v>
      </c>
    </row>
    <row r="181" spans="1:65" s="2" customFormat="1" ht="37.9" customHeight="1">
      <c r="A181" s="26"/>
      <c r="B181" s="149"/>
      <c r="C181" s="164" t="s">
        <v>246</v>
      </c>
      <c r="D181" s="164" t="s">
        <v>178</v>
      </c>
      <c r="E181" s="165" t="s">
        <v>2279</v>
      </c>
      <c r="F181" s="166" t="s">
        <v>2280</v>
      </c>
      <c r="G181" s="167" t="s">
        <v>181</v>
      </c>
      <c r="H181" s="168">
        <v>103.32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18"/>
        <v>0</v>
      </c>
      <c r="Q181" s="160">
        <v>0</v>
      </c>
      <c r="R181" s="160">
        <f t="shared" si="19"/>
        <v>0</v>
      </c>
      <c r="S181" s="160">
        <v>0</v>
      </c>
      <c r="T181" s="161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200</v>
      </c>
      <c r="AT181" s="162" t="s">
        <v>178</v>
      </c>
      <c r="AU181" s="162" t="s">
        <v>83</v>
      </c>
      <c r="AY181" s="14" t="s">
        <v>170</v>
      </c>
      <c r="BE181" s="163">
        <f t="shared" si="21"/>
        <v>0</v>
      </c>
      <c r="BF181" s="163">
        <f t="shared" si="22"/>
        <v>0</v>
      </c>
      <c r="BG181" s="163">
        <f t="shared" si="23"/>
        <v>0</v>
      </c>
      <c r="BH181" s="163">
        <f t="shared" si="24"/>
        <v>0</v>
      </c>
      <c r="BI181" s="163">
        <f t="shared" si="25"/>
        <v>0</v>
      </c>
      <c r="BJ181" s="14" t="s">
        <v>83</v>
      </c>
      <c r="BK181" s="163">
        <f t="shared" si="26"/>
        <v>0</v>
      </c>
      <c r="BL181" s="14" t="s">
        <v>200</v>
      </c>
      <c r="BM181" s="162" t="s">
        <v>411</v>
      </c>
    </row>
    <row r="182" spans="1:65" s="2" customFormat="1" ht="33" customHeight="1">
      <c r="A182" s="26"/>
      <c r="B182" s="149"/>
      <c r="C182" s="150" t="s">
        <v>412</v>
      </c>
      <c r="D182" s="150" t="s">
        <v>173</v>
      </c>
      <c r="E182" s="151" t="s">
        <v>2273</v>
      </c>
      <c r="F182" s="152" t="s">
        <v>2274</v>
      </c>
      <c r="G182" s="153" t="s">
        <v>181</v>
      </c>
      <c r="H182" s="154">
        <v>107.453</v>
      </c>
      <c r="I182" s="155"/>
      <c r="J182" s="155"/>
      <c r="K182" s="156"/>
      <c r="L182" s="157"/>
      <c r="M182" s="158" t="s">
        <v>1</v>
      </c>
      <c r="N182" s="159" t="s">
        <v>36</v>
      </c>
      <c r="O182" s="160">
        <v>0</v>
      </c>
      <c r="P182" s="160">
        <f t="shared" si="18"/>
        <v>0</v>
      </c>
      <c r="Q182" s="160">
        <v>0</v>
      </c>
      <c r="R182" s="160">
        <f t="shared" si="19"/>
        <v>0</v>
      </c>
      <c r="S182" s="160">
        <v>0</v>
      </c>
      <c r="T182" s="161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233</v>
      </c>
      <c r="AT182" s="162" t="s">
        <v>173</v>
      </c>
      <c r="AU182" s="162" t="s">
        <v>83</v>
      </c>
      <c r="AY182" s="14" t="s">
        <v>170</v>
      </c>
      <c r="BE182" s="163">
        <f t="shared" si="21"/>
        <v>0</v>
      </c>
      <c r="BF182" s="163">
        <f t="shared" si="22"/>
        <v>0</v>
      </c>
      <c r="BG182" s="163">
        <f t="shared" si="23"/>
        <v>0</v>
      </c>
      <c r="BH182" s="163">
        <f t="shared" si="24"/>
        <v>0</v>
      </c>
      <c r="BI182" s="163">
        <f t="shared" si="25"/>
        <v>0</v>
      </c>
      <c r="BJ182" s="14" t="s">
        <v>83</v>
      </c>
      <c r="BK182" s="163">
        <f t="shared" si="26"/>
        <v>0</v>
      </c>
      <c r="BL182" s="14" t="s">
        <v>200</v>
      </c>
      <c r="BM182" s="162" t="s">
        <v>415</v>
      </c>
    </row>
    <row r="183" spans="1:65" s="2" customFormat="1" ht="24.2" customHeight="1">
      <c r="A183" s="26"/>
      <c r="B183" s="149"/>
      <c r="C183" s="164" t="s">
        <v>250</v>
      </c>
      <c r="D183" s="164" t="s">
        <v>178</v>
      </c>
      <c r="E183" s="165" t="s">
        <v>2281</v>
      </c>
      <c r="F183" s="166" t="s">
        <v>2282</v>
      </c>
      <c r="G183" s="167" t="s">
        <v>208</v>
      </c>
      <c r="H183" s="168">
        <v>54.5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18"/>
        <v>0</v>
      </c>
      <c r="Q183" s="160">
        <v>0</v>
      </c>
      <c r="R183" s="160">
        <f t="shared" si="19"/>
        <v>0</v>
      </c>
      <c r="S183" s="160">
        <v>0</v>
      </c>
      <c r="T183" s="161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200</v>
      </c>
      <c r="AT183" s="162" t="s">
        <v>178</v>
      </c>
      <c r="AU183" s="162" t="s">
        <v>83</v>
      </c>
      <c r="AY183" s="14" t="s">
        <v>170</v>
      </c>
      <c r="BE183" s="163">
        <f t="shared" si="21"/>
        <v>0</v>
      </c>
      <c r="BF183" s="163">
        <f t="shared" si="22"/>
        <v>0</v>
      </c>
      <c r="BG183" s="163">
        <f t="shared" si="23"/>
        <v>0</v>
      </c>
      <c r="BH183" s="163">
        <f t="shared" si="24"/>
        <v>0</v>
      </c>
      <c r="BI183" s="163">
        <f t="shared" si="25"/>
        <v>0</v>
      </c>
      <c r="BJ183" s="14" t="s">
        <v>83</v>
      </c>
      <c r="BK183" s="163">
        <f t="shared" si="26"/>
        <v>0</v>
      </c>
      <c r="BL183" s="14" t="s">
        <v>200</v>
      </c>
      <c r="BM183" s="162" t="s">
        <v>419</v>
      </c>
    </row>
    <row r="184" spans="1:65" s="2" customFormat="1" ht="24.2" customHeight="1">
      <c r="A184" s="26"/>
      <c r="B184" s="149"/>
      <c r="C184" s="150" t="s">
        <v>420</v>
      </c>
      <c r="D184" s="150" t="s">
        <v>173</v>
      </c>
      <c r="E184" s="151" t="s">
        <v>2191</v>
      </c>
      <c r="F184" s="152" t="s">
        <v>2283</v>
      </c>
      <c r="G184" s="153" t="s">
        <v>181</v>
      </c>
      <c r="H184" s="154">
        <v>4.5780000000000003</v>
      </c>
      <c r="I184" s="155"/>
      <c r="J184" s="155"/>
      <c r="K184" s="156"/>
      <c r="L184" s="157"/>
      <c r="M184" s="158" t="s">
        <v>1</v>
      </c>
      <c r="N184" s="159" t="s">
        <v>36</v>
      </c>
      <c r="O184" s="160">
        <v>0</v>
      </c>
      <c r="P184" s="160">
        <f t="shared" si="18"/>
        <v>0</v>
      </c>
      <c r="Q184" s="160">
        <v>0</v>
      </c>
      <c r="R184" s="160">
        <f t="shared" si="19"/>
        <v>0</v>
      </c>
      <c r="S184" s="160">
        <v>0</v>
      </c>
      <c r="T184" s="161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233</v>
      </c>
      <c r="AT184" s="162" t="s">
        <v>173</v>
      </c>
      <c r="AU184" s="162" t="s">
        <v>83</v>
      </c>
      <c r="AY184" s="14" t="s">
        <v>170</v>
      </c>
      <c r="BE184" s="163">
        <f t="shared" si="21"/>
        <v>0</v>
      </c>
      <c r="BF184" s="163">
        <f t="shared" si="22"/>
        <v>0</v>
      </c>
      <c r="BG184" s="163">
        <f t="shared" si="23"/>
        <v>0</v>
      </c>
      <c r="BH184" s="163">
        <f t="shared" si="24"/>
        <v>0</v>
      </c>
      <c r="BI184" s="163">
        <f t="shared" si="25"/>
        <v>0</v>
      </c>
      <c r="BJ184" s="14" t="s">
        <v>83</v>
      </c>
      <c r="BK184" s="163">
        <f t="shared" si="26"/>
        <v>0</v>
      </c>
      <c r="BL184" s="14" t="s">
        <v>200</v>
      </c>
      <c r="BM184" s="162" t="s">
        <v>423</v>
      </c>
    </row>
    <row r="185" spans="1:65" s="2" customFormat="1" ht="37.9" customHeight="1">
      <c r="A185" s="26"/>
      <c r="B185" s="149"/>
      <c r="C185" s="164" t="s">
        <v>256</v>
      </c>
      <c r="D185" s="164" t="s">
        <v>178</v>
      </c>
      <c r="E185" s="165" t="s">
        <v>2284</v>
      </c>
      <c r="F185" s="166" t="s">
        <v>2285</v>
      </c>
      <c r="G185" s="167" t="s">
        <v>181</v>
      </c>
      <c r="H185" s="168">
        <v>7.8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18"/>
        <v>0</v>
      </c>
      <c r="Q185" s="160">
        <v>0</v>
      </c>
      <c r="R185" s="160">
        <f t="shared" si="19"/>
        <v>0</v>
      </c>
      <c r="S185" s="160">
        <v>0</v>
      </c>
      <c r="T185" s="161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200</v>
      </c>
      <c r="AT185" s="162" t="s">
        <v>178</v>
      </c>
      <c r="AU185" s="162" t="s">
        <v>83</v>
      </c>
      <c r="AY185" s="14" t="s">
        <v>170</v>
      </c>
      <c r="BE185" s="163">
        <f t="shared" si="21"/>
        <v>0</v>
      </c>
      <c r="BF185" s="163">
        <f t="shared" si="22"/>
        <v>0</v>
      </c>
      <c r="BG185" s="163">
        <f t="shared" si="23"/>
        <v>0</v>
      </c>
      <c r="BH185" s="163">
        <f t="shared" si="24"/>
        <v>0</v>
      </c>
      <c r="BI185" s="163">
        <f t="shared" si="25"/>
        <v>0</v>
      </c>
      <c r="BJ185" s="14" t="s">
        <v>83</v>
      </c>
      <c r="BK185" s="163">
        <f t="shared" si="26"/>
        <v>0</v>
      </c>
      <c r="BL185" s="14" t="s">
        <v>200</v>
      </c>
      <c r="BM185" s="162" t="s">
        <v>424</v>
      </c>
    </row>
    <row r="186" spans="1:65" s="2" customFormat="1" ht="33" customHeight="1">
      <c r="A186" s="26"/>
      <c r="B186" s="149"/>
      <c r="C186" s="150" t="s">
        <v>425</v>
      </c>
      <c r="D186" s="150" t="s">
        <v>173</v>
      </c>
      <c r="E186" s="151" t="s">
        <v>2286</v>
      </c>
      <c r="F186" s="152" t="s">
        <v>2287</v>
      </c>
      <c r="G186" s="153" t="s">
        <v>181</v>
      </c>
      <c r="H186" s="154">
        <v>8.2680000000000007</v>
      </c>
      <c r="I186" s="155"/>
      <c r="J186" s="155"/>
      <c r="K186" s="156"/>
      <c r="L186" s="157"/>
      <c r="M186" s="158" t="s">
        <v>1</v>
      </c>
      <c r="N186" s="159" t="s">
        <v>36</v>
      </c>
      <c r="O186" s="160">
        <v>0</v>
      </c>
      <c r="P186" s="160">
        <f t="shared" si="18"/>
        <v>0</v>
      </c>
      <c r="Q186" s="160">
        <v>0</v>
      </c>
      <c r="R186" s="160">
        <f t="shared" si="19"/>
        <v>0</v>
      </c>
      <c r="S186" s="160">
        <v>0</v>
      </c>
      <c r="T186" s="161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233</v>
      </c>
      <c r="AT186" s="162" t="s">
        <v>173</v>
      </c>
      <c r="AU186" s="162" t="s">
        <v>83</v>
      </c>
      <c r="AY186" s="14" t="s">
        <v>170</v>
      </c>
      <c r="BE186" s="163">
        <f t="shared" si="21"/>
        <v>0</v>
      </c>
      <c r="BF186" s="163">
        <f t="shared" si="22"/>
        <v>0</v>
      </c>
      <c r="BG186" s="163">
        <f t="shared" si="23"/>
        <v>0</v>
      </c>
      <c r="BH186" s="163">
        <f t="shared" si="24"/>
        <v>0</v>
      </c>
      <c r="BI186" s="163">
        <f t="shared" si="25"/>
        <v>0</v>
      </c>
      <c r="BJ186" s="14" t="s">
        <v>83</v>
      </c>
      <c r="BK186" s="163">
        <f t="shared" si="26"/>
        <v>0</v>
      </c>
      <c r="BL186" s="14" t="s">
        <v>200</v>
      </c>
      <c r="BM186" s="162" t="s">
        <v>428</v>
      </c>
    </row>
    <row r="187" spans="1:65" s="2" customFormat="1" ht="24.2" customHeight="1">
      <c r="A187" s="26"/>
      <c r="B187" s="149"/>
      <c r="C187" s="164" t="s">
        <v>259</v>
      </c>
      <c r="D187" s="164" t="s">
        <v>178</v>
      </c>
      <c r="E187" s="165" t="s">
        <v>2288</v>
      </c>
      <c r="F187" s="166" t="s">
        <v>2289</v>
      </c>
      <c r="G187" s="167" t="s">
        <v>181</v>
      </c>
      <c r="H187" s="168">
        <v>53.46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 t="shared" si="18"/>
        <v>0</v>
      </c>
      <c r="Q187" s="160">
        <v>0</v>
      </c>
      <c r="R187" s="160">
        <f t="shared" si="19"/>
        <v>0</v>
      </c>
      <c r="S187" s="160">
        <v>0</v>
      </c>
      <c r="T187" s="161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200</v>
      </c>
      <c r="AT187" s="162" t="s">
        <v>178</v>
      </c>
      <c r="AU187" s="162" t="s">
        <v>83</v>
      </c>
      <c r="AY187" s="14" t="s">
        <v>170</v>
      </c>
      <c r="BE187" s="163">
        <f t="shared" si="21"/>
        <v>0</v>
      </c>
      <c r="BF187" s="163">
        <f t="shared" si="22"/>
        <v>0</v>
      </c>
      <c r="BG187" s="163">
        <f t="shared" si="23"/>
        <v>0</v>
      </c>
      <c r="BH187" s="163">
        <f t="shared" si="24"/>
        <v>0</v>
      </c>
      <c r="BI187" s="163">
        <f t="shared" si="25"/>
        <v>0</v>
      </c>
      <c r="BJ187" s="14" t="s">
        <v>83</v>
      </c>
      <c r="BK187" s="163">
        <f t="shared" si="26"/>
        <v>0</v>
      </c>
      <c r="BL187" s="14" t="s">
        <v>200</v>
      </c>
      <c r="BM187" s="162" t="s">
        <v>431</v>
      </c>
    </row>
    <row r="188" spans="1:65" s="2" customFormat="1" ht="24.2" customHeight="1">
      <c r="A188" s="26"/>
      <c r="B188" s="149"/>
      <c r="C188" s="150" t="s">
        <v>432</v>
      </c>
      <c r="D188" s="150" t="s">
        <v>173</v>
      </c>
      <c r="E188" s="151" t="s">
        <v>2290</v>
      </c>
      <c r="F188" s="152" t="s">
        <v>2291</v>
      </c>
      <c r="G188" s="153" t="s">
        <v>181</v>
      </c>
      <c r="H188" s="154">
        <v>55.597999999999999</v>
      </c>
      <c r="I188" s="155"/>
      <c r="J188" s="155"/>
      <c r="K188" s="156"/>
      <c r="L188" s="157"/>
      <c r="M188" s="158" t="s">
        <v>1</v>
      </c>
      <c r="N188" s="159" t="s">
        <v>36</v>
      </c>
      <c r="O188" s="160">
        <v>0</v>
      </c>
      <c r="P188" s="160">
        <f t="shared" si="18"/>
        <v>0</v>
      </c>
      <c r="Q188" s="160">
        <v>0</v>
      </c>
      <c r="R188" s="160">
        <f t="shared" si="19"/>
        <v>0</v>
      </c>
      <c r="S188" s="160">
        <v>0</v>
      </c>
      <c r="T188" s="161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233</v>
      </c>
      <c r="AT188" s="162" t="s">
        <v>173</v>
      </c>
      <c r="AU188" s="162" t="s">
        <v>83</v>
      </c>
      <c r="AY188" s="14" t="s">
        <v>170</v>
      </c>
      <c r="BE188" s="163">
        <f t="shared" si="21"/>
        <v>0</v>
      </c>
      <c r="BF188" s="163">
        <f t="shared" si="22"/>
        <v>0</v>
      </c>
      <c r="BG188" s="163">
        <f t="shared" si="23"/>
        <v>0</v>
      </c>
      <c r="BH188" s="163">
        <f t="shared" si="24"/>
        <v>0</v>
      </c>
      <c r="BI188" s="163">
        <f t="shared" si="25"/>
        <v>0</v>
      </c>
      <c r="BJ188" s="14" t="s">
        <v>83</v>
      </c>
      <c r="BK188" s="163">
        <f t="shared" si="26"/>
        <v>0</v>
      </c>
      <c r="BL188" s="14" t="s">
        <v>200</v>
      </c>
      <c r="BM188" s="162" t="s">
        <v>251</v>
      </c>
    </row>
    <row r="189" spans="1:65" s="2" customFormat="1" ht="16.5" customHeight="1">
      <c r="A189" s="26"/>
      <c r="B189" s="149"/>
      <c r="C189" s="164" t="s">
        <v>263</v>
      </c>
      <c r="D189" s="164" t="s">
        <v>178</v>
      </c>
      <c r="E189" s="165" t="s">
        <v>2292</v>
      </c>
      <c r="F189" s="166" t="s">
        <v>2293</v>
      </c>
      <c r="G189" s="167" t="s">
        <v>208</v>
      </c>
      <c r="H189" s="168">
        <v>66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18"/>
        <v>0</v>
      </c>
      <c r="Q189" s="160">
        <v>0</v>
      </c>
      <c r="R189" s="160">
        <f t="shared" si="19"/>
        <v>0</v>
      </c>
      <c r="S189" s="160">
        <v>0</v>
      </c>
      <c r="T189" s="161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200</v>
      </c>
      <c r="AT189" s="162" t="s">
        <v>178</v>
      </c>
      <c r="AU189" s="162" t="s">
        <v>83</v>
      </c>
      <c r="AY189" s="14" t="s">
        <v>170</v>
      </c>
      <c r="BE189" s="163">
        <f t="shared" si="21"/>
        <v>0</v>
      </c>
      <c r="BF189" s="163">
        <f t="shared" si="22"/>
        <v>0</v>
      </c>
      <c r="BG189" s="163">
        <f t="shared" si="23"/>
        <v>0</v>
      </c>
      <c r="BH189" s="163">
        <f t="shared" si="24"/>
        <v>0</v>
      </c>
      <c r="BI189" s="163">
        <f t="shared" si="25"/>
        <v>0</v>
      </c>
      <c r="BJ189" s="14" t="s">
        <v>83</v>
      </c>
      <c r="BK189" s="163">
        <f t="shared" si="26"/>
        <v>0</v>
      </c>
      <c r="BL189" s="14" t="s">
        <v>200</v>
      </c>
      <c r="BM189" s="162" t="s">
        <v>439</v>
      </c>
    </row>
    <row r="190" spans="1:65" s="2" customFormat="1" ht="16.5" customHeight="1">
      <c r="A190" s="26"/>
      <c r="B190" s="149"/>
      <c r="C190" s="150" t="s">
        <v>440</v>
      </c>
      <c r="D190" s="150" t="s">
        <v>173</v>
      </c>
      <c r="E190" s="151" t="s">
        <v>2294</v>
      </c>
      <c r="F190" s="152" t="s">
        <v>2295</v>
      </c>
      <c r="G190" s="153" t="s">
        <v>981</v>
      </c>
      <c r="H190" s="154">
        <v>66</v>
      </c>
      <c r="I190" s="155"/>
      <c r="J190" s="155"/>
      <c r="K190" s="156"/>
      <c r="L190" s="157"/>
      <c r="M190" s="158" t="s">
        <v>1</v>
      </c>
      <c r="N190" s="159" t="s">
        <v>36</v>
      </c>
      <c r="O190" s="160">
        <v>0</v>
      </c>
      <c r="P190" s="160">
        <f t="shared" si="18"/>
        <v>0</v>
      </c>
      <c r="Q190" s="160">
        <v>0</v>
      </c>
      <c r="R190" s="160">
        <f t="shared" si="19"/>
        <v>0</v>
      </c>
      <c r="S190" s="160">
        <v>0</v>
      </c>
      <c r="T190" s="161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233</v>
      </c>
      <c r="AT190" s="162" t="s">
        <v>173</v>
      </c>
      <c r="AU190" s="162" t="s">
        <v>83</v>
      </c>
      <c r="AY190" s="14" t="s">
        <v>170</v>
      </c>
      <c r="BE190" s="163">
        <f t="shared" si="21"/>
        <v>0</v>
      </c>
      <c r="BF190" s="163">
        <f t="shared" si="22"/>
        <v>0</v>
      </c>
      <c r="BG190" s="163">
        <f t="shared" si="23"/>
        <v>0</v>
      </c>
      <c r="BH190" s="163">
        <f t="shared" si="24"/>
        <v>0</v>
      </c>
      <c r="BI190" s="163">
        <f t="shared" si="25"/>
        <v>0</v>
      </c>
      <c r="BJ190" s="14" t="s">
        <v>83</v>
      </c>
      <c r="BK190" s="163">
        <f t="shared" si="26"/>
        <v>0</v>
      </c>
      <c r="BL190" s="14" t="s">
        <v>200</v>
      </c>
      <c r="BM190" s="162" t="s">
        <v>443</v>
      </c>
    </row>
    <row r="191" spans="1:65" s="2" customFormat="1" ht="37.9" customHeight="1">
      <c r="A191" s="26"/>
      <c r="B191" s="149"/>
      <c r="C191" s="164" t="s">
        <v>266</v>
      </c>
      <c r="D191" s="164" t="s">
        <v>178</v>
      </c>
      <c r="E191" s="165" t="s">
        <v>2296</v>
      </c>
      <c r="F191" s="166" t="s">
        <v>2297</v>
      </c>
      <c r="G191" s="167" t="s">
        <v>181</v>
      </c>
      <c r="H191" s="168">
        <v>44.8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18"/>
        <v>0</v>
      </c>
      <c r="Q191" s="160">
        <v>0</v>
      </c>
      <c r="R191" s="160">
        <f t="shared" si="19"/>
        <v>0</v>
      </c>
      <c r="S191" s="160">
        <v>0</v>
      </c>
      <c r="T191" s="161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200</v>
      </c>
      <c r="AT191" s="162" t="s">
        <v>178</v>
      </c>
      <c r="AU191" s="162" t="s">
        <v>83</v>
      </c>
      <c r="AY191" s="14" t="s">
        <v>170</v>
      </c>
      <c r="BE191" s="163">
        <f t="shared" si="21"/>
        <v>0</v>
      </c>
      <c r="BF191" s="163">
        <f t="shared" si="22"/>
        <v>0</v>
      </c>
      <c r="BG191" s="163">
        <f t="shared" si="23"/>
        <v>0</v>
      </c>
      <c r="BH191" s="163">
        <f t="shared" si="24"/>
        <v>0</v>
      </c>
      <c r="BI191" s="163">
        <f t="shared" si="25"/>
        <v>0</v>
      </c>
      <c r="BJ191" s="14" t="s">
        <v>83</v>
      </c>
      <c r="BK191" s="163">
        <f t="shared" si="26"/>
        <v>0</v>
      </c>
      <c r="BL191" s="14" t="s">
        <v>200</v>
      </c>
      <c r="BM191" s="162" t="s">
        <v>446</v>
      </c>
    </row>
    <row r="192" spans="1:65" s="2" customFormat="1" ht="33" customHeight="1">
      <c r="A192" s="26"/>
      <c r="B192" s="149"/>
      <c r="C192" s="150" t="s">
        <v>447</v>
      </c>
      <c r="D192" s="150" t="s">
        <v>173</v>
      </c>
      <c r="E192" s="151" t="s">
        <v>2273</v>
      </c>
      <c r="F192" s="152" t="s">
        <v>2274</v>
      </c>
      <c r="G192" s="153" t="s">
        <v>181</v>
      </c>
      <c r="H192" s="154">
        <v>46.591999999999999</v>
      </c>
      <c r="I192" s="155"/>
      <c r="J192" s="155"/>
      <c r="K192" s="156"/>
      <c r="L192" s="157"/>
      <c r="M192" s="158" t="s">
        <v>1</v>
      </c>
      <c r="N192" s="159" t="s">
        <v>36</v>
      </c>
      <c r="O192" s="160">
        <v>0</v>
      </c>
      <c r="P192" s="160">
        <f t="shared" si="18"/>
        <v>0</v>
      </c>
      <c r="Q192" s="160">
        <v>0</v>
      </c>
      <c r="R192" s="160">
        <f t="shared" si="19"/>
        <v>0</v>
      </c>
      <c r="S192" s="160">
        <v>0</v>
      </c>
      <c r="T192" s="161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233</v>
      </c>
      <c r="AT192" s="162" t="s">
        <v>173</v>
      </c>
      <c r="AU192" s="162" t="s">
        <v>83</v>
      </c>
      <c r="AY192" s="14" t="s">
        <v>170</v>
      </c>
      <c r="BE192" s="163">
        <f t="shared" si="21"/>
        <v>0</v>
      </c>
      <c r="BF192" s="163">
        <f t="shared" si="22"/>
        <v>0</v>
      </c>
      <c r="BG192" s="163">
        <f t="shared" si="23"/>
        <v>0</v>
      </c>
      <c r="BH192" s="163">
        <f t="shared" si="24"/>
        <v>0</v>
      </c>
      <c r="BI192" s="163">
        <f t="shared" si="25"/>
        <v>0</v>
      </c>
      <c r="BJ192" s="14" t="s">
        <v>83</v>
      </c>
      <c r="BK192" s="163">
        <f t="shared" si="26"/>
        <v>0</v>
      </c>
      <c r="BL192" s="14" t="s">
        <v>200</v>
      </c>
      <c r="BM192" s="162" t="s">
        <v>450</v>
      </c>
    </row>
    <row r="193" spans="1:65" s="2" customFormat="1" ht="24.2" customHeight="1">
      <c r="A193" s="26"/>
      <c r="B193" s="149"/>
      <c r="C193" s="164" t="s">
        <v>270</v>
      </c>
      <c r="D193" s="164" t="s">
        <v>178</v>
      </c>
      <c r="E193" s="165" t="s">
        <v>2298</v>
      </c>
      <c r="F193" s="166" t="s">
        <v>2299</v>
      </c>
      <c r="G193" s="167" t="s">
        <v>208</v>
      </c>
      <c r="H193" s="168">
        <v>51.6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18"/>
        <v>0</v>
      </c>
      <c r="Q193" s="160">
        <v>0</v>
      </c>
      <c r="R193" s="160">
        <f t="shared" si="19"/>
        <v>0</v>
      </c>
      <c r="S193" s="160">
        <v>0</v>
      </c>
      <c r="T193" s="161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200</v>
      </c>
      <c r="AT193" s="162" t="s">
        <v>178</v>
      </c>
      <c r="AU193" s="162" t="s">
        <v>83</v>
      </c>
      <c r="AY193" s="14" t="s">
        <v>170</v>
      </c>
      <c r="BE193" s="163">
        <f t="shared" si="21"/>
        <v>0</v>
      </c>
      <c r="BF193" s="163">
        <f t="shared" si="22"/>
        <v>0</v>
      </c>
      <c r="BG193" s="163">
        <f t="shared" si="23"/>
        <v>0</v>
      </c>
      <c r="BH193" s="163">
        <f t="shared" si="24"/>
        <v>0</v>
      </c>
      <c r="BI193" s="163">
        <f t="shared" si="25"/>
        <v>0</v>
      </c>
      <c r="BJ193" s="14" t="s">
        <v>83</v>
      </c>
      <c r="BK193" s="163">
        <f t="shared" si="26"/>
        <v>0</v>
      </c>
      <c r="BL193" s="14" t="s">
        <v>200</v>
      </c>
      <c r="BM193" s="162" t="s">
        <v>453</v>
      </c>
    </row>
    <row r="194" spans="1:65" s="2" customFormat="1" ht="24.2" customHeight="1">
      <c r="A194" s="26"/>
      <c r="B194" s="149"/>
      <c r="C194" s="150" t="s">
        <v>456</v>
      </c>
      <c r="D194" s="150" t="s">
        <v>173</v>
      </c>
      <c r="E194" s="151" t="s">
        <v>2300</v>
      </c>
      <c r="F194" s="152" t="s">
        <v>2301</v>
      </c>
      <c r="G194" s="153" t="s">
        <v>181</v>
      </c>
      <c r="H194" s="154">
        <v>9.6199999999999992</v>
      </c>
      <c r="I194" s="155"/>
      <c r="J194" s="155"/>
      <c r="K194" s="156"/>
      <c r="L194" s="157"/>
      <c r="M194" s="158" t="s">
        <v>1</v>
      </c>
      <c r="N194" s="159" t="s">
        <v>36</v>
      </c>
      <c r="O194" s="160">
        <v>0</v>
      </c>
      <c r="P194" s="160">
        <f t="shared" si="18"/>
        <v>0</v>
      </c>
      <c r="Q194" s="160">
        <v>0</v>
      </c>
      <c r="R194" s="160">
        <f t="shared" si="19"/>
        <v>0</v>
      </c>
      <c r="S194" s="160">
        <v>0</v>
      </c>
      <c r="T194" s="161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233</v>
      </c>
      <c r="AT194" s="162" t="s">
        <v>173</v>
      </c>
      <c r="AU194" s="162" t="s">
        <v>83</v>
      </c>
      <c r="AY194" s="14" t="s">
        <v>170</v>
      </c>
      <c r="BE194" s="163">
        <f t="shared" si="21"/>
        <v>0</v>
      </c>
      <c r="BF194" s="163">
        <f t="shared" si="22"/>
        <v>0</v>
      </c>
      <c r="BG194" s="163">
        <f t="shared" si="23"/>
        <v>0</v>
      </c>
      <c r="BH194" s="163">
        <f t="shared" si="24"/>
        <v>0</v>
      </c>
      <c r="BI194" s="163">
        <f t="shared" si="25"/>
        <v>0</v>
      </c>
      <c r="BJ194" s="14" t="s">
        <v>83</v>
      </c>
      <c r="BK194" s="163">
        <f t="shared" si="26"/>
        <v>0</v>
      </c>
      <c r="BL194" s="14" t="s">
        <v>200</v>
      </c>
      <c r="BM194" s="162" t="s">
        <v>459</v>
      </c>
    </row>
    <row r="195" spans="1:65" s="2" customFormat="1" ht="37.9" customHeight="1">
      <c r="A195" s="26"/>
      <c r="B195" s="149"/>
      <c r="C195" s="164" t="s">
        <v>276</v>
      </c>
      <c r="D195" s="164" t="s">
        <v>178</v>
      </c>
      <c r="E195" s="165" t="s">
        <v>2302</v>
      </c>
      <c r="F195" s="166" t="s">
        <v>2303</v>
      </c>
      <c r="G195" s="167" t="s">
        <v>181</v>
      </c>
      <c r="H195" s="168">
        <v>20.399999999999999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18"/>
        <v>0</v>
      </c>
      <c r="Q195" s="160">
        <v>0</v>
      </c>
      <c r="R195" s="160">
        <f t="shared" si="19"/>
        <v>0</v>
      </c>
      <c r="S195" s="160">
        <v>0</v>
      </c>
      <c r="T195" s="161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200</v>
      </c>
      <c r="AT195" s="162" t="s">
        <v>178</v>
      </c>
      <c r="AU195" s="162" t="s">
        <v>83</v>
      </c>
      <c r="AY195" s="14" t="s">
        <v>170</v>
      </c>
      <c r="BE195" s="163">
        <f t="shared" si="21"/>
        <v>0</v>
      </c>
      <c r="BF195" s="163">
        <f t="shared" si="22"/>
        <v>0</v>
      </c>
      <c r="BG195" s="163">
        <f t="shared" si="23"/>
        <v>0</v>
      </c>
      <c r="BH195" s="163">
        <f t="shared" si="24"/>
        <v>0</v>
      </c>
      <c r="BI195" s="163">
        <f t="shared" si="25"/>
        <v>0</v>
      </c>
      <c r="BJ195" s="14" t="s">
        <v>83</v>
      </c>
      <c r="BK195" s="163">
        <f t="shared" si="26"/>
        <v>0</v>
      </c>
      <c r="BL195" s="14" t="s">
        <v>200</v>
      </c>
      <c r="BM195" s="162" t="s">
        <v>462</v>
      </c>
    </row>
    <row r="196" spans="1:65" s="2" customFormat="1" ht="33" customHeight="1">
      <c r="A196" s="26"/>
      <c r="B196" s="149"/>
      <c r="C196" s="164" t="s">
        <v>463</v>
      </c>
      <c r="D196" s="164" t="s">
        <v>178</v>
      </c>
      <c r="E196" s="165" t="s">
        <v>2304</v>
      </c>
      <c r="F196" s="166" t="s">
        <v>2305</v>
      </c>
      <c r="G196" s="167" t="s">
        <v>208</v>
      </c>
      <c r="H196" s="168">
        <v>2.8140000000000001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18"/>
        <v>0</v>
      </c>
      <c r="Q196" s="160">
        <v>0</v>
      </c>
      <c r="R196" s="160">
        <f t="shared" si="19"/>
        <v>0</v>
      </c>
      <c r="S196" s="160">
        <v>0</v>
      </c>
      <c r="T196" s="161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200</v>
      </c>
      <c r="AT196" s="162" t="s">
        <v>178</v>
      </c>
      <c r="AU196" s="162" t="s">
        <v>83</v>
      </c>
      <c r="AY196" s="14" t="s">
        <v>170</v>
      </c>
      <c r="BE196" s="163">
        <f t="shared" si="21"/>
        <v>0</v>
      </c>
      <c r="BF196" s="163">
        <f t="shared" si="22"/>
        <v>0</v>
      </c>
      <c r="BG196" s="163">
        <f t="shared" si="23"/>
        <v>0</v>
      </c>
      <c r="BH196" s="163">
        <f t="shared" si="24"/>
        <v>0</v>
      </c>
      <c r="BI196" s="163">
        <f t="shared" si="25"/>
        <v>0</v>
      </c>
      <c r="BJ196" s="14" t="s">
        <v>83</v>
      </c>
      <c r="BK196" s="163">
        <f t="shared" si="26"/>
        <v>0</v>
      </c>
      <c r="BL196" s="14" t="s">
        <v>200</v>
      </c>
      <c r="BM196" s="162" t="s">
        <v>466</v>
      </c>
    </row>
    <row r="197" spans="1:65" s="2" customFormat="1" ht="24.2" customHeight="1">
      <c r="A197" s="26"/>
      <c r="B197" s="149"/>
      <c r="C197" s="150" t="s">
        <v>284</v>
      </c>
      <c r="D197" s="150" t="s">
        <v>173</v>
      </c>
      <c r="E197" s="151" t="s">
        <v>2306</v>
      </c>
      <c r="F197" s="152" t="s">
        <v>2307</v>
      </c>
      <c r="G197" s="153" t="s">
        <v>181</v>
      </c>
      <c r="H197" s="154">
        <v>25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18"/>
        <v>0</v>
      </c>
      <c r="Q197" s="160">
        <v>0</v>
      </c>
      <c r="R197" s="160">
        <f t="shared" si="19"/>
        <v>0</v>
      </c>
      <c r="S197" s="160">
        <v>0</v>
      </c>
      <c r="T197" s="161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233</v>
      </c>
      <c r="AT197" s="162" t="s">
        <v>173</v>
      </c>
      <c r="AU197" s="162" t="s">
        <v>83</v>
      </c>
      <c r="AY197" s="14" t="s">
        <v>170</v>
      </c>
      <c r="BE197" s="163">
        <f t="shared" si="21"/>
        <v>0</v>
      </c>
      <c r="BF197" s="163">
        <f t="shared" si="22"/>
        <v>0</v>
      </c>
      <c r="BG197" s="163">
        <f t="shared" si="23"/>
        <v>0</v>
      </c>
      <c r="BH197" s="163">
        <f t="shared" si="24"/>
        <v>0</v>
      </c>
      <c r="BI197" s="163">
        <f t="shared" si="25"/>
        <v>0</v>
      </c>
      <c r="BJ197" s="14" t="s">
        <v>83</v>
      </c>
      <c r="BK197" s="163">
        <f t="shared" si="26"/>
        <v>0</v>
      </c>
      <c r="BL197" s="14" t="s">
        <v>200</v>
      </c>
      <c r="BM197" s="162" t="s">
        <v>467</v>
      </c>
    </row>
    <row r="198" spans="1:65" s="2" customFormat="1" ht="24.2" customHeight="1">
      <c r="A198" s="26"/>
      <c r="B198" s="149"/>
      <c r="C198" s="164" t="s">
        <v>468</v>
      </c>
      <c r="D198" s="164" t="s">
        <v>178</v>
      </c>
      <c r="E198" s="165" t="s">
        <v>2308</v>
      </c>
      <c r="F198" s="166" t="s">
        <v>2309</v>
      </c>
      <c r="G198" s="167" t="s">
        <v>275</v>
      </c>
      <c r="H198" s="168">
        <v>87.727000000000004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18"/>
        <v>0</v>
      </c>
      <c r="Q198" s="160">
        <v>0</v>
      </c>
      <c r="R198" s="160">
        <f t="shared" si="19"/>
        <v>0</v>
      </c>
      <c r="S198" s="160">
        <v>0</v>
      </c>
      <c r="T198" s="161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200</v>
      </c>
      <c r="AT198" s="162" t="s">
        <v>178</v>
      </c>
      <c r="AU198" s="162" t="s">
        <v>83</v>
      </c>
      <c r="AY198" s="14" t="s">
        <v>170</v>
      </c>
      <c r="BE198" s="163">
        <f t="shared" si="21"/>
        <v>0</v>
      </c>
      <c r="BF198" s="163">
        <f t="shared" si="22"/>
        <v>0</v>
      </c>
      <c r="BG198" s="163">
        <f t="shared" si="23"/>
        <v>0</v>
      </c>
      <c r="BH198" s="163">
        <f t="shared" si="24"/>
        <v>0</v>
      </c>
      <c r="BI198" s="163">
        <f t="shared" si="25"/>
        <v>0</v>
      </c>
      <c r="BJ198" s="14" t="s">
        <v>83</v>
      </c>
      <c r="BK198" s="163">
        <f t="shared" si="26"/>
        <v>0</v>
      </c>
      <c r="BL198" s="14" t="s">
        <v>200</v>
      </c>
      <c r="BM198" s="162" t="s">
        <v>471</v>
      </c>
    </row>
    <row r="199" spans="1:65" s="2" customFormat="1" ht="24.2" customHeight="1">
      <c r="A199" s="26"/>
      <c r="B199" s="149"/>
      <c r="C199" s="164" t="s">
        <v>287</v>
      </c>
      <c r="D199" s="164" t="s">
        <v>178</v>
      </c>
      <c r="E199" s="165" t="s">
        <v>2310</v>
      </c>
      <c r="F199" s="166" t="s">
        <v>2311</v>
      </c>
      <c r="G199" s="167" t="s">
        <v>275</v>
      </c>
      <c r="H199" s="168">
        <v>87.727000000000004</v>
      </c>
      <c r="I199" s="169"/>
      <c r="J199" s="169"/>
      <c r="K199" s="170"/>
      <c r="L199" s="27"/>
      <c r="M199" s="171" t="s">
        <v>1</v>
      </c>
      <c r="N199" s="172" t="s">
        <v>36</v>
      </c>
      <c r="O199" s="160">
        <v>0</v>
      </c>
      <c r="P199" s="160">
        <f t="shared" si="18"/>
        <v>0</v>
      </c>
      <c r="Q199" s="160">
        <v>0</v>
      </c>
      <c r="R199" s="160">
        <f t="shared" si="19"/>
        <v>0</v>
      </c>
      <c r="S199" s="160">
        <v>0</v>
      </c>
      <c r="T199" s="161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200</v>
      </c>
      <c r="AT199" s="162" t="s">
        <v>178</v>
      </c>
      <c r="AU199" s="162" t="s">
        <v>83</v>
      </c>
      <c r="AY199" s="14" t="s">
        <v>170</v>
      </c>
      <c r="BE199" s="163">
        <f t="shared" si="21"/>
        <v>0</v>
      </c>
      <c r="BF199" s="163">
        <f t="shared" si="22"/>
        <v>0</v>
      </c>
      <c r="BG199" s="163">
        <f t="shared" si="23"/>
        <v>0</v>
      </c>
      <c r="BH199" s="163">
        <f t="shared" si="24"/>
        <v>0</v>
      </c>
      <c r="BI199" s="163">
        <f t="shared" si="25"/>
        <v>0</v>
      </c>
      <c r="BJ199" s="14" t="s">
        <v>83</v>
      </c>
      <c r="BK199" s="163">
        <f t="shared" si="26"/>
        <v>0</v>
      </c>
      <c r="BL199" s="14" t="s">
        <v>200</v>
      </c>
      <c r="BM199" s="162" t="s">
        <v>474</v>
      </c>
    </row>
    <row r="200" spans="1:65" s="12" customFormat="1" ht="22.9" customHeight="1">
      <c r="B200" s="137"/>
      <c r="D200" s="138" t="s">
        <v>69</v>
      </c>
      <c r="E200" s="147" t="s">
        <v>1830</v>
      </c>
      <c r="F200" s="147" t="s">
        <v>1831</v>
      </c>
      <c r="J200" s="148"/>
      <c r="L200" s="137"/>
      <c r="M200" s="141"/>
      <c r="N200" s="142"/>
      <c r="O200" s="142"/>
      <c r="P200" s="143">
        <f>SUM(P201:P212)</f>
        <v>0</v>
      </c>
      <c r="Q200" s="142"/>
      <c r="R200" s="143">
        <f>SUM(R201:R212)</f>
        <v>0</v>
      </c>
      <c r="S200" s="142"/>
      <c r="T200" s="144">
        <f>SUM(T201:T212)</f>
        <v>0</v>
      </c>
      <c r="AR200" s="138" t="s">
        <v>83</v>
      </c>
      <c r="AT200" s="145" t="s">
        <v>69</v>
      </c>
      <c r="AU200" s="145" t="s">
        <v>77</v>
      </c>
      <c r="AY200" s="138" t="s">
        <v>170</v>
      </c>
      <c r="BK200" s="146">
        <f>SUM(BK201:BK212)</f>
        <v>0</v>
      </c>
    </row>
    <row r="201" spans="1:65" s="2" customFormat="1" ht="21.75" customHeight="1">
      <c r="A201" s="26"/>
      <c r="B201" s="149"/>
      <c r="C201" s="164" t="s">
        <v>477</v>
      </c>
      <c r="D201" s="164" t="s">
        <v>178</v>
      </c>
      <c r="E201" s="165" t="s">
        <v>2312</v>
      </c>
      <c r="F201" s="166" t="s">
        <v>2313</v>
      </c>
      <c r="G201" s="167" t="s">
        <v>181</v>
      </c>
      <c r="H201" s="168">
        <v>2681.83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ref="P201:P212" si="27">O201*H201</f>
        <v>0</v>
      </c>
      <c r="Q201" s="160">
        <v>0</v>
      </c>
      <c r="R201" s="160">
        <f t="shared" ref="R201:R212" si="28">Q201*H201</f>
        <v>0</v>
      </c>
      <c r="S201" s="160">
        <v>0</v>
      </c>
      <c r="T201" s="161">
        <f t="shared" ref="T201:T212" si="29"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200</v>
      </c>
      <c r="AT201" s="162" t="s">
        <v>178</v>
      </c>
      <c r="AU201" s="162" t="s">
        <v>83</v>
      </c>
      <c r="AY201" s="14" t="s">
        <v>170</v>
      </c>
      <c r="BE201" s="163">
        <f t="shared" ref="BE201:BE212" si="30">IF(N201="základná",J201,0)</f>
        <v>0</v>
      </c>
      <c r="BF201" s="163">
        <f t="shared" ref="BF201:BF212" si="31">IF(N201="znížená",J201,0)</f>
        <v>0</v>
      </c>
      <c r="BG201" s="163">
        <f t="shared" ref="BG201:BG212" si="32">IF(N201="zákl. prenesená",J201,0)</f>
        <v>0</v>
      </c>
      <c r="BH201" s="163">
        <f t="shared" ref="BH201:BH212" si="33">IF(N201="zníž. prenesená",J201,0)</f>
        <v>0</v>
      </c>
      <c r="BI201" s="163">
        <f t="shared" ref="BI201:BI212" si="34">IF(N201="nulová",J201,0)</f>
        <v>0</v>
      </c>
      <c r="BJ201" s="14" t="s">
        <v>83</v>
      </c>
      <c r="BK201" s="163">
        <f t="shared" ref="BK201:BK212" si="35">ROUND(I201*H201,2)</f>
        <v>0</v>
      </c>
      <c r="BL201" s="14" t="s">
        <v>200</v>
      </c>
      <c r="BM201" s="162" t="s">
        <v>480</v>
      </c>
    </row>
    <row r="202" spans="1:65" s="2" customFormat="1" ht="24.2" customHeight="1">
      <c r="A202" s="26"/>
      <c r="B202" s="149"/>
      <c r="C202" s="164" t="s">
        <v>291</v>
      </c>
      <c r="D202" s="164" t="s">
        <v>178</v>
      </c>
      <c r="E202" s="165" t="s">
        <v>2314</v>
      </c>
      <c r="F202" s="166" t="s">
        <v>2315</v>
      </c>
      <c r="G202" s="167" t="s">
        <v>208</v>
      </c>
      <c r="H202" s="168">
        <v>2459.0360000000001</v>
      </c>
      <c r="I202" s="169"/>
      <c r="J202" s="169"/>
      <c r="K202" s="170"/>
      <c r="L202" s="27"/>
      <c r="M202" s="171" t="s">
        <v>1</v>
      </c>
      <c r="N202" s="172" t="s">
        <v>36</v>
      </c>
      <c r="O202" s="160">
        <v>0</v>
      </c>
      <c r="P202" s="160">
        <f t="shared" si="27"/>
        <v>0</v>
      </c>
      <c r="Q202" s="160">
        <v>0</v>
      </c>
      <c r="R202" s="160">
        <f t="shared" si="28"/>
        <v>0</v>
      </c>
      <c r="S202" s="160">
        <v>0</v>
      </c>
      <c r="T202" s="161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200</v>
      </c>
      <c r="AT202" s="162" t="s">
        <v>178</v>
      </c>
      <c r="AU202" s="162" t="s">
        <v>83</v>
      </c>
      <c r="AY202" s="14" t="s">
        <v>170</v>
      </c>
      <c r="BE202" s="163">
        <f t="shared" si="30"/>
        <v>0</v>
      </c>
      <c r="BF202" s="163">
        <f t="shared" si="31"/>
        <v>0</v>
      </c>
      <c r="BG202" s="163">
        <f t="shared" si="32"/>
        <v>0</v>
      </c>
      <c r="BH202" s="163">
        <f t="shared" si="33"/>
        <v>0</v>
      </c>
      <c r="BI202" s="163">
        <f t="shared" si="34"/>
        <v>0</v>
      </c>
      <c r="BJ202" s="14" t="s">
        <v>83</v>
      </c>
      <c r="BK202" s="163">
        <f t="shared" si="35"/>
        <v>0</v>
      </c>
      <c r="BL202" s="14" t="s">
        <v>200</v>
      </c>
      <c r="BM202" s="162" t="s">
        <v>483</v>
      </c>
    </row>
    <row r="203" spans="1:65" s="2" customFormat="1" ht="21.75" customHeight="1">
      <c r="A203" s="26"/>
      <c r="B203" s="149"/>
      <c r="C203" s="150" t="s">
        <v>484</v>
      </c>
      <c r="D203" s="150" t="s">
        <v>173</v>
      </c>
      <c r="E203" s="151" t="s">
        <v>2316</v>
      </c>
      <c r="F203" s="152" t="s">
        <v>2317</v>
      </c>
      <c r="G203" s="153" t="s">
        <v>208</v>
      </c>
      <c r="H203" s="154">
        <v>2508.2170000000001</v>
      </c>
      <c r="I203" s="155"/>
      <c r="J203" s="155"/>
      <c r="K203" s="156"/>
      <c r="L203" s="157"/>
      <c r="M203" s="158" t="s">
        <v>1</v>
      </c>
      <c r="N203" s="159" t="s">
        <v>36</v>
      </c>
      <c r="O203" s="160">
        <v>0</v>
      </c>
      <c r="P203" s="160">
        <f t="shared" si="27"/>
        <v>0</v>
      </c>
      <c r="Q203" s="160">
        <v>0</v>
      </c>
      <c r="R203" s="160">
        <f t="shared" si="28"/>
        <v>0</v>
      </c>
      <c r="S203" s="160">
        <v>0</v>
      </c>
      <c r="T203" s="161">
        <f t="shared" si="29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233</v>
      </c>
      <c r="AT203" s="162" t="s">
        <v>173</v>
      </c>
      <c r="AU203" s="162" t="s">
        <v>83</v>
      </c>
      <c r="AY203" s="14" t="s">
        <v>170</v>
      </c>
      <c r="BE203" s="163">
        <f t="shared" si="30"/>
        <v>0</v>
      </c>
      <c r="BF203" s="163">
        <f t="shared" si="31"/>
        <v>0</v>
      </c>
      <c r="BG203" s="163">
        <f t="shared" si="32"/>
        <v>0</v>
      </c>
      <c r="BH203" s="163">
        <f t="shared" si="33"/>
        <v>0</v>
      </c>
      <c r="BI203" s="163">
        <f t="shared" si="34"/>
        <v>0</v>
      </c>
      <c r="BJ203" s="14" t="s">
        <v>83</v>
      </c>
      <c r="BK203" s="163">
        <f t="shared" si="35"/>
        <v>0</v>
      </c>
      <c r="BL203" s="14" t="s">
        <v>200</v>
      </c>
      <c r="BM203" s="162" t="s">
        <v>487</v>
      </c>
    </row>
    <row r="204" spans="1:65" s="2" customFormat="1" ht="24.2" customHeight="1">
      <c r="A204" s="26"/>
      <c r="B204" s="149"/>
      <c r="C204" s="164" t="s">
        <v>294</v>
      </c>
      <c r="D204" s="164" t="s">
        <v>178</v>
      </c>
      <c r="E204" s="165" t="s">
        <v>2318</v>
      </c>
      <c r="F204" s="166" t="s">
        <v>2319</v>
      </c>
      <c r="G204" s="167" t="s">
        <v>181</v>
      </c>
      <c r="H204" s="168">
        <v>2681.83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 t="shared" si="27"/>
        <v>0</v>
      </c>
      <c r="Q204" s="160">
        <v>0</v>
      </c>
      <c r="R204" s="160">
        <f t="shared" si="28"/>
        <v>0</v>
      </c>
      <c r="S204" s="160">
        <v>0</v>
      </c>
      <c r="T204" s="161">
        <f t="shared" si="29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200</v>
      </c>
      <c r="AT204" s="162" t="s">
        <v>178</v>
      </c>
      <c r="AU204" s="162" t="s">
        <v>83</v>
      </c>
      <c r="AY204" s="14" t="s">
        <v>170</v>
      </c>
      <c r="BE204" s="163">
        <f t="shared" si="30"/>
        <v>0</v>
      </c>
      <c r="BF204" s="163">
        <f t="shared" si="31"/>
        <v>0</v>
      </c>
      <c r="BG204" s="163">
        <f t="shared" si="32"/>
        <v>0</v>
      </c>
      <c r="BH204" s="163">
        <f t="shared" si="33"/>
        <v>0</v>
      </c>
      <c r="BI204" s="163">
        <f t="shared" si="34"/>
        <v>0</v>
      </c>
      <c r="BJ204" s="14" t="s">
        <v>83</v>
      </c>
      <c r="BK204" s="163">
        <f t="shared" si="35"/>
        <v>0</v>
      </c>
      <c r="BL204" s="14" t="s">
        <v>200</v>
      </c>
      <c r="BM204" s="162" t="s">
        <v>490</v>
      </c>
    </row>
    <row r="205" spans="1:65" s="2" customFormat="1" ht="49.15" customHeight="1">
      <c r="A205" s="26"/>
      <c r="B205" s="149"/>
      <c r="C205" s="150" t="s">
        <v>737</v>
      </c>
      <c r="D205" s="150" t="s">
        <v>173</v>
      </c>
      <c r="E205" s="151" t="s">
        <v>2320</v>
      </c>
      <c r="F205" s="152" t="s">
        <v>2321</v>
      </c>
      <c r="G205" s="153" t="s">
        <v>181</v>
      </c>
      <c r="H205" s="154">
        <v>2681.83</v>
      </c>
      <c r="I205" s="155"/>
      <c r="J205" s="155"/>
      <c r="K205" s="156"/>
      <c r="L205" s="157"/>
      <c r="M205" s="158" t="s">
        <v>1</v>
      </c>
      <c r="N205" s="159" t="s">
        <v>36</v>
      </c>
      <c r="O205" s="160">
        <v>0</v>
      </c>
      <c r="P205" s="160">
        <f t="shared" si="27"/>
        <v>0</v>
      </c>
      <c r="Q205" s="160">
        <v>0</v>
      </c>
      <c r="R205" s="160">
        <f t="shared" si="28"/>
        <v>0</v>
      </c>
      <c r="S205" s="160">
        <v>0</v>
      </c>
      <c r="T205" s="161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233</v>
      </c>
      <c r="AT205" s="162" t="s">
        <v>173</v>
      </c>
      <c r="AU205" s="162" t="s">
        <v>83</v>
      </c>
      <c r="AY205" s="14" t="s">
        <v>170</v>
      </c>
      <c r="BE205" s="163">
        <f t="shared" si="30"/>
        <v>0</v>
      </c>
      <c r="BF205" s="163">
        <f t="shared" si="31"/>
        <v>0</v>
      </c>
      <c r="BG205" s="163">
        <f t="shared" si="32"/>
        <v>0</v>
      </c>
      <c r="BH205" s="163">
        <f t="shared" si="33"/>
        <v>0</v>
      </c>
      <c r="BI205" s="163">
        <f t="shared" si="34"/>
        <v>0</v>
      </c>
      <c r="BJ205" s="14" t="s">
        <v>83</v>
      </c>
      <c r="BK205" s="163">
        <f t="shared" si="35"/>
        <v>0</v>
      </c>
      <c r="BL205" s="14" t="s">
        <v>200</v>
      </c>
      <c r="BM205" s="162" t="s">
        <v>740</v>
      </c>
    </row>
    <row r="206" spans="1:65" s="2" customFormat="1" ht="16.5" customHeight="1">
      <c r="A206" s="26"/>
      <c r="B206" s="149"/>
      <c r="C206" s="164" t="s">
        <v>298</v>
      </c>
      <c r="D206" s="164" t="s">
        <v>178</v>
      </c>
      <c r="E206" s="165" t="s">
        <v>2322</v>
      </c>
      <c r="F206" s="166" t="s">
        <v>2323</v>
      </c>
      <c r="G206" s="167" t="s">
        <v>208</v>
      </c>
      <c r="H206" s="168">
        <v>52.6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27"/>
        <v>0</v>
      </c>
      <c r="Q206" s="160">
        <v>0</v>
      </c>
      <c r="R206" s="160">
        <f t="shared" si="28"/>
        <v>0</v>
      </c>
      <c r="S206" s="160">
        <v>0</v>
      </c>
      <c r="T206" s="161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200</v>
      </c>
      <c r="AT206" s="162" t="s">
        <v>178</v>
      </c>
      <c r="AU206" s="162" t="s">
        <v>83</v>
      </c>
      <c r="AY206" s="14" t="s">
        <v>170</v>
      </c>
      <c r="BE206" s="163">
        <f t="shared" si="30"/>
        <v>0</v>
      </c>
      <c r="BF206" s="163">
        <f t="shared" si="31"/>
        <v>0</v>
      </c>
      <c r="BG206" s="163">
        <f t="shared" si="32"/>
        <v>0</v>
      </c>
      <c r="BH206" s="163">
        <f t="shared" si="33"/>
        <v>0</v>
      </c>
      <c r="BI206" s="163">
        <f t="shared" si="34"/>
        <v>0</v>
      </c>
      <c r="BJ206" s="14" t="s">
        <v>83</v>
      </c>
      <c r="BK206" s="163">
        <f t="shared" si="35"/>
        <v>0</v>
      </c>
      <c r="BL206" s="14" t="s">
        <v>200</v>
      </c>
      <c r="BM206" s="162" t="s">
        <v>743</v>
      </c>
    </row>
    <row r="207" spans="1:65" s="2" customFormat="1" ht="24.2" customHeight="1">
      <c r="A207" s="26"/>
      <c r="B207" s="149"/>
      <c r="C207" s="150" t="s">
        <v>744</v>
      </c>
      <c r="D207" s="150" t="s">
        <v>173</v>
      </c>
      <c r="E207" s="151" t="s">
        <v>2324</v>
      </c>
      <c r="F207" s="152" t="s">
        <v>2325</v>
      </c>
      <c r="G207" s="153" t="s">
        <v>208</v>
      </c>
      <c r="H207" s="154">
        <v>53.125999999999998</v>
      </c>
      <c r="I207" s="155"/>
      <c r="J207" s="155"/>
      <c r="K207" s="156"/>
      <c r="L207" s="157"/>
      <c r="M207" s="158" t="s">
        <v>1</v>
      </c>
      <c r="N207" s="159" t="s">
        <v>36</v>
      </c>
      <c r="O207" s="160">
        <v>0</v>
      </c>
      <c r="P207" s="160">
        <f t="shared" si="27"/>
        <v>0</v>
      </c>
      <c r="Q207" s="160">
        <v>0</v>
      </c>
      <c r="R207" s="160">
        <f t="shared" si="28"/>
        <v>0</v>
      </c>
      <c r="S207" s="160">
        <v>0</v>
      </c>
      <c r="T207" s="161">
        <f t="shared" si="29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233</v>
      </c>
      <c r="AT207" s="162" t="s">
        <v>173</v>
      </c>
      <c r="AU207" s="162" t="s">
        <v>83</v>
      </c>
      <c r="AY207" s="14" t="s">
        <v>170</v>
      </c>
      <c r="BE207" s="163">
        <f t="shared" si="30"/>
        <v>0</v>
      </c>
      <c r="BF207" s="163">
        <f t="shared" si="31"/>
        <v>0</v>
      </c>
      <c r="BG207" s="163">
        <f t="shared" si="32"/>
        <v>0</v>
      </c>
      <c r="BH207" s="163">
        <f t="shared" si="33"/>
        <v>0</v>
      </c>
      <c r="BI207" s="163">
        <f t="shared" si="34"/>
        <v>0</v>
      </c>
      <c r="BJ207" s="14" t="s">
        <v>83</v>
      </c>
      <c r="BK207" s="163">
        <f t="shared" si="35"/>
        <v>0</v>
      </c>
      <c r="BL207" s="14" t="s">
        <v>200</v>
      </c>
      <c r="BM207" s="162" t="s">
        <v>747</v>
      </c>
    </row>
    <row r="208" spans="1:65" s="2" customFormat="1" ht="24.2" customHeight="1">
      <c r="A208" s="26"/>
      <c r="B208" s="149"/>
      <c r="C208" s="164" t="s">
        <v>301</v>
      </c>
      <c r="D208" s="164" t="s">
        <v>178</v>
      </c>
      <c r="E208" s="165" t="s">
        <v>2326</v>
      </c>
      <c r="F208" s="166" t="s">
        <v>2327</v>
      </c>
      <c r="G208" s="167" t="s">
        <v>181</v>
      </c>
      <c r="H208" s="168">
        <v>19.5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27"/>
        <v>0</v>
      </c>
      <c r="Q208" s="160">
        <v>0</v>
      </c>
      <c r="R208" s="160">
        <f t="shared" si="28"/>
        <v>0</v>
      </c>
      <c r="S208" s="160">
        <v>0</v>
      </c>
      <c r="T208" s="161">
        <f t="shared" si="29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200</v>
      </c>
      <c r="AT208" s="162" t="s">
        <v>178</v>
      </c>
      <c r="AU208" s="162" t="s">
        <v>83</v>
      </c>
      <c r="AY208" s="14" t="s">
        <v>170</v>
      </c>
      <c r="BE208" s="163">
        <f t="shared" si="30"/>
        <v>0</v>
      </c>
      <c r="BF208" s="163">
        <f t="shared" si="31"/>
        <v>0</v>
      </c>
      <c r="BG208" s="163">
        <f t="shared" si="32"/>
        <v>0</v>
      </c>
      <c r="BH208" s="163">
        <f t="shared" si="33"/>
        <v>0</v>
      </c>
      <c r="BI208" s="163">
        <f t="shared" si="34"/>
        <v>0</v>
      </c>
      <c r="BJ208" s="14" t="s">
        <v>83</v>
      </c>
      <c r="BK208" s="163">
        <f t="shared" si="35"/>
        <v>0</v>
      </c>
      <c r="BL208" s="14" t="s">
        <v>200</v>
      </c>
      <c r="BM208" s="162" t="s">
        <v>750</v>
      </c>
    </row>
    <row r="209" spans="1:65" s="2" customFormat="1" ht="16.5" customHeight="1">
      <c r="A209" s="26"/>
      <c r="B209" s="149"/>
      <c r="C209" s="150" t="s">
        <v>751</v>
      </c>
      <c r="D209" s="150" t="s">
        <v>173</v>
      </c>
      <c r="E209" s="151" t="s">
        <v>2328</v>
      </c>
      <c r="F209" s="152" t="s">
        <v>2329</v>
      </c>
      <c r="G209" s="153" t="s">
        <v>181</v>
      </c>
      <c r="H209" s="154">
        <v>19.5</v>
      </c>
      <c r="I209" s="155"/>
      <c r="J209" s="155"/>
      <c r="K209" s="156"/>
      <c r="L209" s="157"/>
      <c r="M209" s="158" t="s">
        <v>1</v>
      </c>
      <c r="N209" s="159" t="s">
        <v>36</v>
      </c>
      <c r="O209" s="160">
        <v>0</v>
      </c>
      <c r="P209" s="160">
        <f t="shared" si="27"/>
        <v>0</v>
      </c>
      <c r="Q209" s="160">
        <v>0</v>
      </c>
      <c r="R209" s="160">
        <f t="shared" si="28"/>
        <v>0</v>
      </c>
      <c r="S209" s="160">
        <v>0</v>
      </c>
      <c r="T209" s="161">
        <f t="shared" si="29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233</v>
      </c>
      <c r="AT209" s="162" t="s">
        <v>173</v>
      </c>
      <c r="AU209" s="162" t="s">
        <v>83</v>
      </c>
      <c r="AY209" s="14" t="s">
        <v>170</v>
      </c>
      <c r="BE209" s="163">
        <f t="shared" si="30"/>
        <v>0</v>
      </c>
      <c r="BF209" s="163">
        <f t="shared" si="31"/>
        <v>0</v>
      </c>
      <c r="BG209" s="163">
        <f t="shared" si="32"/>
        <v>0</v>
      </c>
      <c r="BH209" s="163">
        <f t="shared" si="33"/>
        <v>0</v>
      </c>
      <c r="BI209" s="163">
        <f t="shared" si="34"/>
        <v>0</v>
      </c>
      <c r="BJ209" s="14" t="s">
        <v>83</v>
      </c>
      <c r="BK209" s="163">
        <f t="shared" si="35"/>
        <v>0</v>
      </c>
      <c r="BL209" s="14" t="s">
        <v>200</v>
      </c>
      <c r="BM209" s="162" t="s">
        <v>754</v>
      </c>
    </row>
    <row r="210" spans="1:65" s="2" customFormat="1" ht="24.2" customHeight="1">
      <c r="A210" s="26"/>
      <c r="B210" s="149"/>
      <c r="C210" s="164" t="s">
        <v>307</v>
      </c>
      <c r="D210" s="164" t="s">
        <v>178</v>
      </c>
      <c r="E210" s="165" t="s">
        <v>2330</v>
      </c>
      <c r="F210" s="166" t="s">
        <v>2331</v>
      </c>
      <c r="G210" s="167" t="s">
        <v>181</v>
      </c>
      <c r="H210" s="168">
        <v>19.5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27"/>
        <v>0</v>
      </c>
      <c r="Q210" s="160">
        <v>0</v>
      </c>
      <c r="R210" s="160">
        <f t="shared" si="28"/>
        <v>0</v>
      </c>
      <c r="S210" s="160">
        <v>0</v>
      </c>
      <c r="T210" s="161">
        <f t="shared" si="29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200</v>
      </c>
      <c r="AT210" s="162" t="s">
        <v>178</v>
      </c>
      <c r="AU210" s="162" t="s">
        <v>83</v>
      </c>
      <c r="AY210" s="14" t="s">
        <v>170</v>
      </c>
      <c r="BE210" s="163">
        <f t="shared" si="30"/>
        <v>0</v>
      </c>
      <c r="BF210" s="163">
        <f t="shared" si="31"/>
        <v>0</v>
      </c>
      <c r="BG210" s="163">
        <f t="shared" si="32"/>
        <v>0</v>
      </c>
      <c r="BH210" s="163">
        <f t="shared" si="33"/>
        <v>0</v>
      </c>
      <c r="BI210" s="163">
        <f t="shared" si="34"/>
        <v>0</v>
      </c>
      <c r="BJ210" s="14" t="s">
        <v>83</v>
      </c>
      <c r="BK210" s="163">
        <f t="shared" si="35"/>
        <v>0</v>
      </c>
      <c r="BL210" s="14" t="s">
        <v>200</v>
      </c>
      <c r="BM210" s="162" t="s">
        <v>759</v>
      </c>
    </row>
    <row r="211" spans="1:65" s="2" customFormat="1" ht="24.2" customHeight="1">
      <c r="A211" s="26"/>
      <c r="B211" s="149"/>
      <c r="C211" s="164" t="s">
        <v>760</v>
      </c>
      <c r="D211" s="164" t="s">
        <v>178</v>
      </c>
      <c r="E211" s="165" t="s">
        <v>2332</v>
      </c>
      <c r="F211" s="166" t="s">
        <v>2333</v>
      </c>
      <c r="G211" s="167" t="s">
        <v>275</v>
      </c>
      <c r="H211" s="168">
        <v>13.202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27"/>
        <v>0</v>
      </c>
      <c r="Q211" s="160">
        <v>0</v>
      </c>
      <c r="R211" s="160">
        <f t="shared" si="28"/>
        <v>0</v>
      </c>
      <c r="S211" s="160">
        <v>0</v>
      </c>
      <c r="T211" s="161">
        <f t="shared" si="29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200</v>
      </c>
      <c r="AT211" s="162" t="s">
        <v>178</v>
      </c>
      <c r="AU211" s="162" t="s">
        <v>83</v>
      </c>
      <c r="AY211" s="14" t="s">
        <v>170</v>
      </c>
      <c r="BE211" s="163">
        <f t="shared" si="30"/>
        <v>0</v>
      </c>
      <c r="BF211" s="163">
        <f t="shared" si="31"/>
        <v>0</v>
      </c>
      <c r="BG211" s="163">
        <f t="shared" si="32"/>
        <v>0</v>
      </c>
      <c r="BH211" s="163">
        <f t="shared" si="33"/>
        <v>0</v>
      </c>
      <c r="BI211" s="163">
        <f t="shared" si="34"/>
        <v>0</v>
      </c>
      <c r="BJ211" s="14" t="s">
        <v>83</v>
      </c>
      <c r="BK211" s="163">
        <f t="shared" si="35"/>
        <v>0</v>
      </c>
      <c r="BL211" s="14" t="s">
        <v>200</v>
      </c>
      <c r="BM211" s="162" t="s">
        <v>763</v>
      </c>
    </row>
    <row r="212" spans="1:65" s="2" customFormat="1" ht="24.2" customHeight="1">
      <c r="A212" s="26"/>
      <c r="B212" s="149"/>
      <c r="C212" s="164" t="s">
        <v>310</v>
      </c>
      <c r="D212" s="164" t="s">
        <v>178</v>
      </c>
      <c r="E212" s="165" t="s">
        <v>2334</v>
      </c>
      <c r="F212" s="166" t="s">
        <v>2335</v>
      </c>
      <c r="G212" s="167" t="s">
        <v>275</v>
      </c>
      <c r="H212" s="168">
        <v>13.202</v>
      </c>
      <c r="I212" s="169"/>
      <c r="J212" s="169"/>
      <c r="K212" s="170"/>
      <c r="L212" s="27"/>
      <c r="M212" s="173" t="s">
        <v>1</v>
      </c>
      <c r="N212" s="174" t="s">
        <v>36</v>
      </c>
      <c r="O212" s="175">
        <v>0</v>
      </c>
      <c r="P212" s="175">
        <f t="shared" si="27"/>
        <v>0</v>
      </c>
      <c r="Q212" s="175">
        <v>0</v>
      </c>
      <c r="R212" s="175">
        <f t="shared" si="28"/>
        <v>0</v>
      </c>
      <c r="S212" s="175">
        <v>0</v>
      </c>
      <c r="T212" s="176">
        <f t="shared" si="29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200</v>
      </c>
      <c r="AT212" s="162" t="s">
        <v>178</v>
      </c>
      <c r="AU212" s="162" t="s">
        <v>83</v>
      </c>
      <c r="AY212" s="14" t="s">
        <v>170</v>
      </c>
      <c r="BE212" s="163">
        <f t="shared" si="30"/>
        <v>0</v>
      </c>
      <c r="BF212" s="163">
        <f t="shared" si="31"/>
        <v>0</v>
      </c>
      <c r="BG212" s="163">
        <f t="shared" si="32"/>
        <v>0</v>
      </c>
      <c r="BH212" s="163">
        <f t="shared" si="33"/>
        <v>0</v>
      </c>
      <c r="BI212" s="163">
        <f t="shared" si="34"/>
        <v>0</v>
      </c>
      <c r="BJ212" s="14" t="s">
        <v>83</v>
      </c>
      <c r="BK212" s="163">
        <f t="shared" si="35"/>
        <v>0</v>
      </c>
      <c r="BL212" s="14" t="s">
        <v>200</v>
      </c>
      <c r="BM212" s="162" t="s">
        <v>766</v>
      </c>
    </row>
    <row r="213" spans="1:65" s="2" customFormat="1" ht="6.95" customHeight="1">
      <c r="A213" s="26"/>
      <c r="B213" s="44"/>
      <c r="C213" s="45"/>
      <c r="D213" s="45"/>
      <c r="E213" s="45"/>
      <c r="F213" s="45"/>
      <c r="G213" s="45"/>
      <c r="H213" s="45"/>
      <c r="I213" s="45"/>
      <c r="J213" s="45"/>
      <c r="K213" s="45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</sheetData>
  <autoFilter ref="C130:K212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117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2336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ROUND(J125,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ROUND((SUM(BE125:BE144)),  2)</f>
        <v>0</v>
      </c>
      <c r="G35" s="103"/>
      <c r="H35" s="103"/>
      <c r="I35" s="104">
        <v>0.2</v>
      </c>
      <c r="J35" s="102">
        <f>ROUND(((SUM(BE125:BE144))*I35),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ROUND((SUM(BF125:BF144)),  2)</f>
        <v>0</v>
      </c>
      <c r="G36" s="26"/>
      <c r="H36" s="26"/>
      <c r="I36" s="106">
        <v>0.2</v>
      </c>
      <c r="J36" s="105">
        <f>ROUND(((SUM(BF125:BF144))*I36),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ROUND((SUM(BG125:BG144)),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ROUND((SUM(BH125:BH144)),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ROUND((SUM(BI125:BI144)),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 xml:space="preserve">E1.1 e - E1.1 e  Architektúra  Hasiace prístroje , vyčistenie budovy , príprava na koluadáciu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J125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hidden="1" customHeight="1">
      <c r="B100" s="122"/>
      <c r="D100" s="123" t="s">
        <v>148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9" customFormat="1" ht="24.95" hidden="1" customHeight="1">
      <c r="B101" s="118"/>
      <c r="D101" s="119" t="s">
        <v>152</v>
      </c>
      <c r="E101" s="120"/>
      <c r="F101" s="120"/>
      <c r="G101" s="120"/>
      <c r="H101" s="120"/>
      <c r="I101" s="120"/>
      <c r="J101" s="121">
        <f>J130</f>
        <v>0</v>
      </c>
      <c r="L101" s="118"/>
    </row>
    <row r="102" spans="1:47" s="10" customFormat="1" ht="19.899999999999999" hidden="1" customHeight="1">
      <c r="B102" s="122"/>
      <c r="D102" s="123" t="s">
        <v>328</v>
      </c>
      <c r="E102" s="124"/>
      <c r="F102" s="124"/>
      <c r="G102" s="124"/>
      <c r="H102" s="124"/>
      <c r="I102" s="124"/>
      <c r="J102" s="125">
        <f>J131</f>
        <v>0</v>
      </c>
      <c r="L102" s="122"/>
    </row>
    <row r="103" spans="1:47" s="10" customFormat="1" ht="19.899999999999999" hidden="1" customHeight="1">
      <c r="B103" s="122"/>
      <c r="D103" s="123" t="s">
        <v>2337</v>
      </c>
      <c r="E103" s="124"/>
      <c r="F103" s="124"/>
      <c r="G103" s="124"/>
      <c r="H103" s="124"/>
      <c r="I103" s="124"/>
      <c r="J103" s="125">
        <f>J137</f>
        <v>0</v>
      </c>
      <c r="L103" s="122"/>
    </row>
    <row r="104" spans="1:47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hidden="1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hidden="1"/>
    <row r="107" spans="1:47" hidden="1"/>
    <row r="108" spans="1:47" hidden="1"/>
    <row r="109" spans="1:47" s="2" customFormat="1" ht="6.95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>
      <c r="A110" s="26"/>
      <c r="B110" s="27"/>
      <c r="C110" s="18" t="s">
        <v>156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21" t="str">
        <f>E7</f>
        <v>SOS PZ Devínská Nová Ves rev.2023_11_27</v>
      </c>
      <c r="F113" s="222"/>
      <c r="G113" s="222"/>
      <c r="H113" s="222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>
      <c r="B114" s="17"/>
      <c r="C114" s="23" t="s">
        <v>137</v>
      </c>
      <c r="L114" s="17"/>
    </row>
    <row r="115" spans="1:65" s="2" customFormat="1" ht="23.25" customHeight="1">
      <c r="A115" s="26"/>
      <c r="B115" s="27"/>
      <c r="C115" s="26"/>
      <c r="D115" s="26"/>
      <c r="E115" s="221" t="s">
        <v>1575</v>
      </c>
      <c r="F115" s="220"/>
      <c r="G115" s="220"/>
      <c r="H115" s="220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139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30" customHeight="1">
      <c r="A117" s="26"/>
      <c r="B117" s="27"/>
      <c r="C117" s="26"/>
      <c r="D117" s="26"/>
      <c r="E117" s="183" t="str">
        <f>E11</f>
        <v xml:space="preserve">E1.1 e - E1.1 e  Architektúra  Hasiace prístroje , vyčistenie budovy , príprava na koluadáciu </v>
      </c>
      <c r="F117" s="220"/>
      <c r="G117" s="220"/>
      <c r="H117" s="22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17</v>
      </c>
      <c r="D119" s="26"/>
      <c r="E119" s="26"/>
      <c r="F119" s="21" t="str">
        <f>F14</f>
        <v xml:space="preserve"> </v>
      </c>
      <c r="G119" s="26"/>
      <c r="H119" s="26"/>
      <c r="I119" s="23" t="s">
        <v>19</v>
      </c>
      <c r="J119" s="52" t="str">
        <f>IF(J14="","",J14)</f>
        <v>12. 12. 2023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21</v>
      </c>
      <c r="D121" s="26"/>
      <c r="E121" s="26"/>
      <c r="F121" s="21" t="str">
        <f>E17</f>
        <v>Ministerstvo vnútra SR</v>
      </c>
      <c r="G121" s="26"/>
      <c r="H121" s="26"/>
      <c r="I121" s="23" t="s">
        <v>26</v>
      </c>
      <c r="J121" s="24" t="str">
        <f>E23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>
        <f>IF(E20="","",E20)</f>
        <v>0</v>
      </c>
      <c r="G122" s="26"/>
      <c r="H122" s="26"/>
      <c r="I122" s="23" t="s">
        <v>28</v>
      </c>
      <c r="J122" s="24" t="str">
        <f>E26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6"/>
      <c r="B124" s="127"/>
      <c r="C124" s="128" t="s">
        <v>157</v>
      </c>
      <c r="D124" s="129" t="s">
        <v>55</v>
      </c>
      <c r="E124" s="129" t="s">
        <v>51</v>
      </c>
      <c r="F124" s="129" t="s">
        <v>52</v>
      </c>
      <c r="G124" s="129" t="s">
        <v>158</v>
      </c>
      <c r="H124" s="129" t="s">
        <v>159</v>
      </c>
      <c r="I124" s="129" t="s">
        <v>160</v>
      </c>
      <c r="J124" s="130" t="s">
        <v>143</v>
      </c>
      <c r="K124" s="131" t="s">
        <v>161</v>
      </c>
      <c r="L124" s="132"/>
      <c r="M124" s="59" t="s">
        <v>1</v>
      </c>
      <c r="N124" s="60" t="s">
        <v>34</v>
      </c>
      <c r="O124" s="60" t="s">
        <v>162</v>
      </c>
      <c r="P124" s="60" t="s">
        <v>163</v>
      </c>
      <c r="Q124" s="60" t="s">
        <v>164</v>
      </c>
      <c r="R124" s="60" t="s">
        <v>165</v>
      </c>
      <c r="S124" s="60" t="s">
        <v>166</v>
      </c>
      <c r="T124" s="61" t="s">
        <v>167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26"/>
      <c r="B125" s="27"/>
      <c r="C125" s="66" t="s">
        <v>144</v>
      </c>
      <c r="D125" s="26"/>
      <c r="E125" s="26"/>
      <c r="F125" s="26"/>
      <c r="G125" s="26"/>
      <c r="H125" s="26"/>
      <c r="I125" s="26"/>
      <c r="J125" s="133"/>
      <c r="K125" s="26"/>
      <c r="L125" s="27"/>
      <c r="M125" s="62"/>
      <c r="N125" s="53"/>
      <c r="O125" s="63"/>
      <c r="P125" s="134">
        <f>P126+P130</f>
        <v>0</v>
      </c>
      <c r="Q125" s="63"/>
      <c r="R125" s="134">
        <f>R126+R130</f>
        <v>0</v>
      </c>
      <c r="S125" s="63"/>
      <c r="T125" s="135">
        <f>T126+T130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69</v>
      </c>
      <c r="AU125" s="14" t="s">
        <v>145</v>
      </c>
      <c r="BK125" s="136">
        <f>BK126+BK130</f>
        <v>0</v>
      </c>
    </row>
    <row r="126" spans="1:65" s="12" customFormat="1" ht="25.9" customHeight="1">
      <c r="B126" s="137"/>
      <c r="D126" s="138" t="s">
        <v>69</v>
      </c>
      <c r="E126" s="139" t="s">
        <v>168</v>
      </c>
      <c r="F126" s="139" t="s">
        <v>169</v>
      </c>
      <c r="J126" s="140"/>
      <c r="L126" s="137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8" t="s">
        <v>77</v>
      </c>
      <c r="AT126" s="145" t="s">
        <v>69</v>
      </c>
      <c r="AU126" s="145" t="s">
        <v>70</v>
      </c>
      <c r="AY126" s="138" t="s">
        <v>170</v>
      </c>
      <c r="BK126" s="146">
        <f>BK127</f>
        <v>0</v>
      </c>
    </row>
    <row r="127" spans="1:65" s="12" customFormat="1" ht="22.9" customHeight="1">
      <c r="B127" s="137"/>
      <c r="D127" s="138" t="s">
        <v>69</v>
      </c>
      <c r="E127" s="147" t="s">
        <v>201</v>
      </c>
      <c r="F127" s="147" t="s">
        <v>205</v>
      </c>
      <c r="J127" s="148"/>
      <c r="L127" s="137"/>
      <c r="M127" s="141"/>
      <c r="N127" s="142"/>
      <c r="O127" s="142"/>
      <c r="P127" s="143">
        <f>SUM(P128:P129)</f>
        <v>0</v>
      </c>
      <c r="Q127" s="142"/>
      <c r="R127" s="143">
        <f>SUM(R128:R129)</f>
        <v>0</v>
      </c>
      <c r="S127" s="142"/>
      <c r="T127" s="144">
        <f>SUM(T128:T129)</f>
        <v>0</v>
      </c>
      <c r="AR127" s="138" t="s">
        <v>77</v>
      </c>
      <c r="AT127" s="145" t="s">
        <v>69</v>
      </c>
      <c r="AU127" s="145" t="s">
        <v>77</v>
      </c>
      <c r="AY127" s="138" t="s">
        <v>170</v>
      </c>
      <c r="BK127" s="146">
        <f>SUM(BK128:BK129)</f>
        <v>0</v>
      </c>
    </row>
    <row r="128" spans="1:65" s="2" customFormat="1" ht="16.5" customHeight="1">
      <c r="A128" s="26"/>
      <c r="B128" s="149"/>
      <c r="C128" s="164" t="s">
        <v>77</v>
      </c>
      <c r="D128" s="164" t="s">
        <v>178</v>
      </c>
      <c r="E128" s="165" t="s">
        <v>2338</v>
      </c>
      <c r="F128" s="166" t="s">
        <v>2339</v>
      </c>
      <c r="G128" s="167" t="s">
        <v>181</v>
      </c>
      <c r="H128" s="168">
        <v>3939.1</v>
      </c>
      <c r="I128" s="169"/>
      <c r="J128" s="169"/>
      <c r="K128" s="170"/>
      <c r="L128" s="27"/>
      <c r="M128" s="171" t="s">
        <v>1</v>
      </c>
      <c r="N128" s="172" t="s">
        <v>36</v>
      </c>
      <c r="O128" s="160">
        <v>0</v>
      </c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2" t="s">
        <v>177</v>
      </c>
      <c r="AT128" s="162" t="s">
        <v>178</v>
      </c>
      <c r="AU128" s="162" t="s">
        <v>83</v>
      </c>
      <c r="AY128" s="14" t="s">
        <v>170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4" t="s">
        <v>83</v>
      </c>
      <c r="BK128" s="163">
        <f>ROUND(I128*H128,2)</f>
        <v>0</v>
      </c>
      <c r="BL128" s="14" t="s">
        <v>177</v>
      </c>
      <c r="BM128" s="162" t="s">
        <v>83</v>
      </c>
    </row>
    <row r="129" spans="1:65" s="2" customFormat="1" ht="24.2" customHeight="1">
      <c r="A129" s="26"/>
      <c r="B129" s="149"/>
      <c r="C129" s="164" t="s">
        <v>83</v>
      </c>
      <c r="D129" s="164" t="s">
        <v>178</v>
      </c>
      <c r="E129" s="165" t="s">
        <v>931</v>
      </c>
      <c r="F129" s="166" t="s">
        <v>932</v>
      </c>
      <c r="G129" s="167" t="s">
        <v>219</v>
      </c>
      <c r="H129" s="168">
        <v>3</v>
      </c>
      <c r="I129" s="169"/>
      <c r="J129" s="169"/>
      <c r="K129" s="170"/>
      <c r="L129" s="27"/>
      <c r="M129" s="171" t="s">
        <v>1</v>
      </c>
      <c r="N129" s="172" t="s">
        <v>36</v>
      </c>
      <c r="O129" s="160">
        <v>0</v>
      </c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2" t="s">
        <v>177</v>
      </c>
      <c r="AT129" s="162" t="s">
        <v>178</v>
      </c>
      <c r="AU129" s="162" t="s">
        <v>83</v>
      </c>
      <c r="AY129" s="14" t="s">
        <v>170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4" t="s">
        <v>83</v>
      </c>
      <c r="BK129" s="163">
        <f>ROUND(I129*H129,2)</f>
        <v>0</v>
      </c>
      <c r="BL129" s="14" t="s">
        <v>177</v>
      </c>
      <c r="BM129" s="162" t="s">
        <v>177</v>
      </c>
    </row>
    <row r="130" spans="1:65" s="12" customFormat="1" ht="25.9" customHeight="1">
      <c r="B130" s="137"/>
      <c r="D130" s="138" t="s">
        <v>69</v>
      </c>
      <c r="E130" s="139" t="s">
        <v>277</v>
      </c>
      <c r="F130" s="139" t="s">
        <v>278</v>
      </c>
      <c r="J130" s="140"/>
      <c r="L130" s="137"/>
      <c r="M130" s="141"/>
      <c r="N130" s="142"/>
      <c r="O130" s="142"/>
      <c r="P130" s="143">
        <f>P131+P137</f>
        <v>0</v>
      </c>
      <c r="Q130" s="142"/>
      <c r="R130" s="143">
        <f>R131+R137</f>
        <v>0</v>
      </c>
      <c r="S130" s="142"/>
      <c r="T130" s="144">
        <f>T131+T137</f>
        <v>0</v>
      </c>
      <c r="AR130" s="138" t="s">
        <v>83</v>
      </c>
      <c r="AT130" s="145" t="s">
        <v>69</v>
      </c>
      <c r="AU130" s="145" t="s">
        <v>70</v>
      </c>
      <c r="AY130" s="138" t="s">
        <v>170</v>
      </c>
      <c r="BK130" s="146">
        <f>BK131+BK137</f>
        <v>0</v>
      </c>
    </row>
    <row r="131" spans="1:65" s="12" customFormat="1" ht="22.9" customHeight="1">
      <c r="B131" s="137"/>
      <c r="D131" s="138" t="s">
        <v>69</v>
      </c>
      <c r="E131" s="147" t="s">
        <v>404</v>
      </c>
      <c r="F131" s="147" t="s">
        <v>405</v>
      </c>
      <c r="J131" s="148"/>
      <c r="L131" s="137"/>
      <c r="M131" s="141"/>
      <c r="N131" s="142"/>
      <c r="O131" s="142"/>
      <c r="P131" s="143">
        <f>SUM(P132:P136)</f>
        <v>0</v>
      </c>
      <c r="Q131" s="142"/>
      <c r="R131" s="143">
        <f>SUM(R132:R136)</f>
        <v>0</v>
      </c>
      <c r="S131" s="142"/>
      <c r="T131" s="144">
        <f>SUM(T132:T136)</f>
        <v>0</v>
      </c>
      <c r="AR131" s="138" t="s">
        <v>83</v>
      </c>
      <c r="AT131" s="145" t="s">
        <v>69</v>
      </c>
      <c r="AU131" s="145" t="s">
        <v>77</v>
      </c>
      <c r="AY131" s="138" t="s">
        <v>170</v>
      </c>
      <c r="BK131" s="146">
        <f>SUM(BK132:BK136)</f>
        <v>0</v>
      </c>
    </row>
    <row r="132" spans="1:65" s="2" customFormat="1" ht="44.25" customHeight="1">
      <c r="A132" s="26"/>
      <c r="B132" s="149"/>
      <c r="C132" s="164" t="s">
        <v>182</v>
      </c>
      <c r="D132" s="164" t="s">
        <v>178</v>
      </c>
      <c r="E132" s="165" t="s">
        <v>2340</v>
      </c>
      <c r="F132" s="166" t="s">
        <v>2341</v>
      </c>
      <c r="G132" s="167" t="s">
        <v>219</v>
      </c>
      <c r="H132" s="168">
        <v>2</v>
      </c>
      <c r="I132" s="169"/>
      <c r="J132" s="169"/>
      <c r="K132" s="170"/>
      <c r="L132" s="27"/>
      <c r="M132" s="171" t="s">
        <v>1</v>
      </c>
      <c r="N132" s="172" t="s">
        <v>36</v>
      </c>
      <c r="O132" s="160">
        <v>0</v>
      </c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200</v>
      </c>
      <c r="AT132" s="162" t="s">
        <v>178</v>
      </c>
      <c r="AU132" s="162" t="s">
        <v>83</v>
      </c>
      <c r="AY132" s="14" t="s">
        <v>170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4" t="s">
        <v>83</v>
      </c>
      <c r="BK132" s="163">
        <f>ROUND(I132*H132,2)</f>
        <v>0</v>
      </c>
      <c r="BL132" s="14" t="s">
        <v>200</v>
      </c>
      <c r="BM132" s="162" t="s">
        <v>171</v>
      </c>
    </row>
    <row r="133" spans="1:65" s="2" customFormat="1" ht="24.2" customHeight="1">
      <c r="A133" s="26"/>
      <c r="B133" s="149"/>
      <c r="C133" s="150" t="s">
        <v>177</v>
      </c>
      <c r="D133" s="150" t="s">
        <v>173</v>
      </c>
      <c r="E133" s="151" t="s">
        <v>2342</v>
      </c>
      <c r="F133" s="152" t="s">
        <v>2343</v>
      </c>
      <c r="G133" s="153" t="s">
        <v>181</v>
      </c>
      <c r="H133" s="154">
        <v>0.40799999999999997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233</v>
      </c>
      <c r="AT133" s="162" t="s">
        <v>173</v>
      </c>
      <c r="AU133" s="162" t="s">
        <v>83</v>
      </c>
      <c r="AY133" s="14" t="s">
        <v>170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4" t="s">
        <v>83</v>
      </c>
      <c r="BK133" s="163">
        <f>ROUND(I133*H133,2)</f>
        <v>0</v>
      </c>
      <c r="BL133" s="14" t="s">
        <v>200</v>
      </c>
      <c r="BM133" s="162" t="s">
        <v>176</v>
      </c>
    </row>
    <row r="134" spans="1:65" s="2" customFormat="1" ht="37.9" customHeight="1">
      <c r="A134" s="26"/>
      <c r="B134" s="149"/>
      <c r="C134" s="164" t="s">
        <v>187</v>
      </c>
      <c r="D134" s="164" t="s">
        <v>178</v>
      </c>
      <c r="E134" s="165" t="s">
        <v>2344</v>
      </c>
      <c r="F134" s="166" t="s">
        <v>2345</v>
      </c>
      <c r="G134" s="167" t="s">
        <v>208</v>
      </c>
      <c r="H134" s="168">
        <v>9.42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200</v>
      </c>
      <c r="AT134" s="162" t="s">
        <v>178</v>
      </c>
      <c r="AU134" s="162" t="s">
        <v>83</v>
      </c>
      <c r="AY134" s="14" t="s">
        <v>170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83</v>
      </c>
      <c r="BK134" s="163">
        <f>ROUND(I134*H134,2)</f>
        <v>0</v>
      </c>
      <c r="BL134" s="14" t="s">
        <v>200</v>
      </c>
      <c r="BM134" s="162" t="s">
        <v>190</v>
      </c>
    </row>
    <row r="135" spans="1:65" s="2" customFormat="1" ht="24.2" customHeight="1">
      <c r="A135" s="26"/>
      <c r="B135" s="149"/>
      <c r="C135" s="150" t="s">
        <v>171</v>
      </c>
      <c r="D135" s="150" t="s">
        <v>173</v>
      </c>
      <c r="E135" s="151" t="s">
        <v>2346</v>
      </c>
      <c r="F135" s="152" t="s">
        <v>2347</v>
      </c>
      <c r="G135" s="153" t="s">
        <v>219</v>
      </c>
      <c r="H135" s="154">
        <v>10</v>
      </c>
      <c r="I135" s="155"/>
      <c r="J135" s="155"/>
      <c r="K135" s="156"/>
      <c r="L135" s="157"/>
      <c r="M135" s="158" t="s">
        <v>1</v>
      </c>
      <c r="N135" s="159" t="s">
        <v>36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233</v>
      </c>
      <c r="AT135" s="162" t="s">
        <v>173</v>
      </c>
      <c r="AU135" s="162" t="s">
        <v>83</v>
      </c>
      <c r="AY135" s="14" t="s">
        <v>170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83</v>
      </c>
      <c r="BK135" s="163">
        <f>ROUND(I135*H135,2)</f>
        <v>0</v>
      </c>
      <c r="BL135" s="14" t="s">
        <v>200</v>
      </c>
      <c r="BM135" s="162" t="s">
        <v>193</v>
      </c>
    </row>
    <row r="136" spans="1:65" s="2" customFormat="1" ht="24.2" customHeight="1">
      <c r="A136" s="26"/>
      <c r="B136" s="149"/>
      <c r="C136" s="150" t="s">
        <v>194</v>
      </c>
      <c r="D136" s="150" t="s">
        <v>173</v>
      </c>
      <c r="E136" s="151" t="s">
        <v>2348</v>
      </c>
      <c r="F136" s="152" t="s">
        <v>2349</v>
      </c>
      <c r="G136" s="153" t="s">
        <v>181</v>
      </c>
      <c r="H136" s="154">
        <v>2</v>
      </c>
      <c r="I136" s="155"/>
      <c r="J136" s="155"/>
      <c r="K136" s="156"/>
      <c r="L136" s="157"/>
      <c r="M136" s="158" t="s">
        <v>1</v>
      </c>
      <c r="N136" s="159" t="s">
        <v>36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233</v>
      </c>
      <c r="AT136" s="162" t="s">
        <v>173</v>
      </c>
      <c r="AU136" s="162" t="s">
        <v>83</v>
      </c>
      <c r="AY136" s="14" t="s">
        <v>170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83</v>
      </c>
      <c r="BK136" s="163">
        <f>ROUND(I136*H136,2)</f>
        <v>0</v>
      </c>
      <c r="BL136" s="14" t="s">
        <v>200</v>
      </c>
      <c r="BM136" s="162" t="s">
        <v>197</v>
      </c>
    </row>
    <row r="137" spans="1:65" s="12" customFormat="1" ht="22.9" customHeight="1">
      <c r="B137" s="137"/>
      <c r="D137" s="138" t="s">
        <v>69</v>
      </c>
      <c r="E137" s="147" t="s">
        <v>2350</v>
      </c>
      <c r="F137" s="147" t="s">
        <v>2351</v>
      </c>
      <c r="J137" s="148"/>
      <c r="L137" s="137"/>
      <c r="M137" s="141"/>
      <c r="N137" s="142"/>
      <c r="O137" s="142"/>
      <c r="P137" s="143">
        <f>SUM(P138:P144)</f>
        <v>0</v>
      </c>
      <c r="Q137" s="142"/>
      <c r="R137" s="143">
        <f>SUM(R138:R144)</f>
        <v>0</v>
      </c>
      <c r="S137" s="142"/>
      <c r="T137" s="144">
        <f>SUM(T138:T144)</f>
        <v>0</v>
      </c>
      <c r="AR137" s="138" t="s">
        <v>83</v>
      </c>
      <c r="AT137" s="145" t="s">
        <v>69</v>
      </c>
      <c r="AU137" s="145" t="s">
        <v>77</v>
      </c>
      <c r="AY137" s="138" t="s">
        <v>170</v>
      </c>
      <c r="BK137" s="146">
        <f>SUM(BK138:BK144)</f>
        <v>0</v>
      </c>
    </row>
    <row r="138" spans="1:65" s="2" customFormat="1" ht="16.5" customHeight="1">
      <c r="A138" s="26"/>
      <c r="B138" s="149"/>
      <c r="C138" s="164" t="s">
        <v>176</v>
      </c>
      <c r="D138" s="164" t="s">
        <v>178</v>
      </c>
      <c r="E138" s="165" t="s">
        <v>2352</v>
      </c>
      <c r="F138" s="166" t="s">
        <v>2353</v>
      </c>
      <c r="G138" s="167" t="s">
        <v>219</v>
      </c>
      <c r="H138" s="168">
        <v>27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ref="P138:P144" si="0">O138*H138</f>
        <v>0</v>
      </c>
      <c r="Q138" s="160">
        <v>0</v>
      </c>
      <c r="R138" s="160">
        <f t="shared" ref="R138:R144" si="1">Q138*H138</f>
        <v>0</v>
      </c>
      <c r="S138" s="160">
        <v>0</v>
      </c>
      <c r="T138" s="161">
        <f t="shared" ref="T138:T144" si="2"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200</v>
      </c>
      <c r="AT138" s="162" t="s">
        <v>178</v>
      </c>
      <c r="AU138" s="162" t="s">
        <v>83</v>
      </c>
      <c r="AY138" s="14" t="s">
        <v>170</v>
      </c>
      <c r="BE138" s="163">
        <f t="shared" ref="BE138:BE144" si="3">IF(N138="základná",J138,0)</f>
        <v>0</v>
      </c>
      <c r="BF138" s="163">
        <f t="shared" ref="BF138:BF144" si="4">IF(N138="znížená",J138,0)</f>
        <v>0</v>
      </c>
      <c r="BG138" s="163">
        <f t="shared" ref="BG138:BG144" si="5">IF(N138="zákl. prenesená",J138,0)</f>
        <v>0</v>
      </c>
      <c r="BH138" s="163">
        <f t="shared" ref="BH138:BH144" si="6">IF(N138="zníž. prenesená",J138,0)</f>
        <v>0</v>
      </c>
      <c r="BI138" s="163">
        <f t="shared" ref="BI138:BI144" si="7">IF(N138="nulová",J138,0)</f>
        <v>0</v>
      </c>
      <c r="BJ138" s="14" t="s">
        <v>83</v>
      </c>
      <c r="BK138" s="163">
        <f t="shared" ref="BK138:BK144" si="8">ROUND(I138*H138,2)</f>
        <v>0</v>
      </c>
      <c r="BL138" s="14" t="s">
        <v>200</v>
      </c>
      <c r="BM138" s="162" t="s">
        <v>200</v>
      </c>
    </row>
    <row r="139" spans="1:65" s="2" customFormat="1" ht="16.5" customHeight="1">
      <c r="A139" s="26"/>
      <c r="B139" s="149"/>
      <c r="C139" s="150" t="s">
        <v>201</v>
      </c>
      <c r="D139" s="150" t="s">
        <v>173</v>
      </c>
      <c r="E139" s="151" t="s">
        <v>2354</v>
      </c>
      <c r="F139" s="152" t="s">
        <v>2355</v>
      </c>
      <c r="G139" s="153" t="s">
        <v>219</v>
      </c>
      <c r="H139" s="154">
        <v>22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233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200</v>
      </c>
      <c r="BM139" s="162" t="s">
        <v>204</v>
      </c>
    </row>
    <row r="140" spans="1:65" s="2" customFormat="1" ht="16.5" customHeight="1">
      <c r="A140" s="26"/>
      <c r="B140" s="149"/>
      <c r="C140" s="150" t="s">
        <v>190</v>
      </c>
      <c r="D140" s="150" t="s">
        <v>173</v>
      </c>
      <c r="E140" s="151" t="s">
        <v>2356</v>
      </c>
      <c r="F140" s="152" t="s">
        <v>2357</v>
      </c>
      <c r="G140" s="153" t="s">
        <v>219</v>
      </c>
      <c r="H140" s="154">
        <v>5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233</v>
      </c>
      <c r="AT140" s="162" t="s">
        <v>173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200</v>
      </c>
      <c r="BM140" s="162" t="s">
        <v>7</v>
      </c>
    </row>
    <row r="141" spans="1:65" s="2" customFormat="1" ht="16.5" customHeight="1">
      <c r="A141" s="26"/>
      <c r="B141" s="149"/>
      <c r="C141" s="150" t="s">
        <v>209</v>
      </c>
      <c r="D141" s="150" t="s">
        <v>173</v>
      </c>
      <c r="E141" s="151" t="s">
        <v>2358</v>
      </c>
      <c r="F141" s="152" t="s">
        <v>2359</v>
      </c>
      <c r="G141" s="153" t="s">
        <v>219</v>
      </c>
      <c r="H141" s="154">
        <v>27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233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200</v>
      </c>
      <c r="BM141" s="162" t="s">
        <v>212</v>
      </c>
    </row>
    <row r="142" spans="1:65" s="2" customFormat="1" ht="16.5" customHeight="1">
      <c r="A142" s="26"/>
      <c r="B142" s="149"/>
      <c r="C142" s="164" t="s">
        <v>193</v>
      </c>
      <c r="D142" s="164" t="s">
        <v>178</v>
      </c>
      <c r="E142" s="165" t="s">
        <v>2360</v>
      </c>
      <c r="F142" s="166" t="s">
        <v>2361</v>
      </c>
      <c r="G142" s="167" t="s">
        <v>219</v>
      </c>
      <c r="H142" s="168">
        <v>10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200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200</v>
      </c>
      <c r="BM142" s="162" t="s">
        <v>215</v>
      </c>
    </row>
    <row r="143" spans="1:65" s="2" customFormat="1" ht="24.2" customHeight="1">
      <c r="A143" s="26"/>
      <c r="B143" s="149"/>
      <c r="C143" s="164" t="s">
        <v>216</v>
      </c>
      <c r="D143" s="164" t="s">
        <v>178</v>
      </c>
      <c r="E143" s="165" t="s">
        <v>2362</v>
      </c>
      <c r="F143" s="166" t="s">
        <v>2363</v>
      </c>
      <c r="G143" s="167" t="s">
        <v>275</v>
      </c>
      <c r="H143" s="168">
        <v>1.5580000000000001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200</v>
      </c>
      <c r="AT143" s="162" t="s">
        <v>178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200</v>
      </c>
      <c r="BM143" s="162" t="s">
        <v>220</v>
      </c>
    </row>
    <row r="144" spans="1:65" s="2" customFormat="1" ht="24.2" customHeight="1">
      <c r="A144" s="26"/>
      <c r="B144" s="149"/>
      <c r="C144" s="164" t="s">
        <v>197</v>
      </c>
      <c r="D144" s="164" t="s">
        <v>178</v>
      </c>
      <c r="E144" s="165" t="s">
        <v>2364</v>
      </c>
      <c r="F144" s="166" t="s">
        <v>2365</v>
      </c>
      <c r="G144" s="167" t="s">
        <v>275</v>
      </c>
      <c r="H144" s="168">
        <v>1.5580000000000001</v>
      </c>
      <c r="I144" s="169"/>
      <c r="J144" s="169"/>
      <c r="K144" s="170"/>
      <c r="L144" s="27"/>
      <c r="M144" s="173" t="s">
        <v>1</v>
      </c>
      <c r="N144" s="174" t="s">
        <v>36</v>
      </c>
      <c r="O144" s="175">
        <v>0</v>
      </c>
      <c r="P144" s="175">
        <f t="shared" si="0"/>
        <v>0</v>
      </c>
      <c r="Q144" s="175">
        <v>0</v>
      </c>
      <c r="R144" s="175">
        <f t="shared" si="1"/>
        <v>0</v>
      </c>
      <c r="S144" s="175">
        <v>0</v>
      </c>
      <c r="T144" s="176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200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200</v>
      </c>
      <c r="BM144" s="162" t="s">
        <v>223</v>
      </c>
    </row>
    <row r="145" spans="1:31" s="2" customFormat="1" ht="6.95" customHeight="1">
      <c r="A145" s="26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24:K144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120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2366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ROUND(J123,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ROUND((SUM(BE123:BE129)),  2)</f>
        <v>0</v>
      </c>
      <c r="G35" s="103"/>
      <c r="H35" s="103"/>
      <c r="I35" s="104">
        <v>0.2</v>
      </c>
      <c r="J35" s="102">
        <f>ROUND(((SUM(BE123:BE129))*I35),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ROUND((SUM(BF123:BF129)),  2)</f>
        <v>0</v>
      </c>
      <c r="G36" s="26"/>
      <c r="H36" s="26"/>
      <c r="I36" s="106">
        <v>0.2</v>
      </c>
      <c r="J36" s="105">
        <f>ROUND(((SUM(BF123:BF129))*I36),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ROUND((SUM(BG123:BG129)),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ROUND((SUM(BH123:BH129)),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ROUND((SUM(BI123:BI129)),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E1.3 - E1.3 Statika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hidden="1" customHeight="1">
      <c r="B100" s="122"/>
      <c r="D100" s="123" t="s">
        <v>1579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hidden="1" customHeight="1">
      <c r="B101" s="122"/>
      <c r="D101" s="123" t="s">
        <v>151</v>
      </c>
      <c r="E101" s="124"/>
      <c r="F101" s="124"/>
      <c r="G101" s="124"/>
      <c r="H101" s="124"/>
      <c r="I101" s="124"/>
      <c r="J101" s="125">
        <f>J128</f>
        <v>0</v>
      </c>
      <c r="L101" s="122"/>
    </row>
    <row r="102" spans="1:47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s="2" customFormat="1" ht="6.95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hidden="1"/>
    <row r="105" spans="1:47" hidden="1"/>
    <row r="106" spans="1:47" hidden="1"/>
    <row r="107" spans="1:47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24.95" customHeight="1">
      <c r="A108" s="26"/>
      <c r="B108" s="27"/>
      <c r="C108" s="18" t="s">
        <v>156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6.5" customHeight="1">
      <c r="A111" s="26"/>
      <c r="B111" s="27"/>
      <c r="C111" s="26"/>
      <c r="D111" s="26"/>
      <c r="E111" s="221" t="str">
        <f>E7</f>
        <v>SOS PZ Devínská Nová Ves rev.2023_11_27</v>
      </c>
      <c r="F111" s="222"/>
      <c r="G111" s="222"/>
      <c r="H111" s="22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1" customFormat="1" ht="12" customHeight="1">
      <c r="B112" s="17"/>
      <c r="C112" s="23" t="s">
        <v>137</v>
      </c>
      <c r="L112" s="17"/>
    </row>
    <row r="113" spans="1:65" s="2" customFormat="1" ht="23.25" customHeight="1">
      <c r="A113" s="26"/>
      <c r="B113" s="27"/>
      <c r="C113" s="26"/>
      <c r="D113" s="26"/>
      <c r="E113" s="221" t="s">
        <v>1575</v>
      </c>
      <c r="F113" s="220"/>
      <c r="G113" s="220"/>
      <c r="H113" s="220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139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3" t="str">
        <f>E11</f>
        <v>E1.3 - E1.3 Statika</v>
      </c>
      <c r="F115" s="220"/>
      <c r="G115" s="220"/>
      <c r="H115" s="220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F14</f>
        <v xml:space="preserve"> </v>
      </c>
      <c r="G117" s="26"/>
      <c r="H117" s="26"/>
      <c r="I117" s="23" t="s">
        <v>19</v>
      </c>
      <c r="J117" s="52" t="str">
        <f>IF(J14="","",J14)</f>
        <v>12. 12. 2023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E17</f>
        <v>Ministerstvo vnútra SR</v>
      </c>
      <c r="G119" s="26"/>
      <c r="H119" s="26"/>
      <c r="I119" s="23" t="s">
        <v>26</v>
      </c>
      <c r="J119" s="24" t="str">
        <f>E23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25</v>
      </c>
      <c r="D120" s="26"/>
      <c r="E120" s="26"/>
      <c r="F120" s="21">
        <f>IF(E20="","",E20)</f>
        <v>0</v>
      </c>
      <c r="G120" s="26"/>
      <c r="H120" s="26"/>
      <c r="I120" s="23" t="s">
        <v>28</v>
      </c>
      <c r="J120" s="24" t="str">
        <f>E26</f>
        <v/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6"/>
      <c r="B122" s="127"/>
      <c r="C122" s="128" t="s">
        <v>157</v>
      </c>
      <c r="D122" s="129" t="s">
        <v>55</v>
      </c>
      <c r="E122" s="129" t="s">
        <v>51</v>
      </c>
      <c r="F122" s="129" t="s">
        <v>52</v>
      </c>
      <c r="G122" s="129" t="s">
        <v>158</v>
      </c>
      <c r="H122" s="129" t="s">
        <v>159</v>
      </c>
      <c r="I122" s="129" t="s">
        <v>160</v>
      </c>
      <c r="J122" s="130" t="s">
        <v>143</v>
      </c>
      <c r="K122" s="131" t="s">
        <v>161</v>
      </c>
      <c r="L122" s="132"/>
      <c r="M122" s="59" t="s">
        <v>1</v>
      </c>
      <c r="N122" s="60" t="s">
        <v>34</v>
      </c>
      <c r="O122" s="60" t="s">
        <v>162</v>
      </c>
      <c r="P122" s="60" t="s">
        <v>163</v>
      </c>
      <c r="Q122" s="60" t="s">
        <v>164</v>
      </c>
      <c r="R122" s="60" t="s">
        <v>165</v>
      </c>
      <c r="S122" s="60" t="s">
        <v>166</v>
      </c>
      <c r="T122" s="61" t="s">
        <v>167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26"/>
      <c r="B123" s="27"/>
      <c r="C123" s="66" t="s">
        <v>144</v>
      </c>
      <c r="D123" s="26"/>
      <c r="E123" s="26"/>
      <c r="F123" s="26"/>
      <c r="G123" s="26"/>
      <c r="H123" s="26"/>
      <c r="I123" s="26"/>
      <c r="J123" s="133"/>
      <c r="K123" s="26"/>
      <c r="L123" s="27"/>
      <c r="M123" s="62"/>
      <c r="N123" s="53"/>
      <c r="O123" s="63"/>
      <c r="P123" s="134">
        <f>P124</f>
        <v>0</v>
      </c>
      <c r="Q123" s="63"/>
      <c r="R123" s="134">
        <f>R124</f>
        <v>0</v>
      </c>
      <c r="S123" s="63"/>
      <c r="T123" s="135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145</v>
      </c>
      <c r="BK123" s="136">
        <f>BK124</f>
        <v>0</v>
      </c>
    </row>
    <row r="124" spans="1:65" s="12" customFormat="1" ht="25.9" customHeight="1">
      <c r="B124" s="137"/>
      <c r="D124" s="138" t="s">
        <v>69</v>
      </c>
      <c r="E124" s="139" t="s">
        <v>168</v>
      </c>
      <c r="F124" s="139" t="s">
        <v>169</v>
      </c>
      <c r="J124" s="140"/>
      <c r="L124" s="137"/>
      <c r="M124" s="141"/>
      <c r="N124" s="142"/>
      <c r="O124" s="142"/>
      <c r="P124" s="143">
        <f>P125+P128</f>
        <v>0</v>
      </c>
      <c r="Q124" s="142"/>
      <c r="R124" s="143">
        <f>R125+R128</f>
        <v>0</v>
      </c>
      <c r="S124" s="142"/>
      <c r="T124" s="144">
        <f>T125+T128</f>
        <v>0</v>
      </c>
      <c r="AR124" s="138" t="s">
        <v>77</v>
      </c>
      <c r="AT124" s="145" t="s">
        <v>69</v>
      </c>
      <c r="AU124" s="145" t="s">
        <v>70</v>
      </c>
      <c r="AY124" s="138" t="s">
        <v>170</v>
      </c>
      <c r="BK124" s="146">
        <f>BK125+BK128</f>
        <v>0</v>
      </c>
    </row>
    <row r="125" spans="1:65" s="12" customFormat="1" ht="22.9" customHeight="1">
      <c r="B125" s="137"/>
      <c r="D125" s="138" t="s">
        <v>69</v>
      </c>
      <c r="E125" s="147" t="s">
        <v>1630</v>
      </c>
      <c r="F125" s="147" t="s">
        <v>1631</v>
      </c>
      <c r="J125" s="148"/>
      <c r="L125" s="137"/>
      <c r="M125" s="141"/>
      <c r="N125" s="142"/>
      <c r="O125" s="142"/>
      <c r="P125" s="143">
        <f>SUM(P126:P127)</f>
        <v>0</v>
      </c>
      <c r="Q125" s="142"/>
      <c r="R125" s="143">
        <f>SUM(R126:R127)</f>
        <v>0</v>
      </c>
      <c r="S125" s="142"/>
      <c r="T125" s="144">
        <f>SUM(T126:T127)</f>
        <v>0</v>
      </c>
      <c r="AR125" s="138" t="s">
        <v>77</v>
      </c>
      <c r="AT125" s="145" t="s">
        <v>69</v>
      </c>
      <c r="AU125" s="145" t="s">
        <v>77</v>
      </c>
      <c r="AY125" s="138" t="s">
        <v>170</v>
      </c>
      <c r="BK125" s="146">
        <f>SUM(BK126:BK127)</f>
        <v>0</v>
      </c>
    </row>
    <row r="126" spans="1:65" s="2" customFormat="1" ht="33" customHeight="1">
      <c r="A126" s="26"/>
      <c r="B126" s="149"/>
      <c r="C126" s="164" t="s">
        <v>77</v>
      </c>
      <c r="D126" s="164" t="s">
        <v>178</v>
      </c>
      <c r="E126" s="165" t="s">
        <v>2367</v>
      </c>
      <c r="F126" s="166" t="s">
        <v>2368</v>
      </c>
      <c r="G126" s="167" t="s">
        <v>577</v>
      </c>
      <c r="H126" s="168">
        <v>180.84</v>
      </c>
      <c r="I126" s="169"/>
      <c r="J126" s="169"/>
      <c r="K126" s="170"/>
      <c r="L126" s="27"/>
      <c r="M126" s="171" t="s">
        <v>1</v>
      </c>
      <c r="N126" s="172" t="s">
        <v>36</v>
      </c>
      <c r="O126" s="160">
        <v>0</v>
      </c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2" t="s">
        <v>177</v>
      </c>
      <c r="AT126" s="162" t="s">
        <v>178</v>
      </c>
      <c r="AU126" s="162" t="s">
        <v>83</v>
      </c>
      <c r="AY126" s="14" t="s">
        <v>170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4" t="s">
        <v>83</v>
      </c>
      <c r="BK126" s="163">
        <f>ROUND(I126*H126,2)</f>
        <v>0</v>
      </c>
      <c r="BL126" s="14" t="s">
        <v>177</v>
      </c>
      <c r="BM126" s="162" t="s">
        <v>83</v>
      </c>
    </row>
    <row r="127" spans="1:65" s="2" customFormat="1" ht="33" customHeight="1">
      <c r="A127" s="26"/>
      <c r="B127" s="149"/>
      <c r="C127" s="164" t="s">
        <v>83</v>
      </c>
      <c r="D127" s="164" t="s">
        <v>178</v>
      </c>
      <c r="E127" s="165" t="s">
        <v>2369</v>
      </c>
      <c r="F127" s="166" t="s">
        <v>2370</v>
      </c>
      <c r="G127" s="167" t="s">
        <v>208</v>
      </c>
      <c r="H127" s="168">
        <v>42.25</v>
      </c>
      <c r="I127" s="169"/>
      <c r="J127" s="169"/>
      <c r="K127" s="170"/>
      <c r="L127" s="27"/>
      <c r="M127" s="171" t="s">
        <v>1</v>
      </c>
      <c r="N127" s="172" t="s">
        <v>36</v>
      </c>
      <c r="O127" s="160">
        <v>0</v>
      </c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2" t="s">
        <v>177</v>
      </c>
      <c r="AT127" s="162" t="s">
        <v>178</v>
      </c>
      <c r="AU127" s="162" t="s">
        <v>83</v>
      </c>
      <c r="AY127" s="14" t="s">
        <v>170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4" t="s">
        <v>83</v>
      </c>
      <c r="BK127" s="163">
        <f>ROUND(I127*H127,2)</f>
        <v>0</v>
      </c>
      <c r="BL127" s="14" t="s">
        <v>177</v>
      </c>
      <c r="BM127" s="162" t="s">
        <v>177</v>
      </c>
    </row>
    <row r="128" spans="1:65" s="12" customFormat="1" ht="22.9" customHeight="1">
      <c r="B128" s="137"/>
      <c r="D128" s="138" t="s">
        <v>69</v>
      </c>
      <c r="E128" s="147" t="s">
        <v>271</v>
      </c>
      <c r="F128" s="147" t="s">
        <v>272</v>
      </c>
      <c r="J128" s="148"/>
      <c r="L128" s="137"/>
      <c r="M128" s="141"/>
      <c r="N128" s="142"/>
      <c r="O128" s="142"/>
      <c r="P128" s="143">
        <f>P129</f>
        <v>0</v>
      </c>
      <c r="Q128" s="142"/>
      <c r="R128" s="143">
        <f>R129</f>
        <v>0</v>
      </c>
      <c r="S128" s="142"/>
      <c r="T128" s="144">
        <f>T129</f>
        <v>0</v>
      </c>
      <c r="AR128" s="138" t="s">
        <v>77</v>
      </c>
      <c r="AT128" s="145" t="s">
        <v>69</v>
      </c>
      <c r="AU128" s="145" t="s">
        <v>77</v>
      </c>
      <c r="AY128" s="138" t="s">
        <v>170</v>
      </c>
      <c r="BK128" s="146">
        <f>BK129</f>
        <v>0</v>
      </c>
    </row>
    <row r="129" spans="1:65" s="2" customFormat="1" ht="24.2" customHeight="1">
      <c r="A129" s="26"/>
      <c r="B129" s="149"/>
      <c r="C129" s="164" t="s">
        <v>182</v>
      </c>
      <c r="D129" s="164" t="s">
        <v>178</v>
      </c>
      <c r="E129" s="165" t="s">
        <v>273</v>
      </c>
      <c r="F129" s="166" t="s">
        <v>274</v>
      </c>
      <c r="G129" s="167" t="s">
        <v>275</v>
      </c>
      <c r="H129" s="168">
        <v>0.93899999999999995</v>
      </c>
      <c r="I129" s="169"/>
      <c r="J129" s="169"/>
      <c r="K129" s="170"/>
      <c r="L129" s="27"/>
      <c r="M129" s="173" t="s">
        <v>1</v>
      </c>
      <c r="N129" s="174" t="s">
        <v>36</v>
      </c>
      <c r="O129" s="175">
        <v>0</v>
      </c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2" t="s">
        <v>177</v>
      </c>
      <c r="AT129" s="162" t="s">
        <v>178</v>
      </c>
      <c r="AU129" s="162" t="s">
        <v>83</v>
      </c>
      <c r="AY129" s="14" t="s">
        <v>170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4" t="s">
        <v>83</v>
      </c>
      <c r="BK129" s="163">
        <f>ROUND(I129*H129,2)</f>
        <v>0</v>
      </c>
      <c r="BL129" s="14" t="s">
        <v>177</v>
      </c>
      <c r="BM129" s="162" t="s">
        <v>171</v>
      </c>
    </row>
    <row r="130" spans="1:65" s="2" customFormat="1" ht="6.95" customHeight="1">
      <c r="A130" s="26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27"/>
      <c r="M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</sheetData>
  <autoFilter ref="C122:K12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123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2371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ROUND(J131,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ROUND((SUM(BE131:BE305)),  2)</f>
        <v>0</v>
      </c>
      <c r="G35" s="103"/>
      <c r="H35" s="103"/>
      <c r="I35" s="104">
        <v>0.2</v>
      </c>
      <c r="J35" s="102">
        <f>ROUND(((SUM(BE131:BE305))*I35),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ROUND((SUM(BF131:BF305)),  2)</f>
        <v>0</v>
      </c>
      <c r="G36" s="26"/>
      <c r="H36" s="26"/>
      <c r="I36" s="106">
        <v>0.2</v>
      </c>
      <c r="J36" s="105">
        <f>ROUND(((SUM(BF131:BF305))*I36),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ROUND((SUM(BG131:BG305)),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ROUND((SUM(BH131:BH305)),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ROUND((SUM(BI131:BI305)),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E1.4 - E1.4  Zdravotechnika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J131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2372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1:47" s="10" customFormat="1" ht="19.899999999999999" hidden="1" customHeight="1">
      <c r="B100" s="122"/>
      <c r="D100" s="123" t="s">
        <v>2373</v>
      </c>
      <c r="E100" s="124"/>
      <c r="F100" s="124"/>
      <c r="G100" s="124"/>
      <c r="H100" s="124"/>
      <c r="I100" s="124"/>
      <c r="J100" s="125">
        <f>J133</f>
        <v>0</v>
      </c>
      <c r="L100" s="122"/>
    </row>
    <row r="101" spans="1:47" s="10" customFormat="1" ht="19.899999999999999" hidden="1" customHeight="1">
      <c r="B101" s="122"/>
      <c r="D101" s="123" t="s">
        <v>2374</v>
      </c>
      <c r="E101" s="124"/>
      <c r="F101" s="124"/>
      <c r="G101" s="124"/>
      <c r="H101" s="124"/>
      <c r="I101" s="124"/>
      <c r="J101" s="125">
        <f>J137</f>
        <v>0</v>
      </c>
      <c r="L101" s="122"/>
    </row>
    <row r="102" spans="1:47" s="10" customFormat="1" ht="19.899999999999999" hidden="1" customHeight="1">
      <c r="B102" s="122"/>
      <c r="D102" s="123" t="s">
        <v>2375</v>
      </c>
      <c r="E102" s="124"/>
      <c r="F102" s="124"/>
      <c r="G102" s="124"/>
      <c r="H102" s="124"/>
      <c r="I102" s="124"/>
      <c r="J102" s="125">
        <f>J140</f>
        <v>0</v>
      </c>
      <c r="L102" s="122"/>
    </row>
    <row r="103" spans="1:47" s="10" customFormat="1" ht="19.899999999999999" hidden="1" customHeight="1">
      <c r="B103" s="122"/>
      <c r="D103" s="123" t="s">
        <v>2376</v>
      </c>
      <c r="E103" s="124"/>
      <c r="F103" s="124"/>
      <c r="G103" s="124"/>
      <c r="H103" s="124"/>
      <c r="I103" s="124"/>
      <c r="J103" s="125">
        <f>J145</f>
        <v>0</v>
      </c>
      <c r="L103" s="122"/>
    </row>
    <row r="104" spans="1:47" s="9" customFormat="1" ht="24.95" hidden="1" customHeight="1">
      <c r="B104" s="118"/>
      <c r="D104" s="119" t="s">
        <v>595</v>
      </c>
      <c r="E104" s="120"/>
      <c r="F104" s="120"/>
      <c r="G104" s="120"/>
      <c r="H104" s="120"/>
      <c r="I104" s="120"/>
      <c r="J104" s="121">
        <f>J147</f>
        <v>0</v>
      </c>
      <c r="L104" s="118"/>
    </row>
    <row r="105" spans="1:47" s="10" customFormat="1" ht="19.899999999999999" hidden="1" customHeight="1">
      <c r="B105" s="122"/>
      <c r="D105" s="123" t="s">
        <v>2377</v>
      </c>
      <c r="E105" s="124"/>
      <c r="F105" s="124"/>
      <c r="G105" s="124"/>
      <c r="H105" s="124"/>
      <c r="I105" s="124"/>
      <c r="J105" s="125">
        <f>J148</f>
        <v>0</v>
      </c>
      <c r="L105" s="122"/>
    </row>
    <row r="106" spans="1:47" s="10" customFormat="1" ht="19.899999999999999" hidden="1" customHeight="1">
      <c r="B106" s="122"/>
      <c r="D106" s="123" t="s">
        <v>596</v>
      </c>
      <c r="E106" s="124"/>
      <c r="F106" s="124"/>
      <c r="G106" s="124"/>
      <c r="H106" s="124"/>
      <c r="I106" s="124"/>
      <c r="J106" s="125">
        <f>J162</f>
        <v>0</v>
      </c>
      <c r="L106" s="122"/>
    </row>
    <row r="107" spans="1:47" s="10" customFormat="1" ht="19.899999999999999" hidden="1" customHeight="1">
      <c r="B107" s="122"/>
      <c r="D107" s="123" t="s">
        <v>2378</v>
      </c>
      <c r="E107" s="124"/>
      <c r="F107" s="124"/>
      <c r="G107" s="124"/>
      <c r="H107" s="124"/>
      <c r="I107" s="124"/>
      <c r="J107" s="125">
        <f>J191</f>
        <v>0</v>
      </c>
      <c r="L107" s="122"/>
    </row>
    <row r="108" spans="1:47" s="10" customFormat="1" ht="19.899999999999999" hidden="1" customHeight="1">
      <c r="B108" s="122"/>
      <c r="D108" s="123" t="s">
        <v>2379</v>
      </c>
      <c r="E108" s="124"/>
      <c r="F108" s="124"/>
      <c r="G108" s="124"/>
      <c r="H108" s="124"/>
      <c r="I108" s="124"/>
      <c r="J108" s="125">
        <f>J213</f>
        <v>0</v>
      </c>
      <c r="L108" s="122"/>
    </row>
    <row r="109" spans="1:47" s="10" customFormat="1" ht="19.899999999999999" hidden="1" customHeight="1">
      <c r="B109" s="122"/>
      <c r="D109" s="123" t="s">
        <v>2380</v>
      </c>
      <c r="E109" s="124"/>
      <c r="F109" s="124"/>
      <c r="G109" s="124"/>
      <c r="H109" s="124"/>
      <c r="I109" s="124"/>
      <c r="J109" s="125">
        <f>J258</f>
        <v>0</v>
      </c>
      <c r="L109" s="122"/>
    </row>
    <row r="110" spans="1:47" s="2" customFormat="1" ht="21.75" hidden="1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hidden="1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hidden="1"/>
    <row r="113" spans="1:31" hidden="1"/>
    <row r="114" spans="1:31" hidden="1"/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156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21" t="str">
        <f>E7</f>
        <v>SOS PZ Devínská Nová Ves rev.2023_11_27</v>
      </c>
      <c r="F119" s="222"/>
      <c r="G119" s="222"/>
      <c r="H119" s="222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137</v>
      </c>
      <c r="L120" s="17"/>
    </row>
    <row r="121" spans="1:31" s="2" customFormat="1" ht="23.25" customHeight="1">
      <c r="A121" s="26"/>
      <c r="B121" s="27"/>
      <c r="C121" s="26"/>
      <c r="D121" s="26"/>
      <c r="E121" s="221" t="s">
        <v>1575</v>
      </c>
      <c r="F121" s="220"/>
      <c r="G121" s="220"/>
      <c r="H121" s="220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139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183" t="str">
        <f>E11</f>
        <v>E1.4 - E1.4  Zdravotechnika</v>
      </c>
      <c r="F123" s="220"/>
      <c r="G123" s="220"/>
      <c r="H123" s="220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52" t="str">
        <f>IF(J14="","",J14)</f>
        <v>12. 12. 2023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E17</f>
        <v>Ministerstvo vnútra SR</v>
      </c>
      <c r="G127" s="26"/>
      <c r="H127" s="26"/>
      <c r="I127" s="23" t="s">
        <v>26</v>
      </c>
      <c r="J127" s="24" t="str">
        <f>E23</f>
        <v xml:space="preserve"> 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>
        <f>IF(E20="","",E20)</f>
        <v>0</v>
      </c>
      <c r="G128" s="26"/>
      <c r="H128" s="26"/>
      <c r="I128" s="23" t="s">
        <v>28</v>
      </c>
      <c r="J128" s="24" t="str">
        <f>E26</f>
        <v/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6"/>
      <c r="B130" s="127"/>
      <c r="C130" s="128" t="s">
        <v>157</v>
      </c>
      <c r="D130" s="129" t="s">
        <v>55</v>
      </c>
      <c r="E130" s="129" t="s">
        <v>51</v>
      </c>
      <c r="F130" s="129" t="s">
        <v>52</v>
      </c>
      <c r="G130" s="129" t="s">
        <v>158</v>
      </c>
      <c r="H130" s="129" t="s">
        <v>159</v>
      </c>
      <c r="I130" s="129" t="s">
        <v>160</v>
      </c>
      <c r="J130" s="130" t="s">
        <v>143</v>
      </c>
      <c r="K130" s="131" t="s">
        <v>161</v>
      </c>
      <c r="L130" s="132"/>
      <c r="M130" s="59" t="s">
        <v>1</v>
      </c>
      <c r="N130" s="60" t="s">
        <v>34</v>
      </c>
      <c r="O130" s="60" t="s">
        <v>162</v>
      </c>
      <c r="P130" s="60" t="s">
        <v>163</v>
      </c>
      <c r="Q130" s="60" t="s">
        <v>164</v>
      </c>
      <c r="R130" s="60" t="s">
        <v>165</v>
      </c>
      <c r="S130" s="60" t="s">
        <v>166</v>
      </c>
      <c r="T130" s="61" t="s">
        <v>167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26"/>
      <c r="B131" s="27"/>
      <c r="C131" s="66" t="s">
        <v>144</v>
      </c>
      <c r="D131" s="26"/>
      <c r="E131" s="26"/>
      <c r="F131" s="26"/>
      <c r="G131" s="26"/>
      <c r="H131" s="26"/>
      <c r="I131" s="26"/>
      <c r="J131" s="133"/>
      <c r="K131" s="26"/>
      <c r="L131" s="27"/>
      <c r="M131" s="62"/>
      <c r="N131" s="53"/>
      <c r="O131" s="63"/>
      <c r="P131" s="134">
        <f>P132+P147</f>
        <v>0</v>
      </c>
      <c r="Q131" s="63"/>
      <c r="R131" s="134">
        <f>R132+R147</f>
        <v>0</v>
      </c>
      <c r="S131" s="63"/>
      <c r="T131" s="135">
        <f>T132+T147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69</v>
      </c>
      <c r="AU131" s="14" t="s">
        <v>145</v>
      </c>
      <c r="BK131" s="136">
        <f>BK132+BK147</f>
        <v>0</v>
      </c>
    </row>
    <row r="132" spans="1:65" s="12" customFormat="1" ht="25.9" customHeight="1">
      <c r="B132" s="137"/>
      <c r="D132" s="138" t="s">
        <v>69</v>
      </c>
      <c r="E132" s="139" t="s">
        <v>168</v>
      </c>
      <c r="F132" s="139" t="s">
        <v>2381</v>
      </c>
      <c r="J132" s="140"/>
      <c r="L132" s="137"/>
      <c r="M132" s="141"/>
      <c r="N132" s="142"/>
      <c r="O132" s="142"/>
      <c r="P132" s="143">
        <f>P133+P137+P140+P145</f>
        <v>0</v>
      </c>
      <c r="Q132" s="142"/>
      <c r="R132" s="143">
        <f>R133+R137+R140+R145</f>
        <v>0</v>
      </c>
      <c r="S132" s="142"/>
      <c r="T132" s="144">
        <f>T133+T137+T140+T145</f>
        <v>0</v>
      </c>
      <c r="AR132" s="138" t="s">
        <v>77</v>
      </c>
      <c r="AT132" s="145" t="s">
        <v>69</v>
      </c>
      <c r="AU132" s="145" t="s">
        <v>70</v>
      </c>
      <c r="AY132" s="138" t="s">
        <v>170</v>
      </c>
      <c r="BK132" s="146">
        <f>BK133+BK137+BK140+BK145</f>
        <v>0</v>
      </c>
    </row>
    <row r="133" spans="1:65" s="12" customFormat="1" ht="22.9" customHeight="1">
      <c r="B133" s="137"/>
      <c r="D133" s="138" t="s">
        <v>69</v>
      </c>
      <c r="E133" s="147" t="s">
        <v>171</v>
      </c>
      <c r="F133" s="147" t="s">
        <v>2382</v>
      </c>
      <c r="J133" s="148"/>
      <c r="L133" s="137"/>
      <c r="M133" s="141"/>
      <c r="N133" s="142"/>
      <c r="O133" s="142"/>
      <c r="P133" s="143">
        <f>SUM(P134:P136)</f>
        <v>0</v>
      </c>
      <c r="Q133" s="142"/>
      <c r="R133" s="143">
        <f>SUM(R134:R136)</f>
        <v>0</v>
      </c>
      <c r="S133" s="142"/>
      <c r="T133" s="144">
        <f>SUM(T134:T136)</f>
        <v>0</v>
      </c>
      <c r="AR133" s="138" t="s">
        <v>77</v>
      </c>
      <c r="AT133" s="145" t="s">
        <v>69</v>
      </c>
      <c r="AU133" s="145" t="s">
        <v>77</v>
      </c>
      <c r="AY133" s="138" t="s">
        <v>170</v>
      </c>
      <c r="BK133" s="146">
        <f>SUM(BK134:BK136)</f>
        <v>0</v>
      </c>
    </row>
    <row r="134" spans="1:65" s="2" customFormat="1" ht="24.2" customHeight="1">
      <c r="A134" s="26"/>
      <c r="B134" s="149"/>
      <c r="C134" s="164" t="s">
        <v>77</v>
      </c>
      <c r="D134" s="164" t="s">
        <v>178</v>
      </c>
      <c r="E134" s="165" t="s">
        <v>2383</v>
      </c>
      <c r="F134" s="166" t="s">
        <v>2384</v>
      </c>
      <c r="G134" s="167" t="s">
        <v>181</v>
      </c>
      <c r="H134" s="168">
        <v>2.76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83</v>
      </c>
      <c r="BK134" s="163">
        <f>ROUND(I134*H134,2)</f>
        <v>0</v>
      </c>
      <c r="BL134" s="14" t="s">
        <v>177</v>
      </c>
      <c r="BM134" s="162" t="s">
        <v>83</v>
      </c>
    </row>
    <row r="135" spans="1:65" s="2" customFormat="1" ht="24.2" customHeight="1">
      <c r="A135" s="26"/>
      <c r="B135" s="149"/>
      <c r="C135" s="164" t="s">
        <v>83</v>
      </c>
      <c r="D135" s="164" t="s">
        <v>178</v>
      </c>
      <c r="E135" s="165" t="s">
        <v>2385</v>
      </c>
      <c r="F135" s="166" t="s">
        <v>2386</v>
      </c>
      <c r="G135" s="167" t="s">
        <v>181</v>
      </c>
      <c r="H135" s="168">
        <v>17.073</v>
      </c>
      <c r="I135" s="169"/>
      <c r="J135" s="169"/>
      <c r="K135" s="170"/>
      <c r="L135" s="27"/>
      <c r="M135" s="171" t="s">
        <v>1</v>
      </c>
      <c r="N135" s="172" t="s">
        <v>36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177</v>
      </c>
      <c r="AT135" s="162" t="s">
        <v>178</v>
      </c>
      <c r="AU135" s="162" t="s">
        <v>83</v>
      </c>
      <c r="AY135" s="14" t="s">
        <v>170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83</v>
      </c>
      <c r="BK135" s="163">
        <f>ROUND(I135*H135,2)</f>
        <v>0</v>
      </c>
      <c r="BL135" s="14" t="s">
        <v>177</v>
      </c>
      <c r="BM135" s="162" t="s">
        <v>177</v>
      </c>
    </row>
    <row r="136" spans="1:65" s="2" customFormat="1" ht="24.2" customHeight="1">
      <c r="A136" s="26"/>
      <c r="B136" s="149"/>
      <c r="C136" s="164" t="s">
        <v>182</v>
      </c>
      <c r="D136" s="164" t="s">
        <v>178</v>
      </c>
      <c r="E136" s="165" t="s">
        <v>2387</v>
      </c>
      <c r="F136" s="166" t="s">
        <v>2388</v>
      </c>
      <c r="G136" s="167" t="s">
        <v>181</v>
      </c>
      <c r="H136" s="168">
        <v>17.073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83</v>
      </c>
      <c r="BK136" s="163">
        <f>ROUND(I136*H136,2)</f>
        <v>0</v>
      </c>
      <c r="BL136" s="14" t="s">
        <v>177</v>
      </c>
      <c r="BM136" s="162" t="s">
        <v>171</v>
      </c>
    </row>
    <row r="137" spans="1:65" s="12" customFormat="1" ht="22.9" customHeight="1">
      <c r="B137" s="137"/>
      <c r="D137" s="138" t="s">
        <v>69</v>
      </c>
      <c r="E137" s="147" t="s">
        <v>201</v>
      </c>
      <c r="F137" s="147" t="s">
        <v>2389</v>
      </c>
      <c r="J137" s="148"/>
      <c r="L137" s="137"/>
      <c r="M137" s="141"/>
      <c r="N137" s="142"/>
      <c r="O137" s="142"/>
      <c r="P137" s="143">
        <f>SUM(P138:P139)</f>
        <v>0</v>
      </c>
      <c r="Q137" s="142"/>
      <c r="R137" s="143">
        <f>SUM(R138:R139)</f>
        <v>0</v>
      </c>
      <c r="S137" s="142"/>
      <c r="T137" s="144">
        <f>SUM(T138:T139)</f>
        <v>0</v>
      </c>
      <c r="AR137" s="138" t="s">
        <v>77</v>
      </c>
      <c r="AT137" s="145" t="s">
        <v>69</v>
      </c>
      <c r="AU137" s="145" t="s">
        <v>77</v>
      </c>
      <c r="AY137" s="138" t="s">
        <v>170</v>
      </c>
      <c r="BK137" s="146">
        <f>SUM(BK138:BK139)</f>
        <v>0</v>
      </c>
    </row>
    <row r="138" spans="1:65" s="2" customFormat="1" ht="37.9" customHeight="1">
      <c r="A138" s="26"/>
      <c r="B138" s="149"/>
      <c r="C138" s="164" t="s">
        <v>177</v>
      </c>
      <c r="D138" s="164" t="s">
        <v>178</v>
      </c>
      <c r="E138" s="165" t="s">
        <v>2390</v>
      </c>
      <c r="F138" s="166" t="s">
        <v>2391</v>
      </c>
      <c r="G138" s="167" t="s">
        <v>208</v>
      </c>
      <c r="H138" s="168">
        <v>278.5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4" t="s">
        <v>83</v>
      </c>
      <c r="BK138" s="163">
        <f>ROUND(I138*H138,2)</f>
        <v>0</v>
      </c>
      <c r="BL138" s="14" t="s">
        <v>177</v>
      </c>
      <c r="BM138" s="162" t="s">
        <v>176</v>
      </c>
    </row>
    <row r="139" spans="1:65" s="2" customFormat="1" ht="37.9" customHeight="1">
      <c r="A139" s="26"/>
      <c r="B139" s="149"/>
      <c r="C139" s="164" t="s">
        <v>187</v>
      </c>
      <c r="D139" s="164" t="s">
        <v>178</v>
      </c>
      <c r="E139" s="165" t="s">
        <v>2392</v>
      </c>
      <c r="F139" s="166" t="s">
        <v>2393</v>
      </c>
      <c r="G139" s="167" t="s">
        <v>208</v>
      </c>
      <c r="H139" s="168">
        <v>144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4" t="s">
        <v>83</v>
      </c>
      <c r="BK139" s="163">
        <f>ROUND(I139*H139,2)</f>
        <v>0</v>
      </c>
      <c r="BL139" s="14" t="s">
        <v>177</v>
      </c>
      <c r="BM139" s="162" t="s">
        <v>190</v>
      </c>
    </row>
    <row r="140" spans="1:65" s="12" customFormat="1" ht="22.9" customHeight="1">
      <c r="B140" s="137"/>
      <c r="D140" s="138" t="s">
        <v>69</v>
      </c>
      <c r="E140" s="147" t="s">
        <v>2394</v>
      </c>
      <c r="F140" s="147" t="s">
        <v>2395</v>
      </c>
      <c r="J140" s="148"/>
      <c r="L140" s="137"/>
      <c r="M140" s="141"/>
      <c r="N140" s="142"/>
      <c r="O140" s="142"/>
      <c r="P140" s="143">
        <f>SUM(P141:P144)</f>
        <v>0</v>
      </c>
      <c r="Q140" s="142"/>
      <c r="R140" s="143">
        <f>SUM(R141:R144)</f>
        <v>0</v>
      </c>
      <c r="S140" s="142"/>
      <c r="T140" s="144">
        <f>SUM(T141:T144)</f>
        <v>0</v>
      </c>
      <c r="AR140" s="138" t="s">
        <v>77</v>
      </c>
      <c r="AT140" s="145" t="s">
        <v>69</v>
      </c>
      <c r="AU140" s="145" t="s">
        <v>77</v>
      </c>
      <c r="AY140" s="138" t="s">
        <v>170</v>
      </c>
      <c r="BK140" s="146">
        <f>SUM(BK141:BK144)</f>
        <v>0</v>
      </c>
    </row>
    <row r="141" spans="1:65" s="2" customFormat="1" ht="24.2" customHeight="1">
      <c r="A141" s="26"/>
      <c r="B141" s="149"/>
      <c r="C141" s="164" t="s">
        <v>171</v>
      </c>
      <c r="D141" s="164" t="s">
        <v>178</v>
      </c>
      <c r="E141" s="165" t="s">
        <v>1764</v>
      </c>
      <c r="F141" s="166" t="s">
        <v>1765</v>
      </c>
      <c r="G141" s="167" t="s">
        <v>275</v>
      </c>
      <c r="H141" s="168">
        <v>11.920999999999999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4" t="s">
        <v>83</v>
      </c>
      <c r="BK141" s="163">
        <f>ROUND(I141*H141,2)</f>
        <v>0</v>
      </c>
      <c r="BL141" s="14" t="s">
        <v>177</v>
      </c>
      <c r="BM141" s="162" t="s">
        <v>193</v>
      </c>
    </row>
    <row r="142" spans="1:65" s="2" customFormat="1" ht="24.2" customHeight="1">
      <c r="A142" s="26"/>
      <c r="B142" s="149"/>
      <c r="C142" s="164" t="s">
        <v>194</v>
      </c>
      <c r="D142" s="164" t="s">
        <v>178</v>
      </c>
      <c r="E142" s="165" t="s">
        <v>1766</v>
      </c>
      <c r="F142" s="166" t="s">
        <v>2396</v>
      </c>
      <c r="G142" s="167" t="s">
        <v>275</v>
      </c>
      <c r="H142" s="168">
        <v>59.604999999999997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83</v>
      </c>
      <c r="BK142" s="163">
        <f>ROUND(I142*H142,2)</f>
        <v>0</v>
      </c>
      <c r="BL142" s="14" t="s">
        <v>177</v>
      </c>
      <c r="BM142" s="162" t="s">
        <v>197</v>
      </c>
    </row>
    <row r="143" spans="1:65" s="2" customFormat="1" ht="24.2" customHeight="1">
      <c r="A143" s="26"/>
      <c r="B143" s="149"/>
      <c r="C143" s="164" t="s">
        <v>176</v>
      </c>
      <c r="D143" s="164" t="s">
        <v>178</v>
      </c>
      <c r="E143" s="165" t="s">
        <v>1780</v>
      </c>
      <c r="F143" s="166" t="s">
        <v>2397</v>
      </c>
      <c r="G143" s="167" t="s">
        <v>275</v>
      </c>
      <c r="H143" s="168">
        <v>5.0990000000000002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83</v>
      </c>
      <c r="AY143" s="14" t="s">
        <v>170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83</v>
      </c>
      <c r="BK143" s="163">
        <f>ROUND(I143*H143,2)</f>
        <v>0</v>
      </c>
      <c r="BL143" s="14" t="s">
        <v>177</v>
      </c>
      <c r="BM143" s="162" t="s">
        <v>200</v>
      </c>
    </row>
    <row r="144" spans="1:65" s="2" customFormat="1" ht="24.2" customHeight="1">
      <c r="A144" s="26"/>
      <c r="B144" s="149"/>
      <c r="C144" s="164" t="s">
        <v>201</v>
      </c>
      <c r="D144" s="164" t="s">
        <v>178</v>
      </c>
      <c r="E144" s="165" t="s">
        <v>931</v>
      </c>
      <c r="F144" s="166" t="s">
        <v>932</v>
      </c>
      <c r="G144" s="167" t="s">
        <v>219</v>
      </c>
      <c r="H144" s="168">
        <v>3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83</v>
      </c>
      <c r="BK144" s="163">
        <f>ROUND(I144*H144,2)</f>
        <v>0</v>
      </c>
      <c r="BL144" s="14" t="s">
        <v>177</v>
      </c>
      <c r="BM144" s="162" t="s">
        <v>204</v>
      </c>
    </row>
    <row r="145" spans="1:65" s="12" customFormat="1" ht="22.9" customHeight="1">
      <c r="B145" s="137"/>
      <c r="D145" s="138" t="s">
        <v>69</v>
      </c>
      <c r="E145" s="147" t="s">
        <v>271</v>
      </c>
      <c r="F145" s="147" t="s">
        <v>2398</v>
      </c>
      <c r="J145" s="148"/>
      <c r="L145" s="137"/>
      <c r="M145" s="141"/>
      <c r="N145" s="142"/>
      <c r="O145" s="142"/>
      <c r="P145" s="143">
        <f>P146</f>
        <v>0</v>
      </c>
      <c r="Q145" s="142"/>
      <c r="R145" s="143">
        <f>R146</f>
        <v>0</v>
      </c>
      <c r="S145" s="142"/>
      <c r="T145" s="144">
        <f>T146</f>
        <v>0</v>
      </c>
      <c r="AR145" s="138" t="s">
        <v>77</v>
      </c>
      <c r="AT145" s="145" t="s">
        <v>69</v>
      </c>
      <c r="AU145" s="145" t="s">
        <v>77</v>
      </c>
      <c r="AY145" s="138" t="s">
        <v>170</v>
      </c>
      <c r="BK145" s="146">
        <f>BK146</f>
        <v>0</v>
      </c>
    </row>
    <row r="146" spans="1:65" s="2" customFormat="1" ht="24.2" customHeight="1">
      <c r="A146" s="26"/>
      <c r="B146" s="149"/>
      <c r="C146" s="164" t="s">
        <v>190</v>
      </c>
      <c r="D146" s="164" t="s">
        <v>178</v>
      </c>
      <c r="E146" s="165" t="s">
        <v>273</v>
      </c>
      <c r="F146" s="166" t="s">
        <v>274</v>
      </c>
      <c r="G146" s="167" t="s">
        <v>275</v>
      </c>
      <c r="H146" s="168">
        <v>2.0289999999999999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4" t="s">
        <v>83</v>
      </c>
      <c r="BK146" s="163">
        <f>ROUND(I146*H146,2)</f>
        <v>0</v>
      </c>
      <c r="BL146" s="14" t="s">
        <v>177</v>
      </c>
      <c r="BM146" s="162" t="s">
        <v>7</v>
      </c>
    </row>
    <row r="147" spans="1:65" s="12" customFormat="1" ht="25.9" customHeight="1">
      <c r="B147" s="137"/>
      <c r="D147" s="138" t="s">
        <v>69</v>
      </c>
      <c r="E147" s="139" t="s">
        <v>277</v>
      </c>
      <c r="F147" s="139" t="s">
        <v>605</v>
      </c>
      <c r="J147" s="140"/>
      <c r="L147" s="137"/>
      <c r="M147" s="141"/>
      <c r="N147" s="142"/>
      <c r="O147" s="142"/>
      <c r="P147" s="143">
        <f>P148+P162+P191+P213+P258</f>
        <v>0</v>
      </c>
      <c r="Q147" s="142"/>
      <c r="R147" s="143">
        <f>R148+R162+R191+R213+R258</f>
        <v>0</v>
      </c>
      <c r="S147" s="142"/>
      <c r="T147" s="144">
        <f>T148+T162+T191+T213+T258</f>
        <v>0</v>
      </c>
      <c r="AR147" s="138" t="s">
        <v>83</v>
      </c>
      <c r="AT147" s="145" t="s">
        <v>69</v>
      </c>
      <c r="AU147" s="145" t="s">
        <v>70</v>
      </c>
      <c r="AY147" s="138" t="s">
        <v>170</v>
      </c>
      <c r="BK147" s="146">
        <f>BK148+BK162+BK191+BK213+BK258</f>
        <v>0</v>
      </c>
    </row>
    <row r="148" spans="1:65" s="12" customFormat="1" ht="22.9" customHeight="1">
      <c r="B148" s="137"/>
      <c r="D148" s="138" t="s">
        <v>69</v>
      </c>
      <c r="E148" s="147" t="s">
        <v>2399</v>
      </c>
      <c r="F148" s="147" t="s">
        <v>2400</v>
      </c>
      <c r="J148" s="148"/>
      <c r="L148" s="137"/>
      <c r="M148" s="141"/>
      <c r="N148" s="142"/>
      <c r="O148" s="142"/>
      <c r="P148" s="143">
        <f>SUM(P149:P161)</f>
        <v>0</v>
      </c>
      <c r="Q148" s="142"/>
      <c r="R148" s="143">
        <f>SUM(R149:R161)</f>
        <v>0</v>
      </c>
      <c r="S148" s="142"/>
      <c r="T148" s="144">
        <f>SUM(T149:T161)</f>
        <v>0</v>
      </c>
      <c r="AR148" s="138" t="s">
        <v>77</v>
      </c>
      <c r="AT148" s="145" t="s">
        <v>69</v>
      </c>
      <c r="AU148" s="145" t="s">
        <v>77</v>
      </c>
      <c r="AY148" s="138" t="s">
        <v>170</v>
      </c>
      <c r="BK148" s="146">
        <f>SUM(BK149:BK161)</f>
        <v>0</v>
      </c>
    </row>
    <row r="149" spans="1:65" s="2" customFormat="1" ht="24.2" customHeight="1">
      <c r="A149" s="26"/>
      <c r="B149" s="149"/>
      <c r="C149" s="164" t="s">
        <v>209</v>
      </c>
      <c r="D149" s="164" t="s">
        <v>178</v>
      </c>
      <c r="E149" s="165" t="s">
        <v>2401</v>
      </c>
      <c r="F149" s="166" t="s">
        <v>2402</v>
      </c>
      <c r="G149" s="167" t="s">
        <v>208</v>
      </c>
      <c r="H149" s="168">
        <v>12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 t="shared" ref="P149:P161" si="0">O149*H149</f>
        <v>0</v>
      </c>
      <c r="Q149" s="160">
        <v>0</v>
      </c>
      <c r="R149" s="160">
        <f t="shared" ref="R149:R161" si="1">Q149*H149</f>
        <v>0</v>
      </c>
      <c r="S149" s="160">
        <v>0</v>
      </c>
      <c r="T149" s="161">
        <f t="shared" ref="T149:T161" si="2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 t="shared" ref="BE149:BE161" si="3">IF(N149="základná",J149,0)</f>
        <v>0</v>
      </c>
      <c r="BF149" s="163">
        <f t="shared" ref="BF149:BF161" si="4">IF(N149="znížená",J149,0)</f>
        <v>0</v>
      </c>
      <c r="BG149" s="163">
        <f t="shared" ref="BG149:BG161" si="5">IF(N149="zákl. prenesená",J149,0)</f>
        <v>0</v>
      </c>
      <c r="BH149" s="163">
        <f t="shared" ref="BH149:BH161" si="6">IF(N149="zníž. prenesená",J149,0)</f>
        <v>0</v>
      </c>
      <c r="BI149" s="163">
        <f t="shared" ref="BI149:BI161" si="7">IF(N149="nulová",J149,0)</f>
        <v>0</v>
      </c>
      <c r="BJ149" s="14" t="s">
        <v>83</v>
      </c>
      <c r="BK149" s="163">
        <f t="shared" ref="BK149:BK161" si="8">ROUND(I149*H149,2)</f>
        <v>0</v>
      </c>
      <c r="BL149" s="14" t="s">
        <v>177</v>
      </c>
      <c r="BM149" s="162" t="s">
        <v>212</v>
      </c>
    </row>
    <row r="150" spans="1:65" s="2" customFormat="1" ht="33" customHeight="1">
      <c r="A150" s="26"/>
      <c r="B150" s="149"/>
      <c r="C150" s="164" t="s">
        <v>193</v>
      </c>
      <c r="D150" s="164" t="s">
        <v>178</v>
      </c>
      <c r="E150" s="165" t="s">
        <v>2403</v>
      </c>
      <c r="F150" s="166" t="s">
        <v>2404</v>
      </c>
      <c r="G150" s="167" t="s">
        <v>208</v>
      </c>
      <c r="H150" s="168">
        <v>110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0"/>
        <v>0</v>
      </c>
      <c r="Q150" s="160">
        <v>0</v>
      </c>
      <c r="R150" s="160">
        <f t="shared" si="1"/>
        <v>0</v>
      </c>
      <c r="S150" s="160">
        <v>0</v>
      </c>
      <c r="T150" s="161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3"/>
        <v>0</v>
      </c>
      <c r="BF150" s="163">
        <f t="shared" si="4"/>
        <v>0</v>
      </c>
      <c r="BG150" s="163">
        <f t="shared" si="5"/>
        <v>0</v>
      </c>
      <c r="BH150" s="163">
        <f t="shared" si="6"/>
        <v>0</v>
      </c>
      <c r="BI150" s="163">
        <f t="shared" si="7"/>
        <v>0</v>
      </c>
      <c r="BJ150" s="14" t="s">
        <v>83</v>
      </c>
      <c r="BK150" s="163">
        <f t="shared" si="8"/>
        <v>0</v>
      </c>
      <c r="BL150" s="14" t="s">
        <v>177</v>
      </c>
      <c r="BM150" s="162" t="s">
        <v>215</v>
      </c>
    </row>
    <row r="151" spans="1:65" s="2" customFormat="1" ht="24.2" customHeight="1">
      <c r="A151" s="26"/>
      <c r="B151" s="149"/>
      <c r="C151" s="164" t="s">
        <v>216</v>
      </c>
      <c r="D151" s="164" t="s">
        <v>178</v>
      </c>
      <c r="E151" s="165" t="s">
        <v>2405</v>
      </c>
      <c r="F151" s="166" t="s">
        <v>2406</v>
      </c>
      <c r="G151" s="167" t="s">
        <v>208</v>
      </c>
      <c r="H151" s="168">
        <v>799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177</v>
      </c>
      <c r="BM151" s="162" t="s">
        <v>220</v>
      </c>
    </row>
    <row r="152" spans="1:65" s="2" customFormat="1" ht="24.2" customHeight="1">
      <c r="A152" s="26"/>
      <c r="B152" s="149"/>
      <c r="C152" s="164" t="s">
        <v>197</v>
      </c>
      <c r="D152" s="164" t="s">
        <v>178</v>
      </c>
      <c r="E152" s="165" t="s">
        <v>2407</v>
      </c>
      <c r="F152" s="166" t="s">
        <v>2408</v>
      </c>
      <c r="G152" s="167" t="s">
        <v>219</v>
      </c>
      <c r="H152" s="168">
        <v>22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223</v>
      </c>
    </row>
    <row r="153" spans="1:65" s="2" customFormat="1" ht="21.75" customHeight="1">
      <c r="A153" s="26"/>
      <c r="B153" s="149"/>
      <c r="C153" s="164" t="s">
        <v>253</v>
      </c>
      <c r="D153" s="164" t="s">
        <v>178</v>
      </c>
      <c r="E153" s="165" t="s">
        <v>2409</v>
      </c>
      <c r="F153" s="166" t="s">
        <v>2410</v>
      </c>
      <c r="G153" s="167" t="s">
        <v>219</v>
      </c>
      <c r="H153" s="168">
        <v>18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229</v>
      </c>
    </row>
    <row r="154" spans="1:65" s="2" customFormat="1" ht="24.2" customHeight="1">
      <c r="A154" s="26"/>
      <c r="B154" s="149"/>
      <c r="C154" s="164" t="s">
        <v>200</v>
      </c>
      <c r="D154" s="164" t="s">
        <v>178</v>
      </c>
      <c r="E154" s="165" t="s">
        <v>2411</v>
      </c>
      <c r="F154" s="166" t="s">
        <v>2412</v>
      </c>
      <c r="G154" s="167" t="s">
        <v>219</v>
      </c>
      <c r="H154" s="168">
        <v>28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233</v>
      </c>
    </row>
    <row r="155" spans="1:65" s="2" customFormat="1" ht="24.2" customHeight="1">
      <c r="A155" s="26"/>
      <c r="B155" s="149"/>
      <c r="C155" s="164" t="s">
        <v>260</v>
      </c>
      <c r="D155" s="164" t="s">
        <v>178</v>
      </c>
      <c r="E155" s="165" t="s">
        <v>2413</v>
      </c>
      <c r="F155" s="166" t="s">
        <v>2414</v>
      </c>
      <c r="G155" s="167" t="s">
        <v>219</v>
      </c>
      <c r="H155" s="168">
        <v>14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177</v>
      </c>
      <c r="AT155" s="162" t="s">
        <v>178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230</v>
      </c>
    </row>
    <row r="156" spans="1:65" s="2" customFormat="1" ht="33" customHeight="1">
      <c r="A156" s="26"/>
      <c r="B156" s="149"/>
      <c r="C156" s="164" t="s">
        <v>204</v>
      </c>
      <c r="D156" s="164" t="s">
        <v>178</v>
      </c>
      <c r="E156" s="165" t="s">
        <v>2415</v>
      </c>
      <c r="F156" s="166" t="s">
        <v>2416</v>
      </c>
      <c r="G156" s="167" t="s">
        <v>219</v>
      </c>
      <c r="H156" s="168">
        <v>3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177</v>
      </c>
      <c r="AT156" s="162" t="s">
        <v>178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237</v>
      </c>
    </row>
    <row r="157" spans="1:65" s="2" customFormat="1" ht="33" customHeight="1">
      <c r="A157" s="26"/>
      <c r="B157" s="149"/>
      <c r="C157" s="164" t="s">
        <v>267</v>
      </c>
      <c r="D157" s="164" t="s">
        <v>178</v>
      </c>
      <c r="E157" s="165" t="s">
        <v>2417</v>
      </c>
      <c r="F157" s="166" t="s">
        <v>2418</v>
      </c>
      <c r="G157" s="167" t="s">
        <v>219</v>
      </c>
      <c r="H157" s="168">
        <v>4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si="0"/>
        <v>0</v>
      </c>
      <c r="Q157" s="160">
        <v>0</v>
      </c>
      <c r="R157" s="160">
        <f t="shared" si="1"/>
        <v>0</v>
      </c>
      <c r="S157" s="160">
        <v>0</v>
      </c>
      <c r="T157" s="161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si="3"/>
        <v>0</v>
      </c>
      <c r="BF157" s="163">
        <f t="shared" si="4"/>
        <v>0</v>
      </c>
      <c r="BG157" s="163">
        <f t="shared" si="5"/>
        <v>0</v>
      </c>
      <c r="BH157" s="163">
        <f t="shared" si="6"/>
        <v>0</v>
      </c>
      <c r="BI157" s="163">
        <f t="shared" si="7"/>
        <v>0</v>
      </c>
      <c r="BJ157" s="14" t="s">
        <v>83</v>
      </c>
      <c r="BK157" s="163">
        <f t="shared" si="8"/>
        <v>0</v>
      </c>
      <c r="BL157" s="14" t="s">
        <v>177</v>
      </c>
      <c r="BM157" s="162" t="s">
        <v>243</v>
      </c>
    </row>
    <row r="158" spans="1:65" s="2" customFormat="1" ht="37.9" customHeight="1">
      <c r="A158" s="26"/>
      <c r="B158" s="149"/>
      <c r="C158" s="164" t="s">
        <v>7</v>
      </c>
      <c r="D158" s="164" t="s">
        <v>178</v>
      </c>
      <c r="E158" s="165" t="s">
        <v>2419</v>
      </c>
      <c r="F158" s="166" t="s">
        <v>2420</v>
      </c>
      <c r="G158" s="167" t="s">
        <v>219</v>
      </c>
      <c r="H158" s="168">
        <v>35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 t="shared" si="0"/>
        <v>0</v>
      </c>
      <c r="Q158" s="160">
        <v>0</v>
      </c>
      <c r="R158" s="160">
        <f t="shared" si="1"/>
        <v>0</v>
      </c>
      <c r="S158" s="160">
        <v>0</v>
      </c>
      <c r="T158" s="161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177</v>
      </c>
      <c r="AT158" s="162" t="s">
        <v>178</v>
      </c>
      <c r="AU158" s="162" t="s">
        <v>83</v>
      </c>
      <c r="AY158" s="14" t="s">
        <v>170</v>
      </c>
      <c r="BE158" s="163">
        <f t="shared" si="3"/>
        <v>0</v>
      </c>
      <c r="BF158" s="163">
        <f t="shared" si="4"/>
        <v>0</v>
      </c>
      <c r="BG158" s="163">
        <f t="shared" si="5"/>
        <v>0</v>
      </c>
      <c r="BH158" s="163">
        <f t="shared" si="6"/>
        <v>0</v>
      </c>
      <c r="BI158" s="163">
        <f t="shared" si="7"/>
        <v>0</v>
      </c>
      <c r="BJ158" s="14" t="s">
        <v>83</v>
      </c>
      <c r="BK158" s="163">
        <f t="shared" si="8"/>
        <v>0</v>
      </c>
      <c r="BL158" s="14" t="s">
        <v>177</v>
      </c>
      <c r="BM158" s="162" t="s">
        <v>246</v>
      </c>
    </row>
    <row r="159" spans="1:65" s="2" customFormat="1" ht="24.2" customHeight="1">
      <c r="A159" s="26"/>
      <c r="B159" s="149"/>
      <c r="C159" s="164" t="s">
        <v>281</v>
      </c>
      <c r="D159" s="164" t="s">
        <v>178</v>
      </c>
      <c r="E159" s="165" t="s">
        <v>2421</v>
      </c>
      <c r="F159" s="166" t="s">
        <v>2422</v>
      </c>
      <c r="G159" s="167" t="s">
        <v>219</v>
      </c>
      <c r="H159" s="168">
        <v>14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 t="shared" si="0"/>
        <v>0</v>
      </c>
      <c r="Q159" s="160">
        <v>0</v>
      </c>
      <c r="R159" s="160">
        <f t="shared" si="1"/>
        <v>0</v>
      </c>
      <c r="S159" s="160">
        <v>0</v>
      </c>
      <c r="T159" s="161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177</v>
      </c>
      <c r="AT159" s="162" t="s">
        <v>178</v>
      </c>
      <c r="AU159" s="162" t="s">
        <v>83</v>
      </c>
      <c r="AY159" s="14" t="s">
        <v>170</v>
      </c>
      <c r="BE159" s="163">
        <f t="shared" si="3"/>
        <v>0</v>
      </c>
      <c r="BF159" s="163">
        <f t="shared" si="4"/>
        <v>0</v>
      </c>
      <c r="BG159" s="163">
        <f t="shared" si="5"/>
        <v>0</v>
      </c>
      <c r="BH159" s="163">
        <f t="shared" si="6"/>
        <v>0</v>
      </c>
      <c r="BI159" s="163">
        <f t="shared" si="7"/>
        <v>0</v>
      </c>
      <c r="BJ159" s="14" t="s">
        <v>83</v>
      </c>
      <c r="BK159" s="163">
        <f t="shared" si="8"/>
        <v>0</v>
      </c>
      <c r="BL159" s="14" t="s">
        <v>177</v>
      </c>
      <c r="BM159" s="162" t="s">
        <v>250</v>
      </c>
    </row>
    <row r="160" spans="1:65" s="2" customFormat="1" ht="24.2" customHeight="1">
      <c r="A160" s="26"/>
      <c r="B160" s="149"/>
      <c r="C160" s="164" t="s">
        <v>212</v>
      </c>
      <c r="D160" s="164" t="s">
        <v>178</v>
      </c>
      <c r="E160" s="165" t="s">
        <v>2423</v>
      </c>
      <c r="F160" s="166" t="s">
        <v>2424</v>
      </c>
      <c r="G160" s="167" t="s">
        <v>275</v>
      </c>
      <c r="H160" s="168">
        <v>6.8220000000000001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 t="shared" si="0"/>
        <v>0</v>
      </c>
      <c r="Q160" s="160">
        <v>0</v>
      </c>
      <c r="R160" s="160">
        <f t="shared" si="1"/>
        <v>0</v>
      </c>
      <c r="S160" s="160">
        <v>0</v>
      </c>
      <c r="T160" s="161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177</v>
      </c>
      <c r="AT160" s="162" t="s">
        <v>178</v>
      </c>
      <c r="AU160" s="162" t="s">
        <v>83</v>
      </c>
      <c r="AY160" s="14" t="s">
        <v>170</v>
      </c>
      <c r="BE160" s="163">
        <f t="shared" si="3"/>
        <v>0</v>
      </c>
      <c r="BF160" s="163">
        <f t="shared" si="4"/>
        <v>0</v>
      </c>
      <c r="BG160" s="163">
        <f t="shared" si="5"/>
        <v>0</v>
      </c>
      <c r="BH160" s="163">
        <f t="shared" si="6"/>
        <v>0</v>
      </c>
      <c r="BI160" s="163">
        <f t="shared" si="7"/>
        <v>0</v>
      </c>
      <c r="BJ160" s="14" t="s">
        <v>83</v>
      </c>
      <c r="BK160" s="163">
        <f t="shared" si="8"/>
        <v>0</v>
      </c>
      <c r="BL160" s="14" t="s">
        <v>177</v>
      </c>
      <c r="BM160" s="162" t="s">
        <v>256</v>
      </c>
    </row>
    <row r="161" spans="1:65" s="2" customFormat="1" ht="33" customHeight="1">
      <c r="A161" s="26"/>
      <c r="B161" s="149"/>
      <c r="C161" s="164" t="s">
        <v>288</v>
      </c>
      <c r="D161" s="164" t="s">
        <v>178</v>
      </c>
      <c r="E161" s="165" t="s">
        <v>2425</v>
      </c>
      <c r="F161" s="166" t="s">
        <v>2426</v>
      </c>
      <c r="G161" s="167" t="s">
        <v>275</v>
      </c>
      <c r="H161" s="168">
        <v>1.179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 t="shared" si="0"/>
        <v>0</v>
      </c>
      <c r="Q161" s="160">
        <v>0</v>
      </c>
      <c r="R161" s="160">
        <f t="shared" si="1"/>
        <v>0</v>
      </c>
      <c r="S161" s="160">
        <v>0</v>
      </c>
      <c r="T161" s="161">
        <f t="shared" si="2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 t="shared" si="3"/>
        <v>0</v>
      </c>
      <c r="BF161" s="163">
        <f t="shared" si="4"/>
        <v>0</v>
      </c>
      <c r="BG161" s="163">
        <f t="shared" si="5"/>
        <v>0</v>
      </c>
      <c r="BH161" s="163">
        <f t="shared" si="6"/>
        <v>0</v>
      </c>
      <c r="BI161" s="163">
        <f t="shared" si="7"/>
        <v>0</v>
      </c>
      <c r="BJ161" s="14" t="s">
        <v>83</v>
      </c>
      <c r="BK161" s="163">
        <f t="shared" si="8"/>
        <v>0</v>
      </c>
      <c r="BL161" s="14" t="s">
        <v>177</v>
      </c>
      <c r="BM161" s="162" t="s">
        <v>259</v>
      </c>
    </row>
    <row r="162" spans="1:65" s="12" customFormat="1" ht="22.9" customHeight="1">
      <c r="B162" s="137"/>
      <c r="D162" s="138" t="s">
        <v>69</v>
      </c>
      <c r="E162" s="147" t="s">
        <v>404</v>
      </c>
      <c r="F162" s="147" t="s">
        <v>606</v>
      </c>
      <c r="J162" s="148"/>
      <c r="L162" s="137"/>
      <c r="M162" s="141"/>
      <c r="N162" s="142"/>
      <c r="O162" s="142"/>
      <c r="P162" s="143">
        <f>SUM(P163:P190)</f>
        <v>0</v>
      </c>
      <c r="Q162" s="142"/>
      <c r="R162" s="143">
        <f>SUM(R163:R190)</f>
        <v>0</v>
      </c>
      <c r="S162" s="142"/>
      <c r="T162" s="144">
        <f>SUM(T163:T190)</f>
        <v>0</v>
      </c>
      <c r="AR162" s="138" t="s">
        <v>83</v>
      </c>
      <c r="AT162" s="145" t="s">
        <v>69</v>
      </c>
      <c r="AU162" s="145" t="s">
        <v>77</v>
      </c>
      <c r="AY162" s="138" t="s">
        <v>170</v>
      </c>
      <c r="BK162" s="146">
        <f>SUM(BK163:BK190)</f>
        <v>0</v>
      </c>
    </row>
    <row r="163" spans="1:65" s="2" customFormat="1" ht="24.2" customHeight="1">
      <c r="A163" s="26"/>
      <c r="B163" s="149"/>
      <c r="C163" s="164" t="s">
        <v>215</v>
      </c>
      <c r="D163" s="164" t="s">
        <v>178</v>
      </c>
      <c r="E163" s="165" t="s">
        <v>2427</v>
      </c>
      <c r="F163" s="166" t="s">
        <v>2428</v>
      </c>
      <c r="G163" s="167" t="s">
        <v>208</v>
      </c>
      <c r="H163" s="168">
        <v>69.5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ref="P163:P190" si="9">O163*H163</f>
        <v>0</v>
      </c>
      <c r="Q163" s="160">
        <v>0</v>
      </c>
      <c r="R163" s="160">
        <f t="shared" ref="R163:R190" si="10">Q163*H163</f>
        <v>0</v>
      </c>
      <c r="S163" s="160">
        <v>0</v>
      </c>
      <c r="T163" s="161">
        <f t="shared" ref="T163:T190" si="11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200</v>
      </c>
      <c r="AT163" s="162" t="s">
        <v>178</v>
      </c>
      <c r="AU163" s="162" t="s">
        <v>83</v>
      </c>
      <c r="AY163" s="14" t="s">
        <v>170</v>
      </c>
      <c r="BE163" s="163">
        <f t="shared" ref="BE163:BE190" si="12">IF(N163="základná",J163,0)</f>
        <v>0</v>
      </c>
      <c r="BF163" s="163">
        <f t="shared" ref="BF163:BF190" si="13">IF(N163="znížená",J163,0)</f>
        <v>0</v>
      </c>
      <c r="BG163" s="163">
        <f t="shared" ref="BG163:BG190" si="14">IF(N163="zákl. prenesená",J163,0)</f>
        <v>0</v>
      </c>
      <c r="BH163" s="163">
        <f t="shared" ref="BH163:BH190" si="15">IF(N163="zníž. prenesená",J163,0)</f>
        <v>0</v>
      </c>
      <c r="BI163" s="163">
        <f t="shared" ref="BI163:BI190" si="16">IF(N163="nulová",J163,0)</f>
        <v>0</v>
      </c>
      <c r="BJ163" s="14" t="s">
        <v>83</v>
      </c>
      <c r="BK163" s="163">
        <f t="shared" ref="BK163:BK190" si="17">ROUND(I163*H163,2)</f>
        <v>0</v>
      </c>
      <c r="BL163" s="14" t="s">
        <v>200</v>
      </c>
      <c r="BM163" s="162" t="s">
        <v>263</v>
      </c>
    </row>
    <row r="164" spans="1:65" s="2" customFormat="1" ht="37.9" customHeight="1">
      <c r="A164" s="26"/>
      <c r="B164" s="149"/>
      <c r="C164" s="150" t="s">
        <v>295</v>
      </c>
      <c r="D164" s="150" t="s">
        <v>173</v>
      </c>
      <c r="E164" s="151" t="s">
        <v>2429</v>
      </c>
      <c r="F164" s="152" t="s">
        <v>2430</v>
      </c>
      <c r="G164" s="153" t="s">
        <v>208</v>
      </c>
      <c r="H164" s="154">
        <v>15.5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233</v>
      </c>
      <c r="AT164" s="162" t="s">
        <v>173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200</v>
      </c>
      <c r="BM164" s="162" t="s">
        <v>266</v>
      </c>
    </row>
    <row r="165" spans="1:65" s="2" customFormat="1" ht="37.9" customHeight="1">
      <c r="A165" s="26"/>
      <c r="B165" s="149"/>
      <c r="C165" s="150" t="s">
        <v>220</v>
      </c>
      <c r="D165" s="150" t="s">
        <v>173</v>
      </c>
      <c r="E165" s="151" t="s">
        <v>2431</v>
      </c>
      <c r="F165" s="152" t="s">
        <v>2432</v>
      </c>
      <c r="G165" s="153" t="s">
        <v>208</v>
      </c>
      <c r="H165" s="154">
        <v>54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233</v>
      </c>
      <c r="AT165" s="162" t="s">
        <v>173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200</v>
      </c>
      <c r="BM165" s="162" t="s">
        <v>270</v>
      </c>
    </row>
    <row r="166" spans="1:65" s="2" customFormat="1" ht="24.2" customHeight="1">
      <c r="A166" s="26"/>
      <c r="B166" s="149"/>
      <c r="C166" s="164" t="s">
        <v>304</v>
      </c>
      <c r="D166" s="164" t="s">
        <v>178</v>
      </c>
      <c r="E166" s="165" t="s">
        <v>609</v>
      </c>
      <c r="F166" s="166" t="s">
        <v>610</v>
      </c>
      <c r="G166" s="167" t="s">
        <v>208</v>
      </c>
      <c r="H166" s="168">
        <v>1730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200</v>
      </c>
      <c r="AT166" s="162" t="s">
        <v>178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200</v>
      </c>
      <c r="BM166" s="162" t="s">
        <v>276</v>
      </c>
    </row>
    <row r="167" spans="1:65" s="2" customFormat="1" ht="33" customHeight="1">
      <c r="A167" s="26"/>
      <c r="B167" s="149"/>
      <c r="C167" s="150" t="s">
        <v>223</v>
      </c>
      <c r="D167" s="150" t="s">
        <v>173</v>
      </c>
      <c r="E167" s="151" t="s">
        <v>2433</v>
      </c>
      <c r="F167" s="152" t="s">
        <v>2434</v>
      </c>
      <c r="G167" s="153" t="s">
        <v>208</v>
      </c>
      <c r="H167" s="154">
        <v>370</v>
      </c>
      <c r="I167" s="155"/>
      <c r="J167" s="155"/>
      <c r="K167" s="156"/>
      <c r="L167" s="157"/>
      <c r="M167" s="158" t="s">
        <v>1</v>
      </c>
      <c r="N167" s="159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233</v>
      </c>
      <c r="AT167" s="162" t="s">
        <v>173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200</v>
      </c>
      <c r="BM167" s="162" t="s">
        <v>284</v>
      </c>
    </row>
    <row r="168" spans="1:65" s="2" customFormat="1" ht="33" customHeight="1">
      <c r="A168" s="26"/>
      <c r="B168" s="149"/>
      <c r="C168" s="150" t="s">
        <v>311</v>
      </c>
      <c r="D168" s="150" t="s">
        <v>173</v>
      </c>
      <c r="E168" s="151" t="s">
        <v>2435</v>
      </c>
      <c r="F168" s="152" t="s">
        <v>2436</v>
      </c>
      <c r="G168" s="153" t="s">
        <v>208</v>
      </c>
      <c r="H168" s="154">
        <v>155.5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233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200</v>
      </c>
      <c r="BM168" s="162" t="s">
        <v>287</v>
      </c>
    </row>
    <row r="169" spans="1:65" s="2" customFormat="1" ht="33" customHeight="1">
      <c r="A169" s="26"/>
      <c r="B169" s="149"/>
      <c r="C169" s="150" t="s">
        <v>229</v>
      </c>
      <c r="D169" s="150" t="s">
        <v>173</v>
      </c>
      <c r="E169" s="151" t="s">
        <v>2437</v>
      </c>
      <c r="F169" s="152" t="s">
        <v>2438</v>
      </c>
      <c r="G169" s="153" t="s">
        <v>208</v>
      </c>
      <c r="H169" s="154">
        <v>70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233</v>
      </c>
      <c r="AT169" s="162" t="s">
        <v>173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200</v>
      </c>
      <c r="BM169" s="162" t="s">
        <v>291</v>
      </c>
    </row>
    <row r="170" spans="1:65" s="2" customFormat="1" ht="33" customHeight="1">
      <c r="A170" s="26"/>
      <c r="B170" s="149"/>
      <c r="C170" s="150" t="s">
        <v>320</v>
      </c>
      <c r="D170" s="150" t="s">
        <v>173</v>
      </c>
      <c r="E170" s="151" t="s">
        <v>615</v>
      </c>
      <c r="F170" s="152" t="s">
        <v>2439</v>
      </c>
      <c r="G170" s="153" t="s">
        <v>208</v>
      </c>
      <c r="H170" s="154">
        <v>592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233</v>
      </c>
      <c r="AT170" s="162" t="s">
        <v>173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200</v>
      </c>
      <c r="BM170" s="162" t="s">
        <v>294</v>
      </c>
    </row>
    <row r="171" spans="1:65" s="2" customFormat="1" ht="33" customHeight="1">
      <c r="A171" s="26"/>
      <c r="B171" s="149"/>
      <c r="C171" s="150" t="s">
        <v>233</v>
      </c>
      <c r="D171" s="150" t="s">
        <v>173</v>
      </c>
      <c r="E171" s="151" t="s">
        <v>617</v>
      </c>
      <c r="F171" s="152" t="s">
        <v>2440</v>
      </c>
      <c r="G171" s="153" t="s">
        <v>208</v>
      </c>
      <c r="H171" s="154">
        <v>205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233</v>
      </c>
      <c r="AT171" s="162" t="s">
        <v>173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200</v>
      </c>
      <c r="BM171" s="162" t="s">
        <v>298</v>
      </c>
    </row>
    <row r="172" spans="1:65" s="2" customFormat="1" ht="24.2" customHeight="1">
      <c r="A172" s="26"/>
      <c r="B172" s="149"/>
      <c r="C172" s="164" t="s">
        <v>226</v>
      </c>
      <c r="D172" s="164" t="s">
        <v>178</v>
      </c>
      <c r="E172" s="165" t="s">
        <v>2441</v>
      </c>
      <c r="F172" s="166" t="s">
        <v>2442</v>
      </c>
      <c r="G172" s="167" t="s">
        <v>208</v>
      </c>
      <c r="H172" s="168">
        <v>129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200</v>
      </c>
      <c r="AT172" s="162" t="s">
        <v>178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200</v>
      </c>
      <c r="BM172" s="162" t="s">
        <v>301</v>
      </c>
    </row>
    <row r="173" spans="1:65" s="2" customFormat="1" ht="33" customHeight="1">
      <c r="A173" s="26"/>
      <c r="B173" s="149"/>
      <c r="C173" s="150" t="s">
        <v>230</v>
      </c>
      <c r="D173" s="150" t="s">
        <v>173</v>
      </c>
      <c r="E173" s="151" t="s">
        <v>2443</v>
      </c>
      <c r="F173" s="152" t="s">
        <v>2444</v>
      </c>
      <c r="G173" s="153" t="s">
        <v>208</v>
      </c>
      <c r="H173" s="154">
        <v>129</v>
      </c>
      <c r="I173" s="155"/>
      <c r="J173" s="155"/>
      <c r="K173" s="156"/>
      <c r="L173" s="157"/>
      <c r="M173" s="158" t="s">
        <v>1</v>
      </c>
      <c r="N173" s="159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233</v>
      </c>
      <c r="AT173" s="162" t="s">
        <v>173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200</v>
      </c>
      <c r="BM173" s="162" t="s">
        <v>307</v>
      </c>
    </row>
    <row r="174" spans="1:65" s="2" customFormat="1" ht="24.2" customHeight="1">
      <c r="A174" s="26"/>
      <c r="B174" s="149"/>
      <c r="C174" s="164" t="s">
        <v>234</v>
      </c>
      <c r="D174" s="164" t="s">
        <v>178</v>
      </c>
      <c r="E174" s="165" t="s">
        <v>2445</v>
      </c>
      <c r="F174" s="166" t="s">
        <v>2446</v>
      </c>
      <c r="G174" s="167" t="s">
        <v>208</v>
      </c>
      <c r="H174" s="168">
        <v>6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200</v>
      </c>
      <c r="AT174" s="162" t="s">
        <v>178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200</v>
      </c>
      <c r="BM174" s="162" t="s">
        <v>310</v>
      </c>
    </row>
    <row r="175" spans="1:65" s="2" customFormat="1" ht="33" customHeight="1">
      <c r="A175" s="26"/>
      <c r="B175" s="149"/>
      <c r="C175" s="150" t="s">
        <v>237</v>
      </c>
      <c r="D175" s="150" t="s">
        <v>173</v>
      </c>
      <c r="E175" s="151" t="s">
        <v>2447</v>
      </c>
      <c r="F175" s="152" t="s">
        <v>2448</v>
      </c>
      <c r="G175" s="153" t="s">
        <v>208</v>
      </c>
      <c r="H175" s="154">
        <v>6</v>
      </c>
      <c r="I175" s="155"/>
      <c r="J175" s="155"/>
      <c r="K175" s="156"/>
      <c r="L175" s="157"/>
      <c r="M175" s="158" t="s">
        <v>1</v>
      </c>
      <c r="N175" s="159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233</v>
      </c>
      <c r="AT175" s="162" t="s">
        <v>173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200</v>
      </c>
      <c r="BM175" s="162" t="s">
        <v>314</v>
      </c>
    </row>
    <row r="176" spans="1:65" s="2" customFormat="1" ht="21.75" customHeight="1">
      <c r="A176" s="26"/>
      <c r="B176" s="149"/>
      <c r="C176" s="164" t="s">
        <v>240</v>
      </c>
      <c r="D176" s="164" t="s">
        <v>178</v>
      </c>
      <c r="E176" s="165" t="s">
        <v>611</v>
      </c>
      <c r="F176" s="166" t="s">
        <v>612</v>
      </c>
      <c r="G176" s="167" t="s">
        <v>208</v>
      </c>
      <c r="H176" s="168">
        <v>202.5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200</v>
      </c>
      <c r="AT176" s="162" t="s">
        <v>178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200</v>
      </c>
      <c r="BM176" s="162" t="s">
        <v>317</v>
      </c>
    </row>
    <row r="177" spans="1:65" s="2" customFormat="1" ht="33" customHeight="1">
      <c r="A177" s="26"/>
      <c r="B177" s="149"/>
      <c r="C177" s="150" t="s">
        <v>243</v>
      </c>
      <c r="D177" s="150" t="s">
        <v>173</v>
      </c>
      <c r="E177" s="151" t="s">
        <v>619</v>
      </c>
      <c r="F177" s="152" t="s">
        <v>2449</v>
      </c>
      <c r="G177" s="153" t="s">
        <v>208</v>
      </c>
      <c r="H177" s="154">
        <v>70</v>
      </c>
      <c r="I177" s="155"/>
      <c r="J177" s="155"/>
      <c r="K177" s="156"/>
      <c r="L177" s="157"/>
      <c r="M177" s="158" t="s">
        <v>1</v>
      </c>
      <c r="N177" s="159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233</v>
      </c>
      <c r="AT177" s="162" t="s">
        <v>173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200</v>
      </c>
      <c r="BM177" s="162" t="s">
        <v>323</v>
      </c>
    </row>
    <row r="178" spans="1:65" s="2" customFormat="1" ht="33" customHeight="1">
      <c r="A178" s="26"/>
      <c r="B178" s="149"/>
      <c r="C178" s="150" t="s">
        <v>247</v>
      </c>
      <c r="D178" s="150" t="s">
        <v>173</v>
      </c>
      <c r="E178" s="151" t="s">
        <v>621</v>
      </c>
      <c r="F178" s="152" t="s">
        <v>2450</v>
      </c>
      <c r="G178" s="153" t="s">
        <v>208</v>
      </c>
      <c r="H178" s="154">
        <v>78.5</v>
      </c>
      <c r="I178" s="155"/>
      <c r="J178" s="155"/>
      <c r="K178" s="156"/>
      <c r="L178" s="157"/>
      <c r="M178" s="158" t="s">
        <v>1</v>
      </c>
      <c r="N178" s="159" t="s">
        <v>36</v>
      </c>
      <c r="O178" s="160">
        <v>0</v>
      </c>
      <c r="P178" s="160">
        <f t="shared" si="9"/>
        <v>0</v>
      </c>
      <c r="Q178" s="160">
        <v>0</v>
      </c>
      <c r="R178" s="160">
        <f t="shared" si="10"/>
        <v>0</v>
      </c>
      <c r="S178" s="160">
        <v>0</v>
      </c>
      <c r="T178" s="161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233</v>
      </c>
      <c r="AT178" s="162" t="s">
        <v>173</v>
      </c>
      <c r="AU178" s="162" t="s">
        <v>83</v>
      </c>
      <c r="AY178" s="14" t="s">
        <v>170</v>
      </c>
      <c r="BE178" s="163">
        <f t="shared" si="12"/>
        <v>0</v>
      </c>
      <c r="BF178" s="163">
        <f t="shared" si="13"/>
        <v>0</v>
      </c>
      <c r="BG178" s="163">
        <f t="shared" si="14"/>
        <v>0</v>
      </c>
      <c r="BH178" s="163">
        <f t="shared" si="15"/>
        <v>0</v>
      </c>
      <c r="BI178" s="163">
        <f t="shared" si="16"/>
        <v>0</v>
      </c>
      <c r="BJ178" s="14" t="s">
        <v>83</v>
      </c>
      <c r="BK178" s="163">
        <f t="shared" si="17"/>
        <v>0</v>
      </c>
      <c r="BL178" s="14" t="s">
        <v>200</v>
      </c>
      <c r="BM178" s="162" t="s">
        <v>408</v>
      </c>
    </row>
    <row r="179" spans="1:65" s="2" customFormat="1" ht="33" customHeight="1">
      <c r="A179" s="26"/>
      <c r="B179" s="149"/>
      <c r="C179" s="150" t="s">
        <v>246</v>
      </c>
      <c r="D179" s="150" t="s">
        <v>173</v>
      </c>
      <c r="E179" s="151" t="s">
        <v>623</v>
      </c>
      <c r="F179" s="152" t="s">
        <v>2451</v>
      </c>
      <c r="G179" s="153" t="s">
        <v>208</v>
      </c>
      <c r="H179" s="154">
        <v>43</v>
      </c>
      <c r="I179" s="155"/>
      <c r="J179" s="155"/>
      <c r="K179" s="156"/>
      <c r="L179" s="157"/>
      <c r="M179" s="158" t="s">
        <v>1</v>
      </c>
      <c r="N179" s="159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233</v>
      </c>
      <c r="AT179" s="162" t="s">
        <v>173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200</v>
      </c>
      <c r="BM179" s="162" t="s">
        <v>411</v>
      </c>
    </row>
    <row r="180" spans="1:65" s="2" customFormat="1" ht="33" customHeight="1">
      <c r="A180" s="26"/>
      <c r="B180" s="149"/>
      <c r="C180" s="150" t="s">
        <v>412</v>
      </c>
      <c r="D180" s="150" t="s">
        <v>173</v>
      </c>
      <c r="E180" s="151" t="s">
        <v>2452</v>
      </c>
      <c r="F180" s="152" t="s">
        <v>2453</v>
      </c>
      <c r="G180" s="153" t="s">
        <v>208</v>
      </c>
      <c r="H180" s="154">
        <v>11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233</v>
      </c>
      <c r="AT180" s="162" t="s">
        <v>173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200</v>
      </c>
      <c r="BM180" s="162" t="s">
        <v>415</v>
      </c>
    </row>
    <row r="181" spans="1:65" s="2" customFormat="1" ht="44.25" customHeight="1">
      <c r="A181" s="26"/>
      <c r="B181" s="149"/>
      <c r="C181" s="164" t="s">
        <v>250</v>
      </c>
      <c r="D181" s="164" t="s">
        <v>178</v>
      </c>
      <c r="E181" s="165" t="s">
        <v>2340</v>
      </c>
      <c r="F181" s="166" t="s">
        <v>2454</v>
      </c>
      <c r="G181" s="167" t="s">
        <v>219</v>
      </c>
      <c r="H181" s="168">
        <v>84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200</v>
      </c>
      <c r="AT181" s="162" t="s">
        <v>178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200</v>
      </c>
      <c r="BM181" s="162" t="s">
        <v>419</v>
      </c>
    </row>
    <row r="182" spans="1:65" s="2" customFormat="1" ht="24.2" customHeight="1">
      <c r="A182" s="26"/>
      <c r="B182" s="149"/>
      <c r="C182" s="150" t="s">
        <v>420</v>
      </c>
      <c r="D182" s="150" t="s">
        <v>173</v>
      </c>
      <c r="E182" s="151" t="s">
        <v>2455</v>
      </c>
      <c r="F182" s="152" t="s">
        <v>2456</v>
      </c>
      <c r="G182" s="153" t="s">
        <v>219</v>
      </c>
      <c r="H182" s="154">
        <v>84</v>
      </c>
      <c r="I182" s="155"/>
      <c r="J182" s="155"/>
      <c r="K182" s="156"/>
      <c r="L182" s="157"/>
      <c r="M182" s="158" t="s">
        <v>1</v>
      </c>
      <c r="N182" s="159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233</v>
      </c>
      <c r="AT182" s="162" t="s">
        <v>173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200</v>
      </c>
      <c r="BM182" s="162" t="s">
        <v>423</v>
      </c>
    </row>
    <row r="183" spans="1:65" s="2" customFormat="1" ht="24.2" customHeight="1">
      <c r="A183" s="26"/>
      <c r="B183" s="149"/>
      <c r="C183" s="150" t="s">
        <v>256</v>
      </c>
      <c r="D183" s="150" t="s">
        <v>173</v>
      </c>
      <c r="E183" s="151" t="s">
        <v>2457</v>
      </c>
      <c r="F183" s="152" t="s">
        <v>2458</v>
      </c>
      <c r="G183" s="153" t="s">
        <v>219</v>
      </c>
      <c r="H183" s="154">
        <v>84</v>
      </c>
      <c r="I183" s="155"/>
      <c r="J183" s="155"/>
      <c r="K183" s="156"/>
      <c r="L183" s="157"/>
      <c r="M183" s="158" t="s">
        <v>1</v>
      </c>
      <c r="N183" s="159" t="s">
        <v>36</v>
      </c>
      <c r="O183" s="160">
        <v>0</v>
      </c>
      <c r="P183" s="160">
        <f t="shared" si="9"/>
        <v>0</v>
      </c>
      <c r="Q183" s="160">
        <v>0</v>
      </c>
      <c r="R183" s="160">
        <f t="shared" si="10"/>
        <v>0</v>
      </c>
      <c r="S183" s="160">
        <v>0</v>
      </c>
      <c r="T183" s="161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233</v>
      </c>
      <c r="AT183" s="162" t="s">
        <v>173</v>
      </c>
      <c r="AU183" s="162" t="s">
        <v>83</v>
      </c>
      <c r="AY183" s="14" t="s">
        <v>170</v>
      </c>
      <c r="BE183" s="163">
        <f t="shared" si="12"/>
        <v>0</v>
      </c>
      <c r="BF183" s="163">
        <f t="shared" si="13"/>
        <v>0</v>
      </c>
      <c r="BG183" s="163">
        <f t="shared" si="14"/>
        <v>0</v>
      </c>
      <c r="BH183" s="163">
        <f t="shared" si="15"/>
        <v>0</v>
      </c>
      <c r="BI183" s="163">
        <f t="shared" si="16"/>
        <v>0</v>
      </c>
      <c r="BJ183" s="14" t="s">
        <v>83</v>
      </c>
      <c r="BK183" s="163">
        <f t="shared" si="17"/>
        <v>0</v>
      </c>
      <c r="BL183" s="14" t="s">
        <v>200</v>
      </c>
      <c r="BM183" s="162" t="s">
        <v>424</v>
      </c>
    </row>
    <row r="184" spans="1:65" s="2" customFormat="1" ht="24.2" customHeight="1">
      <c r="A184" s="26"/>
      <c r="B184" s="149"/>
      <c r="C184" s="164" t="s">
        <v>425</v>
      </c>
      <c r="D184" s="164" t="s">
        <v>178</v>
      </c>
      <c r="E184" s="165" t="s">
        <v>2459</v>
      </c>
      <c r="F184" s="166" t="s">
        <v>2460</v>
      </c>
      <c r="G184" s="167" t="s">
        <v>219</v>
      </c>
      <c r="H184" s="168">
        <v>84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200</v>
      </c>
      <c r="AT184" s="162" t="s">
        <v>178</v>
      </c>
      <c r="AU184" s="162" t="s">
        <v>83</v>
      </c>
      <c r="AY184" s="14" t="s">
        <v>170</v>
      </c>
      <c r="BE184" s="163">
        <f t="shared" si="12"/>
        <v>0</v>
      </c>
      <c r="BF184" s="163">
        <f t="shared" si="13"/>
        <v>0</v>
      </c>
      <c r="BG184" s="163">
        <f t="shared" si="14"/>
        <v>0</v>
      </c>
      <c r="BH184" s="163">
        <f t="shared" si="15"/>
        <v>0</v>
      </c>
      <c r="BI184" s="163">
        <f t="shared" si="16"/>
        <v>0</v>
      </c>
      <c r="BJ184" s="14" t="s">
        <v>83</v>
      </c>
      <c r="BK184" s="163">
        <f t="shared" si="17"/>
        <v>0</v>
      </c>
      <c r="BL184" s="14" t="s">
        <v>200</v>
      </c>
      <c r="BM184" s="162" t="s">
        <v>428</v>
      </c>
    </row>
    <row r="185" spans="1:65" s="2" customFormat="1" ht="24.2" customHeight="1">
      <c r="A185" s="26"/>
      <c r="B185" s="149"/>
      <c r="C185" s="150" t="s">
        <v>259</v>
      </c>
      <c r="D185" s="150" t="s">
        <v>173</v>
      </c>
      <c r="E185" s="151" t="s">
        <v>2461</v>
      </c>
      <c r="F185" s="152" t="s">
        <v>2462</v>
      </c>
      <c r="G185" s="153" t="s">
        <v>219</v>
      </c>
      <c r="H185" s="154">
        <v>84</v>
      </c>
      <c r="I185" s="155"/>
      <c r="J185" s="155"/>
      <c r="K185" s="156"/>
      <c r="L185" s="157"/>
      <c r="M185" s="158" t="s">
        <v>1</v>
      </c>
      <c r="N185" s="159" t="s">
        <v>36</v>
      </c>
      <c r="O185" s="160">
        <v>0</v>
      </c>
      <c r="P185" s="160">
        <f t="shared" si="9"/>
        <v>0</v>
      </c>
      <c r="Q185" s="160">
        <v>0</v>
      </c>
      <c r="R185" s="160">
        <f t="shared" si="10"/>
        <v>0</v>
      </c>
      <c r="S185" s="160">
        <v>0</v>
      </c>
      <c r="T185" s="161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233</v>
      </c>
      <c r="AT185" s="162" t="s">
        <v>173</v>
      </c>
      <c r="AU185" s="162" t="s">
        <v>83</v>
      </c>
      <c r="AY185" s="14" t="s">
        <v>170</v>
      </c>
      <c r="BE185" s="163">
        <f t="shared" si="12"/>
        <v>0</v>
      </c>
      <c r="BF185" s="163">
        <f t="shared" si="13"/>
        <v>0</v>
      </c>
      <c r="BG185" s="163">
        <f t="shared" si="14"/>
        <v>0</v>
      </c>
      <c r="BH185" s="163">
        <f t="shared" si="15"/>
        <v>0</v>
      </c>
      <c r="BI185" s="163">
        <f t="shared" si="16"/>
        <v>0</v>
      </c>
      <c r="BJ185" s="14" t="s">
        <v>83</v>
      </c>
      <c r="BK185" s="163">
        <f t="shared" si="17"/>
        <v>0</v>
      </c>
      <c r="BL185" s="14" t="s">
        <v>200</v>
      </c>
      <c r="BM185" s="162" t="s">
        <v>431</v>
      </c>
    </row>
    <row r="186" spans="1:65" s="2" customFormat="1" ht="24.2" customHeight="1">
      <c r="A186" s="26"/>
      <c r="B186" s="149"/>
      <c r="C186" s="164" t="s">
        <v>432</v>
      </c>
      <c r="D186" s="164" t="s">
        <v>178</v>
      </c>
      <c r="E186" s="165" t="s">
        <v>2463</v>
      </c>
      <c r="F186" s="166" t="s">
        <v>2464</v>
      </c>
      <c r="G186" s="167" t="s">
        <v>219</v>
      </c>
      <c r="H186" s="168">
        <v>42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si="9"/>
        <v>0</v>
      </c>
      <c r="Q186" s="160">
        <v>0</v>
      </c>
      <c r="R186" s="160">
        <f t="shared" si="10"/>
        <v>0</v>
      </c>
      <c r="S186" s="160">
        <v>0</v>
      </c>
      <c r="T186" s="161">
        <f t="shared" si="11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200</v>
      </c>
      <c r="AT186" s="162" t="s">
        <v>178</v>
      </c>
      <c r="AU186" s="162" t="s">
        <v>83</v>
      </c>
      <c r="AY186" s="14" t="s">
        <v>170</v>
      </c>
      <c r="BE186" s="163">
        <f t="shared" si="12"/>
        <v>0</v>
      </c>
      <c r="BF186" s="163">
        <f t="shared" si="13"/>
        <v>0</v>
      </c>
      <c r="BG186" s="163">
        <f t="shared" si="14"/>
        <v>0</v>
      </c>
      <c r="BH186" s="163">
        <f t="shared" si="15"/>
        <v>0</v>
      </c>
      <c r="BI186" s="163">
        <f t="shared" si="16"/>
        <v>0</v>
      </c>
      <c r="BJ186" s="14" t="s">
        <v>83</v>
      </c>
      <c r="BK186" s="163">
        <f t="shared" si="17"/>
        <v>0</v>
      </c>
      <c r="BL186" s="14" t="s">
        <v>200</v>
      </c>
      <c r="BM186" s="162" t="s">
        <v>251</v>
      </c>
    </row>
    <row r="187" spans="1:65" s="2" customFormat="1" ht="24.2" customHeight="1">
      <c r="A187" s="26"/>
      <c r="B187" s="149"/>
      <c r="C187" s="150" t="s">
        <v>263</v>
      </c>
      <c r="D187" s="150" t="s">
        <v>173</v>
      </c>
      <c r="E187" s="151" t="s">
        <v>2465</v>
      </c>
      <c r="F187" s="152" t="s">
        <v>2466</v>
      </c>
      <c r="G187" s="153" t="s">
        <v>219</v>
      </c>
      <c r="H187" s="154">
        <v>42</v>
      </c>
      <c r="I187" s="155"/>
      <c r="J187" s="155"/>
      <c r="K187" s="156"/>
      <c r="L187" s="157"/>
      <c r="M187" s="158" t="s">
        <v>1</v>
      </c>
      <c r="N187" s="159" t="s">
        <v>36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233</v>
      </c>
      <c r="AT187" s="162" t="s">
        <v>173</v>
      </c>
      <c r="AU187" s="162" t="s">
        <v>83</v>
      </c>
      <c r="AY187" s="14" t="s">
        <v>170</v>
      </c>
      <c r="BE187" s="163">
        <f t="shared" si="12"/>
        <v>0</v>
      </c>
      <c r="BF187" s="163">
        <f t="shared" si="13"/>
        <v>0</v>
      </c>
      <c r="BG187" s="163">
        <f t="shared" si="14"/>
        <v>0</v>
      </c>
      <c r="BH187" s="163">
        <f t="shared" si="15"/>
        <v>0</v>
      </c>
      <c r="BI187" s="163">
        <f t="shared" si="16"/>
        <v>0</v>
      </c>
      <c r="BJ187" s="14" t="s">
        <v>83</v>
      </c>
      <c r="BK187" s="163">
        <f t="shared" si="17"/>
        <v>0</v>
      </c>
      <c r="BL187" s="14" t="s">
        <v>200</v>
      </c>
      <c r="BM187" s="162" t="s">
        <v>439</v>
      </c>
    </row>
    <row r="188" spans="1:65" s="2" customFormat="1" ht="33" customHeight="1">
      <c r="A188" s="26"/>
      <c r="B188" s="149"/>
      <c r="C188" s="150" t="s">
        <v>440</v>
      </c>
      <c r="D188" s="150" t="s">
        <v>173</v>
      </c>
      <c r="E188" s="151" t="s">
        <v>2467</v>
      </c>
      <c r="F188" s="152" t="s">
        <v>2468</v>
      </c>
      <c r="G188" s="153" t="s">
        <v>219</v>
      </c>
      <c r="H188" s="154">
        <v>1</v>
      </c>
      <c r="I188" s="155"/>
      <c r="J188" s="155"/>
      <c r="K188" s="156"/>
      <c r="L188" s="157"/>
      <c r="M188" s="158" t="s">
        <v>1</v>
      </c>
      <c r="N188" s="159" t="s">
        <v>36</v>
      </c>
      <c r="O188" s="160">
        <v>0</v>
      </c>
      <c r="P188" s="160">
        <f t="shared" si="9"/>
        <v>0</v>
      </c>
      <c r="Q188" s="160">
        <v>0</v>
      </c>
      <c r="R188" s="160">
        <f t="shared" si="10"/>
        <v>0</v>
      </c>
      <c r="S188" s="160">
        <v>0</v>
      </c>
      <c r="T188" s="161">
        <f t="shared" si="11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233</v>
      </c>
      <c r="AT188" s="162" t="s">
        <v>173</v>
      </c>
      <c r="AU188" s="162" t="s">
        <v>83</v>
      </c>
      <c r="AY188" s="14" t="s">
        <v>170</v>
      </c>
      <c r="BE188" s="163">
        <f t="shared" si="12"/>
        <v>0</v>
      </c>
      <c r="BF188" s="163">
        <f t="shared" si="13"/>
        <v>0</v>
      </c>
      <c r="BG188" s="163">
        <f t="shared" si="14"/>
        <v>0</v>
      </c>
      <c r="BH188" s="163">
        <f t="shared" si="15"/>
        <v>0</v>
      </c>
      <c r="BI188" s="163">
        <f t="shared" si="16"/>
        <v>0</v>
      </c>
      <c r="BJ188" s="14" t="s">
        <v>83</v>
      </c>
      <c r="BK188" s="163">
        <f t="shared" si="17"/>
        <v>0</v>
      </c>
      <c r="BL188" s="14" t="s">
        <v>200</v>
      </c>
      <c r="BM188" s="162" t="s">
        <v>443</v>
      </c>
    </row>
    <row r="189" spans="1:65" s="2" customFormat="1" ht="24.2" customHeight="1">
      <c r="A189" s="26"/>
      <c r="B189" s="149"/>
      <c r="C189" s="164" t="s">
        <v>266</v>
      </c>
      <c r="D189" s="164" t="s">
        <v>178</v>
      </c>
      <c r="E189" s="165" t="s">
        <v>429</v>
      </c>
      <c r="F189" s="166" t="s">
        <v>430</v>
      </c>
      <c r="G189" s="167" t="s">
        <v>275</v>
      </c>
      <c r="H189" s="168">
        <v>0.45500000000000002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9"/>
        <v>0</v>
      </c>
      <c r="Q189" s="160">
        <v>0</v>
      </c>
      <c r="R189" s="160">
        <f t="shared" si="10"/>
        <v>0</v>
      </c>
      <c r="S189" s="160">
        <v>0</v>
      </c>
      <c r="T189" s="161">
        <f t="shared" si="11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200</v>
      </c>
      <c r="AT189" s="162" t="s">
        <v>178</v>
      </c>
      <c r="AU189" s="162" t="s">
        <v>83</v>
      </c>
      <c r="AY189" s="14" t="s">
        <v>170</v>
      </c>
      <c r="BE189" s="163">
        <f t="shared" si="12"/>
        <v>0</v>
      </c>
      <c r="BF189" s="163">
        <f t="shared" si="13"/>
        <v>0</v>
      </c>
      <c r="BG189" s="163">
        <f t="shared" si="14"/>
        <v>0</v>
      </c>
      <c r="BH189" s="163">
        <f t="shared" si="15"/>
        <v>0</v>
      </c>
      <c r="BI189" s="163">
        <f t="shared" si="16"/>
        <v>0</v>
      </c>
      <c r="BJ189" s="14" t="s">
        <v>83</v>
      </c>
      <c r="BK189" s="163">
        <f t="shared" si="17"/>
        <v>0</v>
      </c>
      <c r="BL189" s="14" t="s">
        <v>200</v>
      </c>
      <c r="BM189" s="162" t="s">
        <v>446</v>
      </c>
    </row>
    <row r="190" spans="1:65" s="2" customFormat="1" ht="24.2" customHeight="1">
      <c r="A190" s="26"/>
      <c r="B190" s="149"/>
      <c r="C190" s="164" t="s">
        <v>447</v>
      </c>
      <c r="D190" s="164" t="s">
        <v>178</v>
      </c>
      <c r="E190" s="165" t="s">
        <v>433</v>
      </c>
      <c r="F190" s="166" t="s">
        <v>434</v>
      </c>
      <c r="G190" s="167" t="s">
        <v>275</v>
      </c>
      <c r="H190" s="168">
        <v>0.45500000000000002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 t="shared" si="9"/>
        <v>0</v>
      </c>
      <c r="Q190" s="160">
        <v>0</v>
      </c>
      <c r="R190" s="160">
        <f t="shared" si="10"/>
        <v>0</v>
      </c>
      <c r="S190" s="160">
        <v>0</v>
      </c>
      <c r="T190" s="161">
        <f t="shared" si="11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200</v>
      </c>
      <c r="AT190" s="162" t="s">
        <v>178</v>
      </c>
      <c r="AU190" s="162" t="s">
        <v>83</v>
      </c>
      <c r="AY190" s="14" t="s">
        <v>170</v>
      </c>
      <c r="BE190" s="163">
        <f t="shared" si="12"/>
        <v>0</v>
      </c>
      <c r="BF190" s="163">
        <f t="shared" si="13"/>
        <v>0</v>
      </c>
      <c r="BG190" s="163">
        <f t="shared" si="14"/>
        <v>0</v>
      </c>
      <c r="BH190" s="163">
        <f t="shared" si="15"/>
        <v>0</v>
      </c>
      <c r="BI190" s="163">
        <f t="shared" si="16"/>
        <v>0</v>
      </c>
      <c r="BJ190" s="14" t="s">
        <v>83</v>
      </c>
      <c r="BK190" s="163">
        <f t="shared" si="17"/>
        <v>0</v>
      </c>
      <c r="BL190" s="14" t="s">
        <v>200</v>
      </c>
      <c r="BM190" s="162" t="s">
        <v>450</v>
      </c>
    </row>
    <row r="191" spans="1:65" s="12" customFormat="1" ht="22.9" customHeight="1">
      <c r="B191" s="137"/>
      <c r="D191" s="138" t="s">
        <v>69</v>
      </c>
      <c r="E191" s="147" t="s">
        <v>435</v>
      </c>
      <c r="F191" s="147" t="s">
        <v>2469</v>
      </c>
      <c r="J191" s="148"/>
      <c r="L191" s="137"/>
      <c r="M191" s="141"/>
      <c r="N191" s="142"/>
      <c r="O191" s="142"/>
      <c r="P191" s="143">
        <f>SUM(P192:P212)</f>
        <v>0</v>
      </c>
      <c r="Q191" s="142"/>
      <c r="R191" s="143">
        <f>SUM(R192:R212)</f>
        <v>0</v>
      </c>
      <c r="S191" s="142"/>
      <c r="T191" s="144">
        <f>SUM(T192:T212)</f>
        <v>0</v>
      </c>
      <c r="AR191" s="138" t="s">
        <v>83</v>
      </c>
      <c r="AT191" s="145" t="s">
        <v>69</v>
      </c>
      <c r="AU191" s="145" t="s">
        <v>77</v>
      </c>
      <c r="AY191" s="138" t="s">
        <v>170</v>
      </c>
      <c r="BK191" s="146">
        <f>SUM(BK192:BK212)</f>
        <v>0</v>
      </c>
    </row>
    <row r="192" spans="1:65" s="2" customFormat="1" ht="16.5" customHeight="1">
      <c r="A192" s="26"/>
      <c r="B192" s="149"/>
      <c r="C192" s="164" t="s">
        <v>270</v>
      </c>
      <c r="D192" s="164" t="s">
        <v>178</v>
      </c>
      <c r="E192" s="165" t="s">
        <v>2470</v>
      </c>
      <c r="F192" s="166" t="s">
        <v>2471</v>
      </c>
      <c r="G192" s="167" t="s">
        <v>208</v>
      </c>
      <c r="H192" s="168">
        <v>228.5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ref="P192:P212" si="18">O192*H192</f>
        <v>0</v>
      </c>
      <c r="Q192" s="160">
        <v>0</v>
      </c>
      <c r="R192" s="160">
        <f t="shared" ref="R192:R212" si="19">Q192*H192</f>
        <v>0</v>
      </c>
      <c r="S192" s="160">
        <v>0</v>
      </c>
      <c r="T192" s="161">
        <f t="shared" ref="T192:T212" si="20"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200</v>
      </c>
      <c r="AT192" s="162" t="s">
        <v>178</v>
      </c>
      <c r="AU192" s="162" t="s">
        <v>83</v>
      </c>
      <c r="AY192" s="14" t="s">
        <v>170</v>
      </c>
      <c r="BE192" s="163">
        <f t="shared" ref="BE192:BE212" si="21">IF(N192="základná",J192,0)</f>
        <v>0</v>
      </c>
      <c r="BF192" s="163">
        <f t="shared" ref="BF192:BF212" si="22">IF(N192="znížená",J192,0)</f>
        <v>0</v>
      </c>
      <c r="BG192" s="163">
        <f t="shared" ref="BG192:BG212" si="23">IF(N192="zákl. prenesená",J192,0)</f>
        <v>0</v>
      </c>
      <c r="BH192" s="163">
        <f t="shared" ref="BH192:BH212" si="24">IF(N192="zníž. prenesená",J192,0)</f>
        <v>0</v>
      </c>
      <c r="BI192" s="163">
        <f t="shared" ref="BI192:BI212" si="25">IF(N192="nulová",J192,0)</f>
        <v>0</v>
      </c>
      <c r="BJ192" s="14" t="s">
        <v>83</v>
      </c>
      <c r="BK192" s="163">
        <f t="shared" ref="BK192:BK212" si="26">ROUND(I192*H192,2)</f>
        <v>0</v>
      </c>
      <c r="BL192" s="14" t="s">
        <v>200</v>
      </c>
      <c r="BM192" s="162" t="s">
        <v>453</v>
      </c>
    </row>
    <row r="193" spans="1:65" s="2" customFormat="1" ht="16.5" customHeight="1">
      <c r="A193" s="26"/>
      <c r="B193" s="149"/>
      <c r="C193" s="164" t="s">
        <v>456</v>
      </c>
      <c r="D193" s="164" t="s">
        <v>178</v>
      </c>
      <c r="E193" s="165" t="s">
        <v>2472</v>
      </c>
      <c r="F193" s="166" t="s">
        <v>2473</v>
      </c>
      <c r="G193" s="167" t="s">
        <v>208</v>
      </c>
      <c r="H193" s="168">
        <v>138.5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18"/>
        <v>0</v>
      </c>
      <c r="Q193" s="160">
        <v>0</v>
      </c>
      <c r="R193" s="160">
        <f t="shared" si="19"/>
        <v>0</v>
      </c>
      <c r="S193" s="160">
        <v>0</v>
      </c>
      <c r="T193" s="161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200</v>
      </c>
      <c r="AT193" s="162" t="s">
        <v>178</v>
      </c>
      <c r="AU193" s="162" t="s">
        <v>83</v>
      </c>
      <c r="AY193" s="14" t="s">
        <v>170</v>
      </c>
      <c r="BE193" s="163">
        <f t="shared" si="21"/>
        <v>0</v>
      </c>
      <c r="BF193" s="163">
        <f t="shared" si="22"/>
        <v>0</v>
      </c>
      <c r="BG193" s="163">
        <f t="shared" si="23"/>
        <v>0</v>
      </c>
      <c r="BH193" s="163">
        <f t="shared" si="24"/>
        <v>0</v>
      </c>
      <c r="BI193" s="163">
        <f t="shared" si="25"/>
        <v>0</v>
      </c>
      <c r="BJ193" s="14" t="s">
        <v>83</v>
      </c>
      <c r="BK193" s="163">
        <f t="shared" si="26"/>
        <v>0</v>
      </c>
      <c r="BL193" s="14" t="s">
        <v>200</v>
      </c>
      <c r="BM193" s="162" t="s">
        <v>459</v>
      </c>
    </row>
    <row r="194" spans="1:65" s="2" customFormat="1" ht="16.5" customHeight="1">
      <c r="A194" s="26"/>
      <c r="B194" s="149"/>
      <c r="C194" s="164" t="s">
        <v>276</v>
      </c>
      <c r="D194" s="164" t="s">
        <v>178</v>
      </c>
      <c r="E194" s="165" t="s">
        <v>2474</v>
      </c>
      <c r="F194" s="166" t="s">
        <v>2475</v>
      </c>
      <c r="G194" s="167" t="s">
        <v>208</v>
      </c>
      <c r="H194" s="168">
        <v>329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18"/>
        <v>0</v>
      </c>
      <c r="Q194" s="160">
        <v>0</v>
      </c>
      <c r="R194" s="160">
        <f t="shared" si="19"/>
        <v>0</v>
      </c>
      <c r="S194" s="160">
        <v>0</v>
      </c>
      <c r="T194" s="161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200</v>
      </c>
      <c r="AT194" s="162" t="s">
        <v>178</v>
      </c>
      <c r="AU194" s="162" t="s">
        <v>83</v>
      </c>
      <c r="AY194" s="14" t="s">
        <v>170</v>
      </c>
      <c r="BE194" s="163">
        <f t="shared" si="21"/>
        <v>0</v>
      </c>
      <c r="BF194" s="163">
        <f t="shared" si="22"/>
        <v>0</v>
      </c>
      <c r="BG194" s="163">
        <f t="shared" si="23"/>
        <v>0</v>
      </c>
      <c r="BH194" s="163">
        <f t="shared" si="24"/>
        <v>0</v>
      </c>
      <c r="BI194" s="163">
        <f t="shared" si="25"/>
        <v>0</v>
      </c>
      <c r="BJ194" s="14" t="s">
        <v>83</v>
      </c>
      <c r="BK194" s="163">
        <f t="shared" si="26"/>
        <v>0</v>
      </c>
      <c r="BL194" s="14" t="s">
        <v>200</v>
      </c>
      <c r="BM194" s="162" t="s">
        <v>462</v>
      </c>
    </row>
    <row r="195" spans="1:65" s="2" customFormat="1" ht="16.5" customHeight="1">
      <c r="A195" s="26"/>
      <c r="B195" s="149"/>
      <c r="C195" s="164" t="s">
        <v>463</v>
      </c>
      <c r="D195" s="164" t="s">
        <v>178</v>
      </c>
      <c r="E195" s="165" t="s">
        <v>2476</v>
      </c>
      <c r="F195" s="166" t="s">
        <v>2477</v>
      </c>
      <c r="G195" s="167" t="s">
        <v>208</v>
      </c>
      <c r="H195" s="168">
        <v>55.5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18"/>
        <v>0</v>
      </c>
      <c r="Q195" s="160">
        <v>0</v>
      </c>
      <c r="R195" s="160">
        <f t="shared" si="19"/>
        <v>0</v>
      </c>
      <c r="S195" s="160">
        <v>0</v>
      </c>
      <c r="T195" s="161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200</v>
      </c>
      <c r="AT195" s="162" t="s">
        <v>178</v>
      </c>
      <c r="AU195" s="162" t="s">
        <v>83</v>
      </c>
      <c r="AY195" s="14" t="s">
        <v>170</v>
      </c>
      <c r="BE195" s="163">
        <f t="shared" si="21"/>
        <v>0</v>
      </c>
      <c r="BF195" s="163">
        <f t="shared" si="22"/>
        <v>0</v>
      </c>
      <c r="BG195" s="163">
        <f t="shared" si="23"/>
        <v>0</v>
      </c>
      <c r="BH195" s="163">
        <f t="shared" si="24"/>
        <v>0</v>
      </c>
      <c r="BI195" s="163">
        <f t="shared" si="25"/>
        <v>0</v>
      </c>
      <c r="BJ195" s="14" t="s">
        <v>83</v>
      </c>
      <c r="BK195" s="163">
        <f t="shared" si="26"/>
        <v>0</v>
      </c>
      <c r="BL195" s="14" t="s">
        <v>200</v>
      </c>
      <c r="BM195" s="162" t="s">
        <v>466</v>
      </c>
    </row>
    <row r="196" spans="1:65" s="2" customFormat="1" ht="21.75" customHeight="1">
      <c r="A196" s="26"/>
      <c r="B196" s="149"/>
      <c r="C196" s="164" t="s">
        <v>284</v>
      </c>
      <c r="D196" s="164" t="s">
        <v>178</v>
      </c>
      <c r="E196" s="165" t="s">
        <v>2478</v>
      </c>
      <c r="F196" s="166" t="s">
        <v>2479</v>
      </c>
      <c r="G196" s="167" t="s">
        <v>219</v>
      </c>
      <c r="H196" s="168">
        <v>2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18"/>
        <v>0</v>
      </c>
      <c r="Q196" s="160">
        <v>0</v>
      </c>
      <c r="R196" s="160">
        <f t="shared" si="19"/>
        <v>0</v>
      </c>
      <c r="S196" s="160">
        <v>0</v>
      </c>
      <c r="T196" s="161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200</v>
      </c>
      <c r="AT196" s="162" t="s">
        <v>178</v>
      </c>
      <c r="AU196" s="162" t="s">
        <v>83</v>
      </c>
      <c r="AY196" s="14" t="s">
        <v>170</v>
      </c>
      <c r="BE196" s="163">
        <f t="shared" si="21"/>
        <v>0</v>
      </c>
      <c r="BF196" s="163">
        <f t="shared" si="22"/>
        <v>0</v>
      </c>
      <c r="BG196" s="163">
        <f t="shared" si="23"/>
        <v>0</v>
      </c>
      <c r="BH196" s="163">
        <f t="shared" si="24"/>
        <v>0</v>
      </c>
      <c r="BI196" s="163">
        <f t="shared" si="25"/>
        <v>0</v>
      </c>
      <c r="BJ196" s="14" t="s">
        <v>83</v>
      </c>
      <c r="BK196" s="163">
        <f t="shared" si="26"/>
        <v>0</v>
      </c>
      <c r="BL196" s="14" t="s">
        <v>200</v>
      </c>
      <c r="BM196" s="162" t="s">
        <v>467</v>
      </c>
    </row>
    <row r="197" spans="1:65" s="2" customFormat="1" ht="21.75" customHeight="1">
      <c r="A197" s="26"/>
      <c r="B197" s="149"/>
      <c r="C197" s="150" t="s">
        <v>468</v>
      </c>
      <c r="D197" s="150" t="s">
        <v>173</v>
      </c>
      <c r="E197" s="151" t="s">
        <v>2480</v>
      </c>
      <c r="F197" s="152" t="s">
        <v>2481</v>
      </c>
      <c r="G197" s="153" t="s">
        <v>219</v>
      </c>
      <c r="H197" s="154">
        <v>2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18"/>
        <v>0</v>
      </c>
      <c r="Q197" s="160">
        <v>0</v>
      </c>
      <c r="R197" s="160">
        <f t="shared" si="19"/>
        <v>0</v>
      </c>
      <c r="S197" s="160">
        <v>0</v>
      </c>
      <c r="T197" s="161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233</v>
      </c>
      <c r="AT197" s="162" t="s">
        <v>173</v>
      </c>
      <c r="AU197" s="162" t="s">
        <v>83</v>
      </c>
      <c r="AY197" s="14" t="s">
        <v>170</v>
      </c>
      <c r="BE197" s="163">
        <f t="shared" si="21"/>
        <v>0</v>
      </c>
      <c r="BF197" s="163">
        <f t="shared" si="22"/>
        <v>0</v>
      </c>
      <c r="BG197" s="163">
        <f t="shared" si="23"/>
        <v>0</v>
      </c>
      <c r="BH197" s="163">
        <f t="shared" si="24"/>
        <v>0</v>
      </c>
      <c r="BI197" s="163">
        <f t="shared" si="25"/>
        <v>0</v>
      </c>
      <c r="BJ197" s="14" t="s">
        <v>83</v>
      </c>
      <c r="BK197" s="163">
        <f t="shared" si="26"/>
        <v>0</v>
      </c>
      <c r="BL197" s="14" t="s">
        <v>200</v>
      </c>
      <c r="BM197" s="162" t="s">
        <v>471</v>
      </c>
    </row>
    <row r="198" spans="1:65" s="2" customFormat="1" ht="21.75" customHeight="1">
      <c r="A198" s="26"/>
      <c r="B198" s="149"/>
      <c r="C198" s="164" t="s">
        <v>287</v>
      </c>
      <c r="D198" s="164" t="s">
        <v>178</v>
      </c>
      <c r="E198" s="165" t="s">
        <v>2482</v>
      </c>
      <c r="F198" s="166" t="s">
        <v>2483</v>
      </c>
      <c r="G198" s="167" t="s">
        <v>219</v>
      </c>
      <c r="H198" s="168">
        <v>27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18"/>
        <v>0</v>
      </c>
      <c r="Q198" s="160">
        <v>0</v>
      </c>
      <c r="R198" s="160">
        <f t="shared" si="19"/>
        <v>0</v>
      </c>
      <c r="S198" s="160">
        <v>0</v>
      </c>
      <c r="T198" s="161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200</v>
      </c>
      <c r="AT198" s="162" t="s">
        <v>178</v>
      </c>
      <c r="AU198" s="162" t="s">
        <v>83</v>
      </c>
      <c r="AY198" s="14" t="s">
        <v>170</v>
      </c>
      <c r="BE198" s="163">
        <f t="shared" si="21"/>
        <v>0</v>
      </c>
      <c r="BF198" s="163">
        <f t="shared" si="22"/>
        <v>0</v>
      </c>
      <c r="BG198" s="163">
        <f t="shared" si="23"/>
        <v>0</v>
      </c>
      <c r="BH198" s="163">
        <f t="shared" si="24"/>
        <v>0</v>
      </c>
      <c r="BI198" s="163">
        <f t="shared" si="25"/>
        <v>0</v>
      </c>
      <c r="BJ198" s="14" t="s">
        <v>83</v>
      </c>
      <c r="BK198" s="163">
        <f t="shared" si="26"/>
        <v>0</v>
      </c>
      <c r="BL198" s="14" t="s">
        <v>200</v>
      </c>
      <c r="BM198" s="162" t="s">
        <v>474</v>
      </c>
    </row>
    <row r="199" spans="1:65" s="2" customFormat="1" ht="21.75" customHeight="1">
      <c r="A199" s="26"/>
      <c r="B199" s="149"/>
      <c r="C199" s="150" t="s">
        <v>477</v>
      </c>
      <c r="D199" s="150" t="s">
        <v>173</v>
      </c>
      <c r="E199" s="151" t="s">
        <v>2484</v>
      </c>
      <c r="F199" s="152" t="s">
        <v>2485</v>
      </c>
      <c r="G199" s="153" t="s">
        <v>219</v>
      </c>
      <c r="H199" s="154">
        <v>27</v>
      </c>
      <c r="I199" s="155"/>
      <c r="J199" s="155"/>
      <c r="K199" s="156"/>
      <c r="L199" s="157"/>
      <c r="M199" s="158" t="s">
        <v>1</v>
      </c>
      <c r="N199" s="159" t="s">
        <v>36</v>
      </c>
      <c r="O199" s="160">
        <v>0</v>
      </c>
      <c r="P199" s="160">
        <f t="shared" si="18"/>
        <v>0</v>
      </c>
      <c r="Q199" s="160">
        <v>0</v>
      </c>
      <c r="R199" s="160">
        <f t="shared" si="19"/>
        <v>0</v>
      </c>
      <c r="S199" s="160">
        <v>0</v>
      </c>
      <c r="T199" s="161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233</v>
      </c>
      <c r="AT199" s="162" t="s">
        <v>173</v>
      </c>
      <c r="AU199" s="162" t="s">
        <v>83</v>
      </c>
      <c r="AY199" s="14" t="s">
        <v>170</v>
      </c>
      <c r="BE199" s="163">
        <f t="shared" si="21"/>
        <v>0</v>
      </c>
      <c r="BF199" s="163">
        <f t="shared" si="22"/>
        <v>0</v>
      </c>
      <c r="BG199" s="163">
        <f t="shared" si="23"/>
        <v>0</v>
      </c>
      <c r="BH199" s="163">
        <f t="shared" si="24"/>
        <v>0</v>
      </c>
      <c r="BI199" s="163">
        <f t="shared" si="25"/>
        <v>0</v>
      </c>
      <c r="BJ199" s="14" t="s">
        <v>83</v>
      </c>
      <c r="BK199" s="163">
        <f t="shared" si="26"/>
        <v>0</v>
      </c>
      <c r="BL199" s="14" t="s">
        <v>200</v>
      </c>
      <c r="BM199" s="162" t="s">
        <v>480</v>
      </c>
    </row>
    <row r="200" spans="1:65" s="2" customFormat="1" ht="24.2" customHeight="1">
      <c r="A200" s="26"/>
      <c r="B200" s="149"/>
      <c r="C200" s="164" t="s">
        <v>291</v>
      </c>
      <c r="D200" s="164" t="s">
        <v>178</v>
      </c>
      <c r="E200" s="165" t="s">
        <v>2486</v>
      </c>
      <c r="F200" s="166" t="s">
        <v>2487</v>
      </c>
      <c r="G200" s="167" t="s">
        <v>219</v>
      </c>
      <c r="H200" s="168">
        <v>62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0</v>
      </c>
      <c r="P200" s="160">
        <f t="shared" si="18"/>
        <v>0</v>
      </c>
      <c r="Q200" s="160">
        <v>0</v>
      </c>
      <c r="R200" s="160">
        <f t="shared" si="19"/>
        <v>0</v>
      </c>
      <c r="S200" s="160">
        <v>0</v>
      </c>
      <c r="T200" s="161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200</v>
      </c>
      <c r="AT200" s="162" t="s">
        <v>178</v>
      </c>
      <c r="AU200" s="162" t="s">
        <v>83</v>
      </c>
      <c r="AY200" s="14" t="s">
        <v>170</v>
      </c>
      <c r="BE200" s="163">
        <f t="shared" si="21"/>
        <v>0</v>
      </c>
      <c r="BF200" s="163">
        <f t="shared" si="22"/>
        <v>0</v>
      </c>
      <c r="BG200" s="163">
        <f t="shared" si="23"/>
        <v>0</v>
      </c>
      <c r="BH200" s="163">
        <f t="shared" si="24"/>
        <v>0</v>
      </c>
      <c r="BI200" s="163">
        <f t="shared" si="25"/>
        <v>0</v>
      </c>
      <c r="BJ200" s="14" t="s">
        <v>83</v>
      </c>
      <c r="BK200" s="163">
        <f t="shared" si="26"/>
        <v>0</v>
      </c>
      <c r="BL200" s="14" t="s">
        <v>200</v>
      </c>
      <c r="BM200" s="162" t="s">
        <v>483</v>
      </c>
    </row>
    <row r="201" spans="1:65" s="2" customFormat="1" ht="24.2" customHeight="1">
      <c r="A201" s="26"/>
      <c r="B201" s="149"/>
      <c r="C201" s="164" t="s">
        <v>484</v>
      </c>
      <c r="D201" s="164" t="s">
        <v>178</v>
      </c>
      <c r="E201" s="165" t="s">
        <v>2488</v>
      </c>
      <c r="F201" s="166" t="s">
        <v>2489</v>
      </c>
      <c r="G201" s="167" t="s">
        <v>219</v>
      </c>
      <c r="H201" s="168">
        <v>2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si="18"/>
        <v>0</v>
      </c>
      <c r="Q201" s="160">
        <v>0</v>
      </c>
      <c r="R201" s="160">
        <f t="shared" si="19"/>
        <v>0</v>
      </c>
      <c r="S201" s="160">
        <v>0</v>
      </c>
      <c r="T201" s="161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200</v>
      </c>
      <c r="AT201" s="162" t="s">
        <v>178</v>
      </c>
      <c r="AU201" s="162" t="s">
        <v>83</v>
      </c>
      <c r="AY201" s="14" t="s">
        <v>170</v>
      </c>
      <c r="BE201" s="163">
        <f t="shared" si="21"/>
        <v>0</v>
      </c>
      <c r="BF201" s="163">
        <f t="shared" si="22"/>
        <v>0</v>
      </c>
      <c r="BG201" s="163">
        <f t="shared" si="23"/>
        <v>0</v>
      </c>
      <c r="BH201" s="163">
        <f t="shared" si="24"/>
        <v>0</v>
      </c>
      <c r="BI201" s="163">
        <f t="shared" si="25"/>
        <v>0</v>
      </c>
      <c r="BJ201" s="14" t="s">
        <v>83</v>
      </c>
      <c r="BK201" s="163">
        <f t="shared" si="26"/>
        <v>0</v>
      </c>
      <c r="BL201" s="14" t="s">
        <v>200</v>
      </c>
      <c r="BM201" s="162" t="s">
        <v>487</v>
      </c>
    </row>
    <row r="202" spans="1:65" s="2" customFormat="1" ht="33" customHeight="1">
      <c r="A202" s="26"/>
      <c r="B202" s="149"/>
      <c r="C202" s="150" t="s">
        <v>294</v>
      </c>
      <c r="D202" s="150" t="s">
        <v>173</v>
      </c>
      <c r="E202" s="151" t="s">
        <v>2490</v>
      </c>
      <c r="F202" s="152" t="s">
        <v>2491</v>
      </c>
      <c r="G202" s="153" t="s">
        <v>219</v>
      </c>
      <c r="H202" s="154">
        <v>2</v>
      </c>
      <c r="I202" s="155"/>
      <c r="J202" s="155"/>
      <c r="K202" s="156"/>
      <c r="L202" s="157"/>
      <c r="M202" s="158" t="s">
        <v>1</v>
      </c>
      <c r="N202" s="159" t="s">
        <v>36</v>
      </c>
      <c r="O202" s="160">
        <v>0</v>
      </c>
      <c r="P202" s="160">
        <f t="shared" si="18"/>
        <v>0</v>
      </c>
      <c r="Q202" s="160">
        <v>0</v>
      </c>
      <c r="R202" s="160">
        <f t="shared" si="19"/>
        <v>0</v>
      </c>
      <c r="S202" s="160">
        <v>0</v>
      </c>
      <c r="T202" s="161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233</v>
      </c>
      <c r="AT202" s="162" t="s">
        <v>173</v>
      </c>
      <c r="AU202" s="162" t="s">
        <v>83</v>
      </c>
      <c r="AY202" s="14" t="s">
        <v>170</v>
      </c>
      <c r="BE202" s="163">
        <f t="shared" si="21"/>
        <v>0</v>
      </c>
      <c r="BF202" s="163">
        <f t="shared" si="22"/>
        <v>0</v>
      </c>
      <c r="BG202" s="163">
        <f t="shared" si="23"/>
        <v>0</v>
      </c>
      <c r="BH202" s="163">
        <f t="shared" si="24"/>
        <v>0</v>
      </c>
      <c r="BI202" s="163">
        <f t="shared" si="25"/>
        <v>0</v>
      </c>
      <c r="BJ202" s="14" t="s">
        <v>83</v>
      </c>
      <c r="BK202" s="163">
        <f t="shared" si="26"/>
        <v>0</v>
      </c>
      <c r="BL202" s="14" t="s">
        <v>200</v>
      </c>
      <c r="BM202" s="162" t="s">
        <v>490</v>
      </c>
    </row>
    <row r="203" spans="1:65" s="2" customFormat="1" ht="24.2" customHeight="1">
      <c r="A203" s="26"/>
      <c r="B203" s="149"/>
      <c r="C203" s="164" t="s">
        <v>737</v>
      </c>
      <c r="D203" s="164" t="s">
        <v>178</v>
      </c>
      <c r="E203" s="165" t="s">
        <v>2492</v>
      </c>
      <c r="F203" s="166" t="s">
        <v>2493</v>
      </c>
      <c r="G203" s="167" t="s">
        <v>219</v>
      </c>
      <c r="H203" s="168">
        <v>3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 t="shared" si="18"/>
        <v>0</v>
      </c>
      <c r="Q203" s="160">
        <v>0</v>
      </c>
      <c r="R203" s="160">
        <f t="shared" si="19"/>
        <v>0</v>
      </c>
      <c r="S203" s="160">
        <v>0</v>
      </c>
      <c r="T203" s="161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200</v>
      </c>
      <c r="AT203" s="162" t="s">
        <v>178</v>
      </c>
      <c r="AU203" s="162" t="s">
        <v>83</v>
      </c>
      <c r="AY203" s="14" t="s">
        <v>170</v>
      </c>
      <c r="BE203" s="163">
        <f t="shared" si="21"/>
        <v>0</v>
      </c>
      <c r="BF203" s="163">
        <f t="shared" si="22"/>
        <v>0</v>
      </c>
      <c r="BG203" s="163">
        <f t="shared" si="23"/>
        <v>0</v>
      </c>
      <c r="BH203" s="163">
        <f t="shared" si="24"/>
        <v>0</v>
      </c>
      <c r="BI203" s="163">
        <f t="shared" si="25"/>
        <v>0</v>
      </c>
      <c r="BJ203" s="14" t="s">
        <v>83</v>
      </c>
      <c r="BK203" s="163">
        <f t="shared" si="26"/>
        <v>0</v>
      </c>
      <c r="BL203" s="14" t="s">
        <v>200</v>
      </c>
      <c r="BM203" s="162" t="s">
        <v>740</v>
      </c>
    </row>
    <row r="204" spans="1:65" s="2" customFormat="1" ht="33" customHeight="1">
      <c r="A204" s="26"/>
      <c r="B204" s="149"/>
      <c r="C204" s="150" t="s">
        <v>298</v>
      </c>
      <c r="D204" s="150" t="s">
        <v>173</v>
      </c>
      <c r="E204" s="151" t="s">
        <v>2494</v>
      </c>
      <c r="F204" s="152" t="s">
        <v>2495</v>
      </c>
      <c r="G204" s="153" t="s">
        <v>219</v>
      </c>
      <c r="H204" s="154">
        <v>3</v>
      </c>
      <c r="I204" s="155"/>
      <c r="J204" s="155"/>
      <c r="K204" s="156"/>
      <c r="L204" s="157"/>
      <c r="M204" s="158" t="s">
        <v>1</v>
      </c>
      <c r="N204" s="159" t="s">
        <v>36</v>
      </c>
      <c r="O204" s="160">
        <v>0</v>
      </c>
      <c r="P204" s="160">
        <f t="shared" si="18"/>
        <v>0</v>
      </c>
      <c r="Q204" s="160">
        <v>0</v>
      </c>
      <c r="R204" s="160">
        <f t="shared" si="19"/>
        <v>0</v>
      </c>
      <c r="S204" s="160">
        <v>0</v>
      </c>
      <c r="T204" s="161">
        <f t="shared" si="20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233</v>
      </c>
      <c r="AT204" s="162" t="s">
        <v>173</v>
      </c>
      <c r="AU204" s="162" t="s">
        <v>83</v>
      </c>
      <c r="AY204" s="14" t="s">
        <v>170</v>
      </c>
      <c r="BE204" s="163">
        <f t="shared" si="21"/>
        <v>0</v>
      </c>
      <c r="BF204" s="163">
        <f t="shared" si="22"/>
        <v>0</v>
      </c>
      <c r="BG204" s="163">
        <f t="shared" si="23"/>
        <v>0</v>
      </c>
      <c r="BH204" s="163">
        <f t="shared" si="24"/>
        <v>0</v>
      </c>
      <c r="BI204" s="163">
        <f t="shared" si="25"/>
        <v>0</v>
      </c>
      <c r="BJ204" s="14" t="s">
        <v>83</v>
      </c>
      <c r="BK204" s="163">
        <f t="shared" si="26"/>
        <v>0</v>
      </c>
      <c r="BL204" s="14" t="s">
        <v>200</v>
      </c>
      <c r="BM204" s="162" t="s">
        <v>743</v>
      </c>
    </row>
    <row r="205" spans="1:65" s="2" customFormat="1" ht="24.2" customHeight="1">
      <c r="A205" s="26"/>
      <c r="B205" s="149"/>
      <c r="C205" s="164" t="s">
        <v>744</v>
      </c>
      <c r="D205" s="164" t="s">
        <v>178</v>
      </c>
      <c r="E205" s="165" t="s">
        <v>2496</v>
      </c>
      <c r="F205" s="166" t="s">
        <v>2497</v>
      </c>
      <c r="G205" s="167" t="s">
        <v>219</v>
      </c>
      <c r="H205" s="168">
        <v>3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18"/>
        <v>0</v>
      </c>
      <c r="Q205" s="160">
        <v>0</v>
      </c>
      <c r="R205" s="160">
        <f t="shared" si="19"/>
        <v>0</v>
      </c>
      <c r="S205" s="160">
        <v>0</v>
      </c>
      <c r="T205" s="161">
        <f t="shared" si="20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200</v>
      </c>
      <c r="AT205" s="162" t="s">
        <v>178</v>
      </c>
      <c r="AU205" s="162" t="s">
        <v>83</v>
      </c>
      <c r="AY205" s="14" t="s">
        <v>170</v>
      </c>
      <c r="BE205" s="163">
        <f t="shared" si="21"/>
        <v>0</v>
      </c>
      <c r="BF205" s="163">
        <f t="shared" si="22"/>
        <v>0</v>
      </c>
      <c r="BG205" s="163">
        <f t="shared" si="23"/>
        <v>0</v>
      </c>
      <c r="BH205" s="163">
        <f t="shared" si="24"/>
        <v>0</v>
      </c>
      <c r="BI205" s="163">
        <f t="shared" si="25"/>
        <v>0</v>
      </c>
      <c r="BJ205" s="14" t="s">
        <v>83</v>
      </c>
      <c r="BK205" s="163">
        <f t="shared" si="26"/>
        <v>0</v>
      </c>
      <c r="BL205" s="14" t="s">
        <v>200</v>
      </c>
      <c r="BM205" s="162" t="s">
        <v>747</v>
      </c>
    </row>
    <row r="206" spans="1:65" s="2" customFormat="1" ht="24.2" customHeight="1">
      <c r="A206" s="26"/>
      <c r="B206" s="149"/>
      <c r="C206" s="164" t="s">
        <v>301</v>
      </c>
      <c r="D206" s="164" t="s">
        <v>178</v>
      </c>
      <c r="E206" s="165" t="s">
        <v>2498</v>
      </c>
      <c r="F206" s="166" t="s">
        <v>2499</v>
      </c>
      <c r="G206" s="167" t="s">
        <v>219</v>
      </c>
      <c r="H206" s="168">
        <v>18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18"/>
        <v>0</v>
      </c>
      <c r="Q206" s="160">
        <v>0</v>
      </c>
      <c r="R206" s="160">
        <f t="shared" si="19"/>
        <v>0</v>
      </c>
      <c r="S206" s="160">
        <v>0</v>
      </c>
      <c r="T206" s="161">
        <f t="shared" si="20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200</v>
      </c>
      <c r="AT206" s="162" t="s">
        <v>178</v>
      </c>
      <c r="AU206" s="162" t="s">
        <v>83</v>
      </c>
      <c r="AY206" s="14" t="s">
        <v>170</v>
      </c>
      <c r="BE206" s="163">
        <f t="shared" si="21"/>
        <v>0</v>
      </c>
      <c r="BF206" s="163">
        <f t="shared" si="22"/>
        <v>0</v>
      </c>
      <c r="BG206" s="163">
        <f t="shared" si="23"/>
        <v>0</v>
      </c>
      <c r="BH206" s="163">
        <f t="shared" si="24"/>
        <v>0</v>
      </c>
      <c r="BI206" s="163">
        <f t="shared" si="25"/>
        <v>0</v>
      </c>
      <c r="BJ206" s="14" t="s">
        <v>83</v>
      </c>
      <c r="BK206" s="163">
        <f t="shared" si="26"/>
        <v>0</v>
      </c>
      <c r="BL206" s="14" t="s">
        <v>200</v>
      </c>
      <c r="BM206" s="162" t="s">
        <v>750</v>
      </c>
    </row>
    <row r="207" spans="1:65" s="2" customFormat="1" ht="24.2" customHeight="1">
      <c r="A207" s="26"/>
      <c r="B207" s="149"/>
      <c r="C207" s="164" t="s">
        <v>751</v>
      </c>
      <c r="D207" s="164" t="s">
        <v>178</v>
      </c>
      <c r="E207" s="165" t="s">
        <v>2500</v>
      </c>
      <c r="F207" s="166" t="s">
        <v>2501</v>
      </c>
      <c r="G207" s="167" t="s">
        <v>219</v>
      </c>
      <c r="H207" s="168">
        <v>3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18"/>
        <v>0</v>
      </c>
      <c r="Q207" s="160">
        <v>0</v>
      </c>
      <c r="R207" s="160">
        <f t="shared" si="19"/>
        <v>0</v>
      </c>
      <c r="S207" s="160">
        <v>0</v>
      </c>
      <c r="T207" s="161">
        <f t="shared" si="20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200</v>
      </c>
      <c r="AT207" s="162" t="s">
        <v>178</v>
      </c>
      <c r="AU207" s="162" t="s">
        <v>83</v>
      </c>
      <c r="AY207" s="14" t="s">
        <v>170</v>
      </c>
      <c r="BE207" s="163">
        <f t="shared" si="21"/>
        <v>0</v>
      </c>
      <c r="BF207" s="163">
        <f t="shared" si="22"/>
        <v>0</v>
      </c>
      <c r="BG207" s="163">
        <f t="shared" si="23"/>
        <v>0</v>
      </c>
      <c r="BH207" s="163">
        <f t="shared" si="24"/>
        <v>0</v>
      </c>
      <c r="BI207" s="163">
        <f t="shared" si="25"/>
        <v>0</v>
      </c>
      <c r="BJ207" s="14" t="s">
        <v>83</v>
      </c>
      <c r="BK207" s="163">
        <f t="shared" si="26"/>
        <v>0</v>
      </c>
      <c r="BL207" s="14" t="s">
        <v>200</v>
      </c>
      <c r="BM207" s="162" t="s">
        <v>754</v>
      </c>
    </row>
    <row r="208" spans="1:65" s="2" customFormat="1" ht="33" customHeight="1">
      <c r="A208" s="26"/>
      <c r="B208" s="149"/>
      <c r="C208" s="150" t="s">
        <v>307</v>
      </c>
      <c r="D208" s="150" t="s">
        <v>173</v>
      </c>
      <c r="E208" s="151" t="s">
        <v>2502</v>
      </c>
      <c r="F208" s="152" t="s">
        <v>2503</v>
      </c>
      <c r="G208" s="153" t="s">
        <v>219</v>
      </c>
      <c r="H208" s="154">
        <v>3</v>
      </c>
      <c r="I208" s="155"/>
      <c r="J208" s="155"/>
      <c r="K208" s="156"/>
      <c r="L208" s="157"/>
      <c r="M208" s="158" t="s">
        <v>1</v>
      </c>
      <c r="N208" s="159" t="s">
        <v>36</v>
      </c>
      <c r="O208" s="160">
        <v>0</v>
      </c>
      <c r="P208" s="160">
        <f t="shared" si="18"/>
        <v>0</v>
      </c>
      <c r="Q208" s="160">
        <v>0</v>
      </c>
      <c r="R208" s="160">
        <f t="shared" si="19"/>
        <v>0</v>
      </c>
      <c r="S208" s="160">
        <v>0</v>
      </c>
      <c r="T208" s="161">
        <f t="shared" si="20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233</v>
      </c>
      <c r="AT208" s="162" t="s">
        <v>173</v>
      </c>
      <c r="AU208" s="162" t="s">
        <v>83</v>
      </c>
      <c r="AY208" s="14" t="s">
        <v>170</v>
      </c>
      <c r="BE208" s="163">
        <f t="shared" si="21"/>
        <v>0</v>
      </c>
      <c r="BF208" s="163">
        <f t="shared" si="22"/>
        <v>0</v>
      </c>
      <c r="BG208" s="163">
        <f t="shared" si="23"/>
        <v>0</v>
      </c>
      <c r="BH208" s="163">
        <f t="shared" si="24"/>
        <v>0</v>
      </c>
      <c r="BI208" s="163">
        <f t="shared" si="25"/>
        <v>0</v>
      </c>
      <c r="BJ208" s="14" t="s">
        <v>83</v>
      </c>
      <c r="BK208" s="163">
        <f t="shared" si="26"/>
        <v>0</v>
      </c>
      <c r="BL208" s="14" t="s">
        <v>200</v>
      </c>
      <c r="BM208" s="162" t="s">
        <v>759</v>
      </c>
    </row>
    <row r="209" spans="1:65" s="2" customFormat="1" ht="24.2" customHeight="1">
      <c r="A209" s="26"/>
      <c r="B209" s="149"/>
      <c r="C209" s="164" t="s">
        <v>760</v>
      </c>
      <c r="D209" s="164" t="s">
        <v>178</v>
      </c>
      <c r="E209" s="165" t="s">
        <v>2504</v>
      </c>
      <c r="F209" s="166" t="s">
        <v>2505</v>
      </c>
      <c r="G209" s="167" t="s">
        <v>208</v>
      </c>
      <c r="H209" s="168">
        <v>798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18"/>
        <v>0</v>
      </c>
      <c r="Q209" s="160">
        <v>0</v>
      </c>
      <c r="R209" s="160">
        <f t="shared" si="19"/>
        <v>0</v>
      </c>
      <c r="S209" s="160">
        <v>0</v>
      </c>
      <c r="T209" s="161">
        <f t="shared" si="20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200</v>
      </c>
      <c r="AT209" s="162" t="s">
        <v>178</v>
      </c>
      <c r="AU209" s="162" t="s">
        <v>83</v>
      </c>
      <c r="AY209" s="14" t="s">
        <v>170</v>
      </c>
      <c r="BE209" s="163">
        <f t="shared" si="21"/>
        <v>0</v>
      </c>
      <c r="BF209" s="163">
        <f t="shared" si="22"/>
        <v>0</v>
      </c>
      <c r="BG209" s="163">
        <f t="shared" si="23"/>
        <v>0</v>
      </c>
      <c r="BH209" s="163">
        <f t="shared" si="24"/>
        <v>0</v>
      </c>
      <c r="BI209" s="163">
        <f t="shared" si="25"/>
        <v>0</v>
      </c>
      <c r="BJ209" s="14" t="s">
        <v>83</v>
      </c>
      <c r="BK209" s="163">
        <f t="shared" si="26"/>
        <v>0</v>
      </c>
      <c r="BL209" s="14" t="s">
        <v>200</v>
      </c>
      <c r="BM209" s="162" t="s">
        <v>763</v>
      </c>
    </row>
    <row r="210" spans="1:65" s="2" customFormat="1" ht="24.2" customHeight="1">
      <c r="A210" s="26"/>
      <c r="B210" s="149"/>
      <c r="C210" s="164" t="s">
        <v>310</v>
      </c>
      <c r="D210" s="164" t="s">
        <v>178</v>
      </c>
      <c r="E210" s="165" t="s">
        <v>2506</v>
      </c>
      <c r="F210" s="166" t="s">
        <v>2507</v>
      </c>
      <c r="G210" s="167" t="s">
        <v>208</v>
      </c>
      <c r="H210" s="168">
        <v>798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18"/>
        <v>0</v>
      </c>
      <c r="Q210" s="160">
        <v>0</v>
      </c>
      <c r="R210" s="160">
        <f t="shared" si="19"/>
        <v>0</v>
      </c>
      <c r="S210" s="160">
        <v>0</v>
      </c>
      <c r="T210" s="161">
        <f t="shared" si="20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200</v>
      </c>
      <c r="AT210" s="162" t="s">
        <v>178</v>
      </c>
      <c r="AU210" s="162" t="s">
        <v>83</v>
      </c>
      <c r="AY210" s="14" t="s">
        <v>170</v>
      </c>
      <c r="BE210" s="163">
        <f t="shared" si="21"/>
        <v>0</v>
      </c>
      <c r="BF210" s="163">
        <f t="shared" si="22"/>
        <v>0</v>
      </c>
      <c r="BG210" s="163">
        <f t="shared" si="23"/>
        <v>0</v>
      </c>
      <c r="BH210" s="163">
        <f t="shared" si="24"/>
        <v>0</v>
      </c>
      <c r="BI210" s="163">
        <f t="shared" si="25"/>
        <v>0</v>
      </c>
      <c r="BJ210" s="14" t="s">
        <v>83</v>
      </c>
      <c r="BK210" s="163">
        <f t="shared" si="26"/>
        <v>0</v>
      </c>
      <c r="BL210" s="14" t="s">
        <v>200</v>
      </c>
      <c r="BM210" s="162" t="s">
        <v>766</v>
      </c>
    </row>
    <row r="211" spans="1:65" s="2" customFormat="1" ht="24.2" customHeight="1">
      <c r="A211" s="26"/>
      <c r="B211" s="149"/>
      <c r="C211" s="164" t="s">
        <v>767</v>
      </c>
      <c r="D211" s="164" t="s">
        <v>178</v>
      </c>
      <c r="E211" s="165" t="s">
        <v>448</v>
      </c>
      <c r="F211" s="166" t="s">
        <v>449</v>
      </c>
      <c r="G211" s="167" t="s">
        <v>275</v>
      </c>
      <c r="H211" s="168">
        <v>18.109000000000002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18"/>
        <v>0</v>
      </c>
      <c r="Q211" s="160">
        <v>0</v>
      </c>
      <c r="R211" s="160">
        <f t="shared" si="19"/>
        <v>0</v>
      </c>
      <c r="S211" s="160">
        <v>0</v>
      </c>
      <c r="T211" s="161">
        <f t="shared" si="20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200</v>
      </c>
      <c r="AT211" s="162" t="s">
        <v>178</v>
      </c>
      <c r="AU211" s="162" t="s">
        <v>83</v>
      </c>
      <c r="AY211" s="14" t="s">
        <v>170</v>
      </c>
      <c r="BE211" s="163">
        <f t="shared" si="21"/>
        <v>0</v>
      </c>
      <c r="BF211" s="163">
        <f t="shared" si="22"/>
        <v>0</v>
      </c>
      <c r="BG211" s="163">
        <f t="shared" si="23"/>
        <v>0</v>
      </c>
      <c r="BH211" s="163">
        <f t="shared" si="24"/>
        <v>0</v>
      </c>
      <c r="BI211" s="163">
        <f t="shared" si="25"/>
        <v>0</v>
      </c>
      <c r="BJ211" s="14" t="s">
        <v>83</v>
      </c>
      <c r="BK211" s="163">
        <f t="shared" si="26"/>
        <v>0</v>
      </c>
      <c r="BL211" s="14" t="s">
        <v>200</v>
      </c>
      <c r="BM211" s="162" t="s">
        <v>770</v>
      </c>
    </row>
    <row r="212" spans="1:65" s="2" customFormat="1" ht="24.2" customHeight="1">
      <c r="A212" s="26"/>
      <c r="B212" s="149"/>
      <c r="C212" s="164" t="s">
        <v>314</v>
      </c>
      <c r="D212" s="164" t="s">
        <v>178</v>
      </c>
      <c r="E212" s="165" t="s">
        <v>451</v>
      </c>
      <c r="F212" s="166" t="s">
        <v>452</v>
      </c>
      <c r="G212" s="167" t="s">
        <v>275</v>
      </c>
      <c r="H212" s="168">
        <v>18.109000000000002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si="18"/>
        <v>0</v>
      </c>
      <c r="Q212" s="160">
        <v>0</v>
      </c>
      <c r="R212" s="160">
        <f t="shared" si="19"/>
        <v>0</v>
      </c>
      <c r="S212" s="160">
        <v>0</v>
      </c>
      <c r="T212" s="161">
        <f t="shared" si="20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200</v>
      </c>
      <c r="AT212" s="162" t="s">
        <v>178</v>
      </c>
      <c r="AU212" s="162" t="s">
        <v>83</v>
      </c>
      <c r="AY212" s="14" t="s">
        <v>170</v>
      </c>
      <c r="BE212" s="163">
        <f t="shared" si="21"/>
        <v>0</v>
      </c>
      <c r="BF212" s="163">
        <f t="shared" si="22"/>
        <v>0</v>
      </c>
      <c r="BG212" s="163">
        <f t="shared" si="23"/>
        <v>0</v>
      </c>
      <c r="BH212" s="163">
        <f t="shared" si="24"/>
        <v>0</v>
      </c>
      <c r="BI212" s="163">
        <f t="shared" si="25"/>
        <v>0</v>
      </c>
      <c r="BJ212" s="14" t="s">
        <v>83</v>
      </c>
      <c r="BK212" s="163">
        <f t="shared" si="26"/>
        <v>0</v>
      </c>
      <c r="BL212" s="14" t="s">
        <v>200</v>
      </c>
      <c r="BM212" s="162" t="s">
        <v>773</v>
      </c>
    </row>
    <row r="213" spans="1:65" s="12" customFormat="1" ht="22.9" customHeight="1">
      <c r="B213" s="137"/>
      <c r="D213" s="138" t="s">
        <v>69</v>
      </c>
      <c r="E213" s="147" t="s">
        <v>2350</v>
      </c>
      <c r="F213" s="147" t="s">
        <v>2508</v>
      </c>
      <c r="J213" s="148"/>
      <c r="L213" s="137"/>
      <c r="M213" s="141"/>
      <c r="N213" s="142"/>
      <c r="O213" s="142"/>
      <c r="P213" s="143">
        <f>SUM(P214:P257)</f>
        <v>0</v>
      </c>
      <c r="Q213" s="142"/>
      <c r="R213" s="143">
        <f>SUM(R214:R257)</f>
        <v>0</v>
      </c>
      <c r="S213" s="142"/>
      <c r="T213" s="144">
        <f>SUM(T214:T257)</f>
        <v>0</v>
      </c>
      <c r="AR213" s="138" t="s">
        <v>83</v>
      </c>
      <c r="AT213" s="145" t="s">
        <v>69</v>
      </c>
      <c r="AU213" s="145" t="s">
        <v>77</v>
      </c>
      <c r="AY213" s="138" t="s">
        <v>170</v>
      </c>
      <c r="BK213" s="146">
        <f>SUM(BK214:BK257)</f>
        <v>0</v>
      </c>
    </row>
    <row r="214" spans="1:65" s="2" customFormat="1" ht="24.2" customHeight="1">
      <c r="A214" s="26"/>
      <c r="B214" s="149"/>
      <c r="C214" s="164" t="s">
        <v>774</v>
      </c>
      <c r="D214" s="164" t="s">
        <v>178</v>
      </c>
      <c r="E214" s="165" t="s">
        <v>2509</v>
      </c>
      <c r="F214" s="166" t="s">
        <v>2510</v>
      </c>
      <c r="G214" s="167" t="s">
        <v>219</v>
      </c>
      <c r="H214" s="168">
        <v>3</v>
      </c>
      <c r="I214" s="169"/>
      <c r="J214" s="169"/>
      <c r="K214" s="170"/>
      <c r="L214" s="27"/>
      <c r="M214" s="171" t="s">
        <v>1</v>
      </c>
      <c r="N214" s="172" t="s">
        <v>36</v>
      </c>
      <c r="O214" s="160">
        <v>0</v>
      </c>
      <c r="P214" s="160">
        <f t="shared" ref="P214:P257" si="27">O214*H214</f>
        <v>0</v>
      </c>
      <c r="Q214" s="160">
        <v>0</v>
      </c>
      <c r="R214" s="160">
        <f t="shared" ref="R214:R257" si="28">Q214*H214</f>
        <v>0</v>
      </c>
      <c r="S214" s="160">
        <v>0</v>
      </c>
      <c r="T214" s="161">
        <f t="shared" ref="T214:T257" si="29"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200</v>
      </c>
      <c r="AT214" s="162" t="s">
        <v>178</v>
      </c>
      <c r="AU214" s="162" t="s">
        <v>83</v>
      </c>
      <c r="AY214" s="14" t="s">
        <v>170</v>
      </c>
      <c r="BE214" s="163">
        <f t="shared" ref="BE214:BE257" si="30">IF(N214="základná",J214,0)</f>
        <v>0</v>
      </c>
      <c r="BF214" s="163">
        <f t="shared" ref="BF214:BF257" si="31">IF(N214="znížená",J214,0)</f>
        <v>0</v>
      </c>
      <c r="BG214" s="163">
        <f t="shared" ref="BG214:BG257" si="32">IF(N214="zákl. prenesená",J214,0)</f>
        <v>0</v>
      </c>
      <c r="BH214" s="163">
        <f t="shared" ref="BH214:BH257" si="33">IF(N214="zníž. prenesená",J214,0)</f>
        <v>0</v>
      </c>
      <c r="BI214" s="163">
        <f t="shared" ref="BI214:BI257" si="34">IF(N214="nulová",J214,0)</f>
        <v>0</v>
      </c>
      <c r="BJ214" s="14" t="s">
        <v>83</v>
      </c>
      <c r="BK214" s="163">
        <f t="shared" ref="BK214:BK257" si="35">ROUND(I214*H214,2)</f>
        <v>0</v>
      </c>
      <c r="BL214" s="14" t="s">
        <v>200</v>
      </c>
      <c r="BM214" s="162" t="s">
        <v>777</v>
      </c>
    </row>
    <row r="215" spans="1:65" s="2" customFormat="1" ht="33" customHeight="1">
      <c r="A215" s="26"/>
      <c r="B215" s="149"/>
      <c r="C215" s="164" t="s">
        <v>317</v>
      </c>
      <c r="D215" s="164" t="s">
        <v>178</v>
      </c>
      <c r="E215" s="165" t="s">
        <v>2511</v>
      </c>
      <c r="F215" s="166" t="s">
        <v>2512</v>
      </c>
      <c r="G215" s="167" t="s">
        <v>208</v>
      </c>
      <c r="H215" s="168">
        <v>15.5</v>
      </c>
      <c r="I215" s="169"/>
      <c r="J215" s="169"/>
      <c r="K215" s="170"/>
      <c r="L215" s="27"/>
      <c r="M215" s="171" t="s">
        <v>1</v>
      </c>
      <c r="N215" s="172" t="s">
        <v>36</v>
      </c>
      <c r="O215" s="160">
        <v>0</v>
      </c>
      <c r="P215" s="160">
        <f t="shared" si="27"/>
        <v>0</v>
      </c>
      <c r="Q215" s="160">
        <v>0</v>
      </c>
      <c r="R215" s="160">
        <f t="shared" si="28"/>
        <v>0</v>
      </c>
      <c r="S215" s="160">
        <v>0</v>
      </c>
      <c r="T215" s="161">
        <f t="shared" si="29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200</v>
      </c>
      <c r="AT215" s="162" t="s">
        <v>178</v>
      </c>
      <c r="AU215" s="162" t="s">
        <v>83</v>
      </c>
      <c r="AY215" s="14" t="s">
        <v>170</v>
      </c>
      <c r="BE215" s="163">
        <f t="shared" si="30"/>
        <v>0</v>
      </c>
      <c r="BF215" s="163">
        <f t="shared" si="31"/>
        <v>0</v>
      </c>
      <c r="BG215" s="163">
        <f t="shared" si="32"/>
        <v>0</v>
      </c>
      <c r="BH215" s="163">
        <f t="shared" si="33"/>
        <v>0</v>
      </c>
      <c r="BI215" s="163">
        <f t="shared" si="34"/>
        <v>0</v>
      </c>
      <c r="BJ215" s="14" t="s">
        <v>83</v>
      </c>
      <c r="BK215" s="163">
        <f t="shared" si="35"/>
        <v>0</v>
      </c>
      <c r="BL215" s="14" t="s">
        <v>200</v>
      </c>
      <c r="BM215" s="162" t="s">
        <v>780</v>
      </c>
    </row>
    <row r="216" spans="1:65" s="2" customFormat="1" ht="33" customHeight="1">
      <c r="A216" s="26"/>
      <c r="B216" s="149"/>
      <c r="C216" s="164" t="s">
        <v>781</v>
      </c>
      <c r="D216" s="164" t="s">
        <v>178</v>
      </c>
      <c r="E216" s="165" t="s">
        <v>2513</v>
      </c>
      <c r="F216" s="166" t="s">
        <v>2514</v>
      </c>
      <c r="G216" s="167" t="s">
        <v>208</v>
      </c>
      <c r="H216" s="168">
        <v>58</v>
      </c>
      <c r="I216" s="169"/>
      <c r="J216" s="169"/>
      <c r="K216" s="170"/>
      <c r="L216" s="27"/>
      <c r="M216" s="171" t="s">
        <v>1</v>
      </c>
      <c r="N216" s="172" t="s">
        <v>36</v>
      </c>
      <c r="O216" s="160">
        <v>0</v>
      </c>
      <c r="P216" s="160">
        <f t="shared" si="27"/>
        <v>0</v>
      </c>
      <c r="Q216" s="160">
        <v>0</v>
      </c>
      <c r="R216" s="160">
        <f t="shared" si="28"/>
        <v>0</v>
      </c>
      <c r="S216" s="160">
        <v>0</v>
      </c>
      <c r="T216" s="161">
        <f t="shared" si="29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200</v>
      </c>
      <c r="AT216" s="162" t="s">
        <v>178</v>
      </c>
      <c r="AU216" s="162" t="s">
        <v>83</v>
      </c>
      <c r="AY216" s="14" t="s">
        <v>170</v>
      </c>
      <c r="BE216" s="163">
        <f t="shared" si="30"/>
        <v>0</v>
      </c>
      <c r="BF216" s="163">
        <f t="shared" si="31"/>
        <v>0</v>
      </c>
      <c r="BG216" s="163">
        <f t="shared" si="32"/>
        <v>0</v>
      </c>
      <c r="BH216" s="163">
        <f t="shared" si="33"/>
        <v>0</v>
      </c>
      <c r="BI216" s="163">
        <f t="shared" si="34"/>
        <v>0</v>
      </c>
      <c r="BJ216" s="14" t="s">
        <v>83</v>
      </c>
      <c r="BK216" s="163">
        <f t="shared" si="35"/>
        <v>0</v>
      </c>
      <c r="BL216" s="14" t="s">
        <v>200</v>
      </c>
      <c r="BM216" s="162" t="s">
        <v>784</v>
      </c>
    </row>
    <row r="217" spans="1:65" s="2" customFormat="1" ht="24.2" customHeight="1">
      <c r="A217" s="26"/>
      <c r="B217" s="149"/>
      <c r="C217" s="164" t="s">
        <v>323</v>
      </c>
      <c r="D217" s="164" t="s">
        <v>178</v>
      </c>
      <c r="E217" s="165" t="s">
        <v>2515</v>
      </c>
      <c r="F217" s="166" t="s">
        <v>2516</v>
      </c>
      <c r="G217" s="167" t="s">
        <v>208</v>
      </c>
      <c r="H217" s="168">
        <v>6</v>
      </c>
      <c r="I217" s="169"/>
      <c r="J217" s="169"/>
      <c r="K217" s="170"/>
      <c r="L217" s="27"/>
      <c r="M217" s="171" t="s">
        <v>1</v>
      </c>
      <c r="N217" s="172" t="s">
        <v>36</v>
      </c>
      <c r="O217" s="160">
        <v>0</v>
      </c>
      <c r="P217" s="160">
        <f t="shared" si="27"/>
        <v>0</v>
      </c>
      <c r="Q217" s="160">
        <v>0</v>
      </c>
      <c r="R217" s="160">
        <f t="shared" si="28"/>
        <v>0</v>
      </c>
      <c r="S217" s="160">
        <v>0</v>
      </c>
      <c r="T217" s="161">
        <f t="shared" si="29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200</v>
      </c>
      <c r="AT217" s="162" t="s">
        <v>178</v>
      </c>
      <c r="AU217" s="162" t="s">
        <v>83</v>
      </c>
      <c r="AY217" s="14" t="s">
        <v>170</v>
      </c>
      <c r="BE217" s="163">
        <f t="shared" si="30"/>
        <v>0</v>
      </c>
      <c r="BF217" s="163">
        <f t="shared" si="31"/>
        <v>0</v>
      </c>
      <c r="BG217" s="163">
        <f t="shared" si="32"/>
        <v>0</v>
      </c>
      <c r="BH217" s="163">
        <f t="shared" si="33"/>
        <v>0</v>
      </c>
      <c r="BI217" s="163">
        <f t="shared" si="34"/>
        <v>0</v>
      </c>
      <c r="BJ217" s="14" t="s">
        <v>83</v>
      </c>
      <c r="BK217" s="163">
        <f t="shared" si="35"/>
        <v>0</v>
      </c>
      <c r="BL217" s="14" t="s">
        <v>200</v>
      </c>
      <c r="BM217" s="162" t="s">
        <v>787</v>
      </c>
    </row>
    <row r="218" spans="1:65" s="2" customFormat="1" ht="24.2" customHeight="1">
      <c r="A218" s="26"/>
      <c r="B218" s="149"/>
      <c r="C218" s="164" t="s">
        <v>788</v>
      </c>
      <c r="D218" s="164" t="s">
        <v>178</v>
      </c>
      <c r="E218" s="165" t="s">
        <v>2517</v>
      </c>
      <c r="F218" s="166" t="s">
        <v>2518</v>
      </c>
      <c r="G218" s="167" t="s">
        <v>208</v>
      </c>
      <c r="H218" s="168">
        <v>6</v>
      </c>
      <c r="I218" s="169"/>
      <c r="J218" s="169"/>
      <c r="K218" s="170"/>
      <c r="L218" s="27"/>
      <c r="M218" s="171" t="s">
        <v>1</v>
      </c>
      <c r="N218" s="172" t="s">
        <v>36</v>
      </c>
      <c r="O218" s="160">
        <v>0</v>
      </c>
      <c r="P218" s="160">
        <f t="shared" si="27"/>
        <v>0</v>
      </c>
      <c r="Q218" s="160">
        <v>0</v>
      </c>
      <c r="R218" s="160">
        <f t="shared" si="28"/>
        <v>0</v>
      </c>
      <c r="S218" s="160">
        <v>0</v>
      </c>
      <c r="T218" s="161">
        <f t="shared" si="29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200</v>
      </c>
      <c r="AT218" s="162" t="s">
        <v>178</v>
      </c>
      <c r="AU218" s="162" t="s">
        <v>83</v>
      </c>
      <c r="AY218" s="14" t="s">
        <v>170</v>
      </c>
      <c r="BE218" s="163">
        <f t="shared" si="30"/>
        <v>0</v>
      </c>
      <c r="BF218" s="163">
        <f t="shared" si="31"/>
        <v>0</v>
      </c>
      <c r="BG218" s="163">
        <f t="shared" si="32"/>
        <v>0</v>
      </c>
      <c r="BH218" s="163">
        <f t="shared" si="33"/>
        <v>0</v>
      </c>
      <c r="BI218" s="163">
        <f t="shared" si="34"/>
        <v>0</v>
      </c>
      <c r="BJ218" s="14" t="s">
        <v>83</v>
      </c>
      <c r="BK218" s="163">
        <f t="shared" si="35"/>
        <v>0</v>
      </c>
      <c r="BL218" s="14" t="s">
        <v>200</v>
      </c>
      <c r="BM218" s="162" t="s">
        <v>791</v>
      </c>
    </row>
    <row r="219" spans="1:65" s="2" customFormat="1" ht="24.2" customHeight="1">
      <c r="A219" s="26"/>
      <c r="B219" s="149"/>
      <c r="C219" s="164" t="s">
        <v>408</v>
      </c>
      <c r="D219" s="164" t="s">
        <v>178</v>
      </c>
      <c r="E219" s="165" t="s">
        <v>2519</v>
      </c>
      <c r="F219" s="166" t="s">
        <v>2520</v>
      </c>
      <c r="G219" s="167" t="s">
        <v>208</v>
      </c>
      <c r="H219" s="168">
        <v>6</v>
      </c>
      <c r="I219" s="169"/>
      <c r="J219" s="169"/>
      <c r="K219" s="170"/>
      <c r="L219" s="27"/>
      <c r="M219" s="171" t="s">
        <v>1</v>
      </c>
      <c r="N219" s="172" t="s">
        <v>36</v>
      </c>
      <c r="O219" s="160">
        <v>0</v>
      </c>
      <c r="P219" s="160">
        <f t="shared" si="27"/>
        <v>0</v>
      </c>
      <c r="Q219" s="160">
        <v>0</v>
      </c>
      <c r="R219" s="160">
        <f t="shared" si="28"/>
        <v>0</v>
      </c>
      <c r="S219" s="160">
        <v>0</v>
      </c>
      <c r="T219" s="161">
        <f t="shared" si="29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200</v>
      </c>
      <c r="AT219" s="162" t="s">
        <v>178</v>
      </c>
      <c r="AU219" s="162" t="s">
        <v>83</v>
      </c>
      <c r="AY219" s="14" t="s">
        <v>170</v>
      </c>
      <c r="BE219" s="163">
        <f t="shared" si="30"/>
        <v>0</v>
      </c>
      <c r="BF219" s="163">
        <f t="shared" si="31"/>
        <v>0</v>
      </c>
      <c r="BG219" s="163">
        <f t="shared" si="32"/>
        <v>0</v>
      </c>
      <c r="BH219" s="163">
        <f t="shared" si="33"/>
        <v>0</v>
      </c>
      <c r="BI219" s="163">
        <f t="shared" si="34"/>
        <v>0</v>
      </c>
      <c r="BJ219" s="14" t="s">
        <v>83</v>
      </c>
      <c r="BK219" s="163">
        <f t="shared" si="35"/>
        <v>0</v>
      </c>
      <c r="BL219" s="14" t="s">
        <v>200</v>
      </c>
      <c r="BM219" s="162" t="s">
        <v>794</v>
      </c>
    </row>
    <row r="220" spans="1:65" s="2" customFormat="1" ht="24.2" customHeight="1">
      <c r="A220" s="26"/>
      <c r="B220" s="149"/>
      <c r="C220" s="164" t="s">
        <v>795</v>
      </c>
      <c r="D220" s="164" t="s">
        <v>178</v>
      </c>
      <c r="E220" s="165" t="s">
        <v>2521</v>
      </c>
      <c r="F220" s="166" t="s">
        <v>2522</v>
      </c>
      <c r="G220" s="167" t="s">
        <v>208</v>
      </c>
      <c r="H220" s="168">
        <v>962</v>
      </c>
      <c r="I220" s="169"/>
      <c r="J220" s="169"/>
      <c r="K220" s="170"/>
      <c r="L220" s="27"/>
      <c r="M220" s="171" t="s">
        <v>1</v>
      </c>
      <c r="N220" s="172" t="s">
        <v>36</v>
      </c>
      <c r="O220" s="160">
        <v>0</v>
      </c>
      <c r="P220" s="160">
        <f t="shared" si="27"/>
        <v>0</v>
      </c>
      <c r="Q220" s="160">
        <v>0</v>
      </c>
      <c r="R220" s="160">
        <f t="shared" si="28"/>
        <v>0</v>
      </c>
      <c r="S220" s="160">
        <v>0</v>
      </c>
      <c r="T220" s="161">
        <f t="shared" si="29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2" t="s">
        <v>200</v>
      </c>
      <c r="AT220" s="162" t="s">
        <v>178</v>
      </c>
      <c r="AU220" s="162" t="s">
        <v>83</v>
      </c>
      <c r="AY220" s="14" t="s">
        <v>170</v>
      </c>
      <c r="BE220" s="163">
        <f t="shared" si="30"/>
        <v>0</v>
      </c>
      <c r="BF220" s="163">
        <f t="shared" si="31"/>
        <v>0</v>
      </c>
      <c r="BG220" s="163">
        <f t="shared" si="32"/>
        <v>0</v>
      </c>
      <c r="BH220" s="163">
        <f t="shared" si="33"/>
        <v>0</v>
      </c>
      <c r="BI220" s="163">
        <f t="shared" si="34"/>
        <v>0</v>
      </c>
      <c r="BJ220" s="14" t="s">
        <v>83</v>
      </c>
      <c r="BK220" s="163">
        <f t="shared" si="35"/>
        <v>0</v>
      </c>
      <c r="BL220" s="14" t="s">
        <v>200</v>
      </c>
      <c r="BM220" s="162" t="s">
        <v>798</v>
      </c>
    </row>
    <row r="221" spans="1:65" s="2" customFormat="1" ht="24.2" customHeight="1">
      <c r="A221" s="26"/>
      <c r="B221" s="149"/>
      <c r="C221" s="164" t="s">
        <v>411</v>
      </c>
      <c r="D221" s="164" t="s">
        <v>178</v>
      </c>
      <c r="E221" s="165" t="s">
        <v>2523</v>
      </c>
      <c r="F221" s="166" t="s">
        <v>2524</v>
      </c>
      <c r="G221" s="167" t="s">
        <v>208</v>
      </c>
      <c r="H221" s="168">
        <v>360.5</v>
      </c>
      <c r="I221" s="169"/>
      <c r="J221" s="169"/>
      <c r="K221" s="170"/>
      <c r="L221" s="27"/>
      <c r="M221" s="171" t="s">
        <v>1</v>
      </c>
      <c r="N221" s="172" t="s">
        <v>36</v>
      </c>
      <c r="O221" s="160">
        <v>0</v>
      </c>
      <c r="P221" s="160">
        <f t="shared" si="27"/>
        <v>0</v>
      </c>
      <c r="Q221" s="160">
        <v>0</v>
      </c>
      <c r="R221" s="160">
        <f t="shared" si="28"/>
        <v>0</v>
      </c>
      <c r="S221" s="160">
        <v>0</v>
      </c>
      <c r="T221" s="161">
        <f t="shared" si="29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200</v>
      </c>
      <c r="AT221" s="162" t="s">
        <v>178</v>
      </c>
      <c r="AU221" s="162" t="s">
        <v>83</v>
      </c>
      <c r="AY221" s="14" t="s">
        <v>170</v>
      </c>
      <c r="BE221" s="163">
        <f t="shared" si="30"/>
        <v>0</v>
      </c>
      <c r="BF221" s="163">
        <f t="shared" si="31"/>
        <v>0</v>
      </c>
      <c r="BG221" s="163">
        <f t="shared" si="32"/>
        <v>0</v>
      </c>
      <c r="BH221" s="163">
        <f t="shared" si="33"/>
        <v>0</v>
      </c>
      <c r="BI221" s="163">
        <f t="shared" si="34"/>
        <v>0</v>
      </c>
      <c r="BJ221" s="14" t="s">
        <v>83</v>
      </c>
      <c r="BK221" s="163">
        <f t="shared" si="35"/>
        <v>0</v>
      </c>
      <c r="BL221" s="14" t="s">
        <v>200</v>
      </c>
      <c r="BM221" s="162" t="s">
        <v>801</v>
      </c>
    </row>
    <row r="222" spans="1:65" s="2" customFormat="1" ht="24.2" customHeight="1">
      <c r="A222" s="26"/>
      <c r="B222" s="149"/>
      <c r="C222" s="164" t="s">
        <v>802</v>
      </c>
      <c r="D222" s="164" t="s">
        <v>178</v>
      </c>
      <c r="E222" s="165" t="s">
        <v>2525</v>
      </c>
      <c r="F222" s="166" t="s">
        <v>2526</v>
      </c>
      <c r="G222" s="167" t="s">
        <v>208</v>
      </c>
      <c r="H222" s="168">
        <v>140</v>
      </c>
      <c r="I222" s="169"/>
      <c r="J222" s="169"/>
      <c r="K222" s="170"/>
      <c r="L222" s="27"/>
      <c r="M222" s="171" t="s">
        <v>1</v>
      </c>
      <c r="N222" s="172" t="s">
        <v>36</v>
      </c>
      <c r="O222" s="160">
        <v>0</v>
      </c>
      <c r="P222" s="160">
        <f t="shared" si="27"/>
        <v>0</v>
      </c>
      <c r="Q222" s="160">
        <v>0</v>
      </c>
      <c r="R222" s="160">
        <f t="shared" si="28"/>
        <v>0</v>
      </c>
      <c r="S222" s="160">
        <v>0</v>
      </c>
      <c r="T222" s="161">
        <f t="shared" si="29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200</v>
      </c>
      <c r="AT222" s="162" t="s">
        <v>178</v>
      </c>
      <c r="AU222" s="162" t="s">
        <v>83</v>
      </c>
      <c r="AY222" s="14" t="s">
        <v>170</v>
      </c>
      <c r="BE222" s="163">
        <f t="shared" si="30"/>
        <v>0</v>
      </c>
      <c r="BF222" s="163">
        <f t="shared" si="31"/>
        <v>0</v>
      </c>
      <c r="BG222" s="163">
        <f t="shared" si="32"/>
        <v>0</v>
      </c>
      <c r="BH222" s="163">
        <f t="shared" si="33"/>
        <v>0</v>
      </c>
      <c r="BI222" s="163">
        <f t="shared" si="34"/>
        <v>0</v>
      </c>
      <c r="BJ222" s="14" t="s">
        <v>83</v>
      </c>
      <c r="BK222" s="163">
        <f t="shared" si="35"/>
        <v>0</v>
      </c>
      <c r="BL222" s="14" t="s">
        <v>200</v>
      </c>
      <c r="BM222" s="162" t="s">
        <v>805</v>
      </c>
    </row>
    <row r="223" spans="1:65" s="2" customFormat="1" ht="24.2" customHeight="1">
      <c r="A223" s="26"/>
      <c r="B223" s="149"/>
      <c r="C223" s="164" t="s">
        <v>415</v>
      </c>
      <c r="D223" s="164" t="s">
        <v>178</v>
      </c>
      <c r="E223" s="165" t="s">
        <v>2527</v>
      </c>
      <c r="F223" s="166" t="s">
        <v>2528</v>
      </c>
      <c r="G223" s="167" t="s">
        <v>208</v>
      </c>
      <c r="H223" s="168">
        <v>144.5</v>
      </c>
      <c r="I223" s="169"/>
      <c r="J223" s="169"/>
      <c r="K223" s="170"/>
      <c r="L223" s="27"/>
      <c r="M223" s="171" t="s">
        <v>1</v>
      </c>
      <c r="N223" s="172" t="s">
        <v>36</v>
      </c>
      <c r="O223" s="160">
        <v>0</v>
      </c>
      <c r="P223" s="160">
        <f t="shared" si="27"/>
        <v>0</v>
      </c>
      <c r="Q223" s="160">
        <v>0</v>
      </c>
      <c r="R223" s="160">
        <f t="shared" si="28"/>
        <v>0</v>
      </c>
      <c r="S223" s="160">
        <v>0</v>
      </c>
      <c r="T223" s="161">
        <f t="shared" si="29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200</v>
      </c>
      <c r="AT223" s="162" t="s">
        <v>178</v>
      </c>
      <c r="AU223" s="162" t="s">
        <v>83</v>
      </c>
      <c r="AY223" s="14" t="s">
        <v>170</v>
      </c>
      <c r="BE223" s="163">
        <f t="shared" si="30"/>
        <v>0</v>
      </c>
      <c r="BF223" s="163">
        <f t="shared" si="31"/>
        <v>0</v>
      </c>
      <c r="BG223" s="163">
        <f t="shared" si="32"/>
        <v>0</v>
      </c>
      <c r="BH223" s="163">
        <f t="shared" si="33"/>
        <v>0</v>
      </c>
      <c r="BI223" s="163">
        <f t="shared" si="34"/>
        <v>0</v>
      </c>
      <c r="BJ223" s="14" t="s">
        <v>83</v>
      </c>
      <c r="BK223" s="163">
        <f t="shared" si="35"/>
        <v>0</v>
      </c>
      <c r="BL223" s="14" t="s">
        <v>200</v>
      </c>
      <c r="BM223" s="162" t="s">
        <v>808</v>
      </c>
    </row>
    <row r="224" spans="1:65" s="2" customFormat="1" ht="24.2" customHeight="1">
      <c r="A224" s="26"/>
      <c r="B224" s="149"/>
      <c r="C224" s="164" t="s">
        <v>809</v>
      </c>
      <c r="D224" s="164" t="s">
        <v>178</v>
      </c>
      <c r="E224" s="165" t="s">
        <v>2529</v>
      </c>
      <c r="F224" s="166" t="s">
        <v>2530</v>
      </c>
      <c r="G224" s="167" t="s">
        <v>208</v>
      </c>
      <c r="H224" s="168">
        <v>87.5</v>
      </c>
      <c r="I224" s="169"/>
      <c r="J224" s="169"/>
      <c r="K224" s="170"/>
      <c r="L224" s="27"/>
      <c r="M224" s="171" t="s">
        <v>1</v>
      </c>
      <c r="N224" s="172" t="s">
        <v>36</v>
      </c>
      <c r="O224" s="160">
        <v>0</v>
      </c>
      <c r="P224" s="160">
        <f t="shared" si="27"/>
        <v>0</v>
      </c>
      <c r="Q224" s="160">
        <v>0</v>
      </c>
      <c r="R224" s="160">
        <f t="shared" si="28"/>
        <v>0</v>
      </c>
      <c r="S224" s="160">
        <v>0</v>
      </c>
      <c r="T224" s="161">
        <f t="shared" si="29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2" t="s">
        <v>200</v>
      </c>
      <c r="AT224" s="162" t="s">
        <v>178</v>
      </c>
      <c r="AU224" s="162" t="s">
        <v>83</v>
      </c>
      <c r="AY224" s="14" t="s">
        <v>170</v>
      </c>
      <c r="BE224" s="163">
        <f t="shared" si="30"/>
        <v>0</v>
      </c>
      <c r="BF224" s="163">
        <f t="shared" si="31"/>
        <v>0</v>
      </c>
      <c r="BG224" s="163">
        <f t="shared" si="32"/>
        <v>0</v>
      </c>
      <c r="BH224" s="163">
        <f t="shared" si="33"/>
        <v>0</v>
      </c>
      <c r="BI224" s="163">
        <f t="shared" si="34"/>
        <v>0</v>
      </c>
      <c r="BJ224" s="14" t="s">
        <v>83</v>
      </c>
      <c r="BK224" s="163">
        <f t="shared" si="35"/>
        <v>0</v>
      </c>
      <c r="BL224" s="14" t="s">
        <v>200</v>
      </c>
      <c r="BM224" s="162" t="s">
        <v>812</v>
      </c>
    </row>
    <row r="225" spans="1:65" s="2" customFormat="1" ht="24.2" customHeight="1">
      <c r="A225" s="26"/>
      <c r="B225" s="149"/>
      <c r="C225" s="164" t="s">
        <v>419</v>
      </c>
      <c r="D225" s="164" t="s">
        <v>178</v>
      </c>
      <c r="E225" s="165" t="s">
        <v>2531</v>
      </c>
      <c r="F225" s="166" t="s">
        <v>2532</v>
      </c>
      <c r="G225" s="167" t="s">
        <v>208</v>
      </c>
      <c r="H225" s="168">
        <v>23</v>
      </c>
      <c r="I225" s="169"/>
      <c r="J225" s="169"/>
      <c r="K225" s="170"/>
      <c r="L225" s="27"/>
      <c r="M225" s="171" t="s">
        <v>1</v>
      </c>
      <c r="N225" s="172" t="s">
        <v>36</v>
      </c>
      <c r="O225" s="160">
        <v>0</v>
      </c>
      <c r="P225" s="160">
        <f t="shared" si="27"/>
        <v>0</v>
      </c>
      <c r="Q225" s="160">
        <v>0</v>
      </c>
      <c r="R225" s="160">
        <f t="shared" si="28"/>
        <v>0</v>
      </c>
      <c r="S225" s="160">
        <v>0</v>
      </c>
      <c r="T225" s="161">
        <f t="shared" si="29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2" t="s">
        <v>200</v>
      </c>
      <c r="AT225" s="162" t="s">
        <v>178</v>
      </c>
      <c r="AU225" s="162" t="s">
        <v>83</v>
      </c>
      <c r="AY225" s="14" t="s">
        <v>170</v>
      </c>
      <c r="BE225" s="163">
        <f t="shared" si="30"/>
        <v>0</v>
      </c>
      <c r="BF225" s="163">
        <f t="shared" si="31"/>
        <v>0</v>
      </c>
      <c r="BG225" s="163">
        <f t="shared" si="32"/>
        <v>0</v>
      </c>
      <c r="BH225" s="163">
        <f t="shared" si="33"/>
        <v>0</v>
      </c>
      <c r="BI225" s="163">
        <f t="shared" si="34"/>
        <v>0</v>
      </c>
      <c r="BJ225" s="14" t="s">
        <v>83</v>
      </c>
      <c r="BK225" s="163">
        <f t="shared" si="35"/>
        <v>0</v>
      </c>
      <c r="BL225" s="14" t="s">
        <v>200</v>
      </c>
      <c r="BM225" s="162" t="s">
        <v>815</v>
      </c>
    </row>
    <row r="226" spans="1:65" s="2" customFormat="1" ht="16.5" customHeight="1">
      <c r="A226" s="26"/>
      <c r="B226" s="149"/>
      <c r="C226" s="164" t="s">
        <v>816</v>
      </c>
      <c r="D226" s="164" t="s">
        <v>178</v>
      </c>
      <c r="E226" s="165" t="s">
        <v>2533</v>
      </c>
      <c r="F226" s="166" t="s">
        <v>2534</v>
      </c>
      <c r="G226" s="167" t="s">
        <v>219</v>
      </c>
      <c r="H226" s="168">
        <v>386</v>
      </c>
      <c r="I226" s="169"/>
      <c r="J226" s="169"/>
      <c r="K226" s="170"/>
      <c r="L226" s="27"/>
      <c r="M226" s="171" t="s">
        <v>1</v>
      </c>
      <c r="N226" s="172" t="s">
        <v>36</v>
      </c>
      <c r="O226" s="160">
        <v>0</v>
      </c>
      <c r="P226" s="160">
        <f t="shared" si="27"/>
        <v>0</v>
      </c>
      <c r="Q226" s="160">
        <v>0</v>
      </c>
      <c r="R226" s="160">
        <f t="shared" si="28"/>
        <v>0</v>
      </c>
      <c r="S226" s="160">
        <v>0</v>
      </c>
      <c r="T226" s="161">
        <f t="shared" si="29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2" t="s">
        <v>200</v>
      </c>
      <c r="AT226" s="162" t="s">
        <v>178</v>
      </c>
      <c r="AU226" s="162" t="s">
        <v>83</v>
      </c>
      <c r="AY226" s="14" t="s">
        <v>170</v>
      </c>
      <c r="BE226" s="163">
        <f t="shared" si="30"/>
        <v>0</v>
      </c>
      <c r="BF226" s="163">
        <f t="shared" si="31"/>
        <v>0</v>
      </c>
      <c r="BG226" s="163">
        <f t="shared" si="32"/>
        <v>0</v>
      </c>
      <c r="BH226" s="163">
        <f t="shared" si="33"/>
        <v>0</v>
      </c>
      <c r="BI226" s="163">
        <f t="shared" si="34"/>
        <v>0</v>
      </c>
      <c r="BJ226" s="14" t="s">
        <v>83</v>
      </c>
      <c r="BK226" s="163">
        <f t="shared" si="35"/>
        <v>0</v>
      </c>
      <c r="BL226" s="14" t="s">
        <v>200</v>
      </c>
      <c r="BM226" s="162" t="s">
        <v>819</v>
      </c>
    </row>
    <row r="227" spans="1:65" s="2" customFormat="1" ht="16.5" customHeight="1">
      <c r="A227" s="26"/>
      <c r="B227" s="149"/>
      <c r="C227" s="164" t="s">
        <v>423</v>
      </c>
      <c r="D227" s="164" t="s">
        <v>178</v>
      </c>
      <c r="E227" s="165" t="s">
        <v>2535</v>
      </c>
      <c r="F227" s="166" t="s">
        <v>2536</v>
      </c>
      <c r="G227" s="167" t="s">
        <v>219</v>
      </c>
      <c r="H227" s="168">
        <v>8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 t="shared" si="27"/>
        <v>0</v>
      </c>
      <c r="Q227" s="160">
        <v>0</v>
      </c>
      <c r="R227" s="160">
        <f t="shared" si="28"/>
        <v>0</v>
      </c>
      <c r="S227" s="160">
        <v>0</v>
      </c>
      <c r="T227" s="161">
        <f t="shared" si="29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200</v>
      </c>
      <c r="AT227" s="162" t="s">
        <v>178</v>
      </c>
      <c r="AU227" s="162" t="s">
        <v>83</v>
      </c>
      <c r="AY227" s="14" t="s">
        <v>170</v>
      </c>
      <c r="BE227" s="163">
        <f t="shared" si="30"/>
        <v>0</v>
      </c>
      <c r="BF227" s="163">
        <f t="shared" si="31"/>
        <v>0</v>
      </c>
      <c r="BG227" s="163">
        <f t="shared" si="32"/>
        <v>0</v>
      </c>
      <c r="BH227" s="163">
        <f t="shared" si="33"/>
        <v>0</v>
      </c>
      <c r="BI227" s="163">
        <f t="shared" si="34"/>
        <v>0</v>
      </c>
      <c r="BJ227" s="14" t="s">
        <v>83</v>
      </c>
      <c r="BK227" s="163">
        <f t="shared" si="35"/>
        <v>0</v>
      </c>
      <c r="BL227" s="14" t="s">
        <v>200</v>
      </c>
      <c r="BM227" s="162" t="s">
        <v>822</v>
      </c>
    </row>
    <row r="228" spans="1:65" s="2" customFormat="1" ht="24.2" customHeight="1">
      <c r="A228" s="26"/>
      <c r="B228" s="149"/>
      <c r="C228" s="164" t="s">
        <v>823</v>
      </c>
      <c r="D228" s="164" t="s">
        <v>178</v>
      </c>
      <c r="E228" s="165" t="s">
        <v>2537</v>
      </c>
      <c r="F228" s="166" t="s">
        <v>2538</v>
      </c>
      <c r="G228" s="167" t="s">
        <v>219</v>
      </c>
      <c r="H228" s="168">
        <v>302</v>
      </c>
      <c r="I228" s="169"/>
      <c r="J228" s="169"/>
      <c r="K228" s="170"/>
      <c r="L228" s="27"/>
      <c r="M228" s="171" t="s">
        <v>1</v>
      </c>
      <c r="N228" s="172" t="s">
        <v>36</v>
      </c>
      <c r="O228" s="160">
        <v>0</v>
      </c>
      <c r="P228" s="160">
        <f t="shared" si="27"/>
        <v>0</v>
      </c>
      <c r="Q228" s="160">
        <v>0</v>
      </c>
      <c r="R228" s="160">
        <f t="shared" si="28"/>
        <v>0</v>
      </c>
      <c r="S228" s="160">
        <v>0</v>
      </c>
      <c r="T228" s="161">
        <f t="shared" si="29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200</v>
      </c>
      <c r="AT228" s="162" t="s">
        <v>178</v>
      </c>
      <c r="AU228" s="162" t="s">
        <v>83</v>
      </c>
      <c r="AY228" s="14" t="s">
        <v>170</v>
      </c>
      <c r="BE228" s="163">
        <f t="shared" si="30"/>
        <v>0</v>
      </c>
      <c r="BF228" s="163">
        <f t="shared" si="31"/>
        <v>0</v>
      </c>
      <c r="BG228" s="163">
        <f t="shared" si="32"/>
        <v>0</v>
      </c>
      <c r="BH228" s="163">
        <f t="shared" si="33"/>
        <v>0</v>
      </c>
      <c r="BI228" s="163">
        <f t="shared" si="34"/>
        <v>0</v>
      </c>
      <c r="BJ228" s="14" t="s">
        <v>83</v>
      </c>
      <c r="BK228" s="163">
        <f t="shared" si="35"/>
        <v>0</v>
      </c>
      <c r="BL228" s="14" t="s">
        <v>200</v>
      </c>
      <c r="BM228" s="162" t="s">
        <v>826</v>
      </c>
    </row>
    <row r="229" spans="1:65" s="2" customFormat="1" ht="24.2" customHeight="1">
      <c r="A229" s="26"/>
      <c r="B229" s="149"/>
      <c r="C229" s="164" t="s">
        <v>424</v>
      </c>
      <c r="D229" s="164" t="s">
        <v>178</v>
      </c>
      <c r="E229" s="165" t="s">
        <v>2539</v>
      </c>
      <c r="F229" s="166" t="s">
        <v>2540</v>
      </c>
      <c r="G229" s="167" t="s">
        <v>219</v>
      </c>
      <c r="H229" s="168">
        <v>42</v>
      </c>
      <c r="I229" s="169"/>
      <c r="J229" s="169"/>
      <c r="K229" s="170"/>
      <c r="L229" s="27"/>
      <c r="M229" s="171" t="s">
        <v>1</v>
      </c>
      <c r="N229" s="172" t="s">
        <v>36</v>
      </c>
      <c r="O229" s="160">
        <v>0</v>
      </c>
      <c r="P229" s="160">
        <f t="shared" si="27"/>
        <v>0</v>
      </c>
      <c r="Q229" s="160">
        <v>0</v>
      </c>
      <c r="R229" s="160">
        <f t="shared" si="28"/>
        <v>0</v>
      </c>
      <c r="S229" s="160">
        <v>0</v>
      </c>
      <c r="T229" s="161">
        <f t="shared" si="29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2" t="s">
        <v>200</v>
      </c>
      <c r="AT229" s="162" t="s">
        <v>178</v>
      </c>
      <c r="AU229" s="162" t="s">
        <v>83</v>
      </c>
      <c r="AY229" s="14" t="s">
        <v>170</v>
      </c>
      <c r="BE229" s="163">
        <f t="shared" si="30"/>
        <v>0</v>
      </c>
      <c r="BF229" s="163">
        <f t="shared" si="31"/>
        <v>0</v>
      </c>
      <c r="BG229" s="163">
        <f t="shared" si="32"/>
        <v>0</v>
      </c>
      <c r="BH229" s="163">
        <f t="shared" si="33"/>
        <v>0</v>
      </c>
      <c r="BI229" s="163">
        <f t="shared" si="34"/>
        <v>0</v>
      </c>
      <c r="BJ229" s="14" t="s">
        <v>83</v>
      </c>
      <c r="BK229" s="163">
        <f t="shared" si="35"/>
        <v>0</v>
      </c>
      <c r="BL229" s="14" t="s">
        <v>200</v>
      </c>
      <c r="BM229" s="162" t="s">
        <v>829</v>
      </c>
    </row>
    <row r="230" spans="1:65" s="2" customFormat="1" ht="24.2" customHeight="1">
      <c r="A230" s="26"/>
      <c r="B230" s="149"/>
      <c r="C230" s="164" t="s">
        <v>830</v>
      </c>
      <c r="D230" s="164" t="s">
        <v>178</v>
      </c>
      <c r="E230" s="165" t="s">
        <v>2541</v>
      </c>
      <c r="F230" s="166" t="s">
        <v>2542</v>
      </c>
      <c r="G230" s="167" t="s">
        <v>219</v>
      </c>
      <c r="H230" s="168">
        <v>21</v>
      </c>
      <c r="I230" s="169"/>
      <c r="J230" s="169"/>
      <c r="K230" s="170"/>
      <c r="L230" s="27"/>
      <c r="M230" s="171" t="s">
        <v>1</v>
      </c>
      <c r="N230" s="172" t="s">
        <v>36</v>
      </c>
      <c r="O230" s="160">
        <v>0</v>
      </c>
      <c r="P230" s="160">
        <f t="shared" si="27"/>
        <v>0</v>
      </c>
      <c r="Q230" s="160">
        <v>0</v>
      </c>
      <c r="R230" s="160">
        <f t="shared" si="28"/>
        <v>0</v>
      </c>
      <c r="S230" s="160">
        <v>0</v>
      </c>
      <c r="T230" s="161">
        <f t="shared" si="29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2" t="s">
        <v>200</v>
      </c>
      <c r="AT230" s="162" t="s">
        <v>178</v>
      </c>
      <c r="AU230" s="162" t="s">
        <v>83</v>
      </c>
      <c r="AY230" s="14" t="s">
        <v>170</v>
      </c>
      <c r="BE230" s="163">
        <f t="shared" si="30"/>
        <v>0</v>
      </c>
      <c r="BF230" s="163">
        <f t="shared" si="31"/>
        <v>0</v>
      </c>
      <c r="BG230" s="163">
        <f t="shared" si="32"/>
        <v>0</v>
      </c>
      <c r="BH230" s="163">
        <f t="shared" si="33"/>
        <v>0</v>
      </c>
      <c r="BI230" s="163">
        <f t="shared" si="34"/>
        <v>0</v>
      </c>
      <c r="BJ230" s="14" t="s">
        <v>83</v>
      </c>
      <c r="BK230" s="163">
        <f t="shared" si="35"/>
        <v>0</v>
      </c>
      <c r="BL230" s="14" t="s">
        <v>200</v>
      </c>
      <c r="BM230" s="162" t="s">
        <v>833</v>
      </c>
    </row>
    <row r="231" spans="1:65" s="2" customFormat="1" ht="33" customHeight="1">
      <c r="A231" s="26"/>
      <c r="B231" s="149"/>
      <c r="C231" s="150" t="s">
        <v>428</v>
      </c>
      <c r="D231" s="150" t="s">
        <v>173</v>
      </c>
      <c r="E231" s="151" t="s">
        <v>2543</v>
      </c>
      <c r="F231" s="152" t="s">
        <v>2544</v>
      </c>
      <c r="G231" s="153" t="s">
        <v>219</v>
      </c>
      <c r="H231" s="154">
        <v>21</v>
      </c>
      <c r="I231" s="155"/>
      <c r="J231" s="155"/>
      <c r="K231" s="156"/>
      <c r="L231" s="157"/>
      <c r="M231" s="158" t="s">
        <v>1</v>
      </c>
      <c r="N231" s="159" t="s">
        <v>36</v>
      </c>
      <c r="O231" s="160">
        <v>0</v>
      </c>
      <c r="P231" s="160">
        <f t="shared" si="27"/>
        <v>0</v>
      </c>
      <c r="Q231" s="160">
        <v>0</v>
      </c>
      <c r="R231" s="160">
        <f t="shared" si="28"/>
        <v>0</v>
      </c>
      <c r="S231" s="160">
        <v>0</v>
      </c>
      <c r="T231" s="161">
        <f t="shared" si="29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233</v>
      </c>
      <c r="AT231" s="162" t="s">
        <v>173</v>
      </c>
      <c r="AU231" s="162" t="s">
        <v>83</v>
      </c>
      <c r="AY231" s="14" t="s">
        <v>170</v>
      </c>
      <c r="BE231" s="163">
        <f t="shared" si="30"/>
        <v>0</v>
      </c>
      <c r="BF231" s="163">
        <f t="shared" si="31"/>
        <v>0</v>
      </c>
      <c r="BG231" s="163">
        <f t="shared" si="32"/>
        <v>0</v>
      </c>
      <c r="BH231" s="163">
        <f t="shared" si="33"/>
        <v>0</v>
      </c>
      <c r="BI231" s="163">
        <f t="shared" si="34"/>
        <v>0</v>
      </c>
      <c r="BJ231" s="14" t="s">
        <v>83</v>
      </c>
      <c r="BK231" s="163">
        <f t="shared" si="35"/>
        <v>0</v>
      </c>
      <c r="BL231" s="14" t="s">
        <v>200</v>
      </c>
      <c r="BM231" s="162" t="s">
        <v>837</v>
      </c>
    </row>
    <row r="232" spans="1:65" s="2" customFormat="1" ht="24.2" customHeight="1">
      <c r="A232" s="26"/>
      <c r="B232" s="149"/>
      <c r="C232" s="164" t="s">
        <v>838</v>
      </c>
      <c r="D232" s="164" t="s">
        <v>178</v>
      </c>
      <c r="E232" s="165" t="s">
        <v>2545</v>
      </c>
      <c r="F232" s="166" t="s">
        <v>2546</v>
      </c>
      <c r="G232" s="167" t="s">
        <v>219</v>
      </c>
      <c r="H232" s="168">
        <v>2</v>
      </c>
      <c r="I232" s="169"/>
      <c r="J232" s="169"/>
      <c r="K232" s="170"/>
      <c r="L232" s="27"/>
      <c r="M232" s="171" t="s">
        <v>1</v>
      </c>
      <c r="N232" s="172" t="s">
        <v>36</v>
      </c>
      <c r="O232" s="160">
        <v>0</v>
      </c>
      <c r="P232" s="160">
        <f t="shared" si="27"/>
        <v>0</v>
      </c>
      <c r="Q232" s="160">
        <v>0</v>
      </c>
      <c r="R232" s="160">
        <f t="shared" si="28"/>
        <v>0</v>
      </c>
      <c r="S232" s="160">
        <v>0</v>
      </c>
      <c r="T232" s="161">
        <f t="shared" si="29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200</v>
      </c>
      <c r="AT232" s="162" t="s">
        <v>178</v>
      </c>
      <c r="AU232" s="162" t="s">
        <v>83</v>
      </c>
      <c r="AY232" s="14" t="s">
        <v>170</v>
      </c>
      <c r="BE232" s="163">
        <f t="shared" si="30"/>
        <v>0</v>
      </c>
      <c r="BF232" s="163">
        <f t="shared" si="31"/>
        <v>0</v>
      </c>
      <c r="BG232" s="163">
        <f t="shared" si="32"/>
        <v>0</v>
      </c>
      <c r="BH232" s="163">
        <f t="shared" si="33"/>
        <v>0</v>
      </c>
      <c r="BI232" s="163">
        <f t="shared" si="34"/>
        <v>0</v>
      </c>
      <c r="BJ232" s="14" t="s">
        <v>83</v>
      </c>
      <c r="BK232" s="163">
        <f t="shared" si="35"/>
        <v>0</v>
      </c>
      <c r="BL232" s="14" t="s">
        <v>200</v>
      </c>
      <c r="BM232" s="162" t="s">
        <v>841</v>
      </c>
    </row>
    <row r="233" spans="1:65" s="2" customFormat="1" ht="33" customHeight="1">
      <c r="A233" s="26"/>
      <c r="B233" s="149"/>
      <c r="C233" s="150" t="s">
        <v>431</v>
      </c>
      <c r="D233" s="150" t="s">
        <v>173</v>
      </c>
      <c r="E233" s="151" t="s">
        <v>2547</v>
      </c>
      <c r="F233" s="152" t="s">
        <v>2548</v>
      </c>
      <c r="G233" s="153" t="s">
        <v>219</v>
      </c>
      <c r="H233" s="154">
        <v>2</v>
      </c>
      <c r="I233" s="155"/>
      <c r="J233" s="155"/>
      <c r="K233" s="156"/>
      <c r="L233" s="157"/>
      <c r="M233" s="158" t="s">
        <v>1</v>
      </c>
      <c r="N233" s="159" t="s">
        <v>36</v>
      </c>
      <c r="O233" s="160">
        <v>0</v>
      </c>
      <c r="P233" s="160">
        <f t="shared" si="27"/>
        <v>0</v>
      </c>
      <c r="Q233" s="160">
        <v>0</v>
      </c>
      <c r="R233" s="160">
        <f t="shared" si="28"/>
        <v>0</v>
      </c>
      <c r="S233" s="160">
        <v>0</v>
      </c>
      <c r="T233" s="161">
        <f t="shared" si="29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2" t="s">
        <v>233</v>
      </c>
      <c r="AT233" s="162" t="s">
        <v>173</v>
      </c>
      <c r="AU233" s="162" t="s">
        <v>83</v>
      </c>
      <c r="AY233" s="14" t="s">
        <v>170</v>
      </c>
      <c r="BE233" s="163">
        <f t="shared" si="30"/>
        <v>0</v>
      </c>
      <c r="BF233" s="163">
        <f t="shared" si="31"/>
        <v>0</v>
      </c>
      <c r="BG233" s="163">
        <f t="shared" si="32"/>
        <v>0</v>
      </c>
      <c r="BH233" s="163">
        <f t="shared" si="33"/>
        <v>0</v>
      </c>
      <c r="BI233" s="163">
        <f t="shared" si="34"/>
        <v>0</v>
      </c>
      <c r="BJ233" s="14" t="s">
        <v>83</v>
      </c>
      <c r="BK233" s="163">
        <f t="shared" si="35"/>
        <v>0</v>
      </c>
      <c r="BL233" s="14" t="s">
        <v>200</v>
      </c>
      <c r="BM233" s="162" t="s">
        <v>842</v>
      </c>
    </row>
    <row r="234" spans="1:65" s="2" customFormat="1" ht="37.9" customHeight="1">
      <c r="A234" s="26"/>
      <c r="B234" s="149"/>
      <c r="C234" s="164" t="s">
        <v>844</v>
      </c>
      <c r="D234" s="164" t="s">
        <v>178</v>
      </c>
      <c r="E234" s="165" t="s">
        <v>2549</v>
      </c>
      <c r="F234" s="166" t="s">
        <v>2550</v>
      </c>
      <c r="G234" s="167" t="s">
        <v>219</v>
      </c>
      <c r="H234" s="168">
        <v>32</v>
      </c>
      <c r="I234" s="169"/>
      <c r="J234" s="169"/>
      <c r="K234" s="170"/>
      <c r="L234" s="27"/>
      <c r="M234" s="171" t="s">
        <v>1</v>
      </c>
      <c r="N234" s="172" t="s">
        <v>36</v>
      </c>
      <c r="O234" s="160">
        <v>0</v>
      </c>
      <c r="P234" s="160">
        <f t="shared" si="27"/>
        <v>0</v>
      </c>
      <c r="Q234" s="160">
        <v>0</v>
      </c>
      <c r="R234" s="160">
        <f t="shared" si="28"/>
        <v>0</v>
      </c>
      <c r="S234" s="160">
        <v>0</v>
      </c>
      <c r="T234" s="161">
        <f t="shared" si="29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2" t="s">
        <v>200</v>
      </c>
      <c r="AT234" s="162" t="s">
        <v>178</v>
      </c>
      <c r="AU234" s="162" t="s">
        <v>83</v>
      </c>
      <c r="AY234" s="14" t="s">
        <v>170</v>
      </c>
      <c r="BE234" s="163">
        <f t="shared" si="30"/>
        <v>0</v>
      </c>
      <c r="BF234" s="163">
        <f t="shared" si="31"/>
        <v>0</v>
      </c>
      <c r="BG234" s="163">
        <f t="shared" si="32"/>
        <v>0</v>
      </c>
      <c r="BH234" s="163">
        <f t="shared" si="33"/>
        <v>0</v>
      </c>
      <c r="BI234" s="163">
        <f t="shared" si="34"/>
        <v>0</v>
      </c>
      <c r="BJ234" s="14" t="s">
        <v>83</v>
      </c>
      <c r="BK234" s="163">
        <f t="shared" si="35"/>
        <v>0</v>
      </c>
      <c r="BL234" s="14" t="s">
        <v>200</v>
      </c>
      <c r="BM234" s="162" t="s">
        <v>847</v>
      </c>
    </row>
    <row r="235" spans="1:65" s="2" customFormat="1" ht="24.2" customHeight="1">
      <c r="A235" s="26"/>
      <c r="B235" s="149"/>
      <c r="C235" s="150" t="s">
        <v>251</v>
      </c>
      <c r="D235" s="150" t="s">
        <v>173</v>
      </c>
      <c r="E235" s="151" t="s">
        <v>2551</v>
      </c>
      <c r="F235" s="152" t="s">
        <v>2552</v>
      </c>
      <c r="G235" s="153" t="s">
        <v>219</v>
      </c>
      <c r="H235" s="154">
        <v>32</v>
      </c>
      <c r="I235" s="155"/>
      <c r="J235" s="155"/>
      <c r="K235" s="156"/>
      <c r="L235" s="157"/>
      <c r="M235" s="158" t="s">
        <v>1</v>
      </c>
      <c r="N235" s="159" t="s">
        <v>36</v>
      </c>
      <c r="O235" s="160">
        <v>0</v>
      </c>
      <c r="P235" s="160">
        <f t="shared" si="27"/>
        <v>0</v>
      </c>
      <c r="Q235" s="160">
        <v>0</v>
      </c>
      <c r="R235" s="160">
        <f t="shared" si="28"/>
        <v>0</v>
      </c>
      <c r="S235" s="160">
        <v>0</v>
      </c>
      <c r="T235" s="161">
        <f t="shared" si="29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233</v>
      </c>
      <c r="AT235" s="162" t="s">
        <v>173</v>
      </c>
      <c r="AU235" s="162" t="s">
        <v>83</v>
      </c>
      <c r="AY235" s="14" t="s">
        <v>170</v>
      </c>
      <c r="BE235" s="163">
        <f t="shared" si="30"/>
        <v>0</v>
      </c>
      <c r="BF235" s="163">
        <f t="shared" si="31"/>
        <v>0</v>
      </c>
      <c r="BG235" s="163">
        <f t="shared" si="32"/>
        <v>0</v>
      </c>
      <c r="BH235" s="163">
        <f t="shared" si="33"/>
        <v>0</v>
      </c>
      <c r="BI235" s="163">
        <f t="shared" si="34"/>
        <v>0</v>
      </c>
      <c r="BJ235" s="14" t="s">
        <v>83</v>
      </c>
      <c r="BK235" s="163">
        <f t="shared" si="35"/>
        <v>0</v>
      </c>
      <c r="BL235" s="14" t="s">
        <v>200</v>
      </c>
      <c r="BM235" s="162" t="s">
        <v>850</v>
      </c>
    </row>
    <row r="236" spans="1:65" s="2" customFormat="1" ht="24.2" customHeight="1">
      <c r="A236" s="26"/>
      <c r="B236" s="149"/>
      <c r="C236" s="164" t="s">
        <v>851</v>
      </c>
      <c r="D236" s="164" t="s">
        <v>178</v>
      </c>
      <c r="E236" s="165" t="s">
        <v>2553</v>
      </c>
      <c r="F236" s="166" t="s">
        <v>2554</v>
      </c>
      <c r="G236" s="167" t="s">
        <v>219</v>
      </c>
      <c r="H236" s="168">
        <v>21</v>
      </c>
      <c r="I236" s="169"/>
      <c r="J236" s="169"/>
      <c r="K236" s="170"/>
      <c r="L236" s="27"/>
      <c r="M236" s="171" t="s">
        <v>1</v>
      </c>
      <c r="N236" s="172" t="s">
        <v>36</v>
      </c>
      <c r="O236" s="160">
        <v>0</v>
      </c>
      <c r="P236" s="160">
        <f t="shared" si="27"/>
        <v>0</v>
      </c>
      <c r="Q236" s="160">
        <v>0</v>
      </c>
      <c r="R236" s="160">
        <f t="shared" si="28"/>
        <v>0</v>
      </c>
      <c r="S236" s="160">
        <v>0</v>
      </c>
      <c r="T236" s="161">
        <f t="shared" si="29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2" t="s">
        <v>200</v>
      </c>
      <c r="AT236" s="162" t="s">
        <v>178</v>
      </c>
      <c r="AU236" s="162" t="s">
        <v>83</v>
      </c>
      <c r="AY236" s="14" t="s">
        <v>170</v>
      </c>
      <c r="BE236" s="163">
        <f t="shared" si="30"/>
        <v>0</v>
      </c>
      <c r="BF236" s="163">
        <f t="shared" si="31"/>
        <v>0</v>
      </c>
      <c r="BG236" s="163">
        <f t="shared" si="32"/>
        <v>0</v>
      </c>
      <c r="BH236" s="163">
        <f t="shared" si="33"/>
        <v>0</v>
      </c>
      <c r="BI236" s="163">
        <f t="shared" si="34"/>
        <v>0</v>
      </c>
      <c r="BJ236" s="14" t="s">
        <v>83</v>
      </c>
      <c r="BK236" s="163">
        <f t="shared" si="35"/>
        <v>0</v>
      </c>
      <c r="BL236" s="14" t="s">
        <v>200</v>
      </c>
      <c r="BM236" s="162" t="s">
        <v>854</v>
      </c>
    </row>
    <row r="237" spans="1:65" s="2" customFormat="1" ht="16.5" customHeight="1">
      <c r="A237" s="26"/>
      <c r="B237" s="149"/>
      <c r="C237" s="150" t="s">
        <v>439</v>
      </c>
      <c r="D237" s="150" t="s">
        <v>173</v>
      </c>
      <c r="E237" s="151" t="s">
        <v>2555</v>
      </c>
      <c r="F237" s="152" t="s">
        <v>2556</v>
      </c>
      <c r="G237" s="153" t="s">
        <v>219</v>
      </c>
      <c r="H237" s="154">
        <v>21</v>
      </c>
      <c r="I237" s="155"/>
      <c r="J237" s="155"/>
      <c r="K237" s="156"/>
      <c r="L237" s="157"/>
      <c r="M237" s="158" t="s">
        <v>1</v>
      </c>
      <c r="N237" s="159" t="s">
        <v>36</v>
      </c>
      <c r="O237" s="160">
        <v>0</v>
      </c>
      <c r="P237" s="160">
        <f t="shared" si="27"/>
        <v>0</v>
      </c>
      <c r="Q237" s="160">
        <v>0</v>
      </c>
      <c r="R237" s="160">
        <f t="shared" si="28"/>
        <v>0</v>
      </c>
      <c r="S237" s="160">
        <v>0</v>
      </c>
      <c r="T237" s="161">
        <f t="shared" si="29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233</v>
      </c>
      <c r="AT237" s="162" t="s">
        <v>173</v>
      </c>
      <c r="AU237" s="162" t="s">
        <v>83</v>
      </c>
      <c r="AY237" s="14" t="s">
        <v>170</v>
      </c>
      <c r="BE237" s="163">
        <f t="shared" si="30"/>
        <v>0</v>
      </c>
      <c r="BF237" s="163">
        <f t="shared" si="31"/>
        <v>0</v>
      </c>
      <c r="BG237" s="163">
        <f t="shared" si="32"/>
        <v>0</v>
      </c>
      <c r="BH237" s="163">
        <f t="shared" si="33"/>
        <v>0</v>
      </c>
      <c r="BI237" s="163">
        <f t="shared" si="34"/>
        <v>0</v>
      </c>
      <c r="BJ237" s="14" t="s">
        <v>83</v>
      </c>
      <c r="BK237" s="163">
        <f t="shared" si="35"/>
        <v>0</v>
      </c>
      <c r="BL237" s="14" t="s">
        <v>200</v>
      </c>
      <c r="BM237" s="162" t="s">
        <v>860</v>
      </c>
    </row>
    <row r="238" spans="1:65" s="2" customFormat="1" ht="24.2" customHeight="1">
      <c r="A238" s="26"/>
      <c r="B238" s="149"/>
      <c r="C238" s="164" t="s">
        <v>861</v>
      </c>
      <c r="D238" s="164" t="s">
        <v>178</v>
      </c>
      <c r="E238" s="165" t="s">
        <v>2557</v>
      </c>
      <c r="F238" s="166" t="s">
        <v>2558</v>
      </c>
      <c r="G238" s="167" t="s">
        <v>219</v>
      </c>
      <c r="H238" s="168">
        <v>8</v>
      </c>
      <c r="I238" s="169"/>
      <c r="J238" s="169"/>
      <c r="K238" s="170"/>
      <c r="L238" s="27"/>
      <c r="M238" s="171" t="s">
        <v>1</v>
      </c>
      <c r="N238" s="172" t="s">
        <v>36</v>
      </c>
      <c r="O238" s="160">
        <v>0</v>
      </c>
      <c r="P238" s="160">
        <f t="shared" si="27"/>
        <v>0</v>
      </c>
      <c r="Q238" s="160">
        <v>0</v>
      </c>
      <c r="R238" s="160">
        <f t="shared" si="28"/>
        <v>0</v>
      </c>
      <c r="S238" s="160">
        <v>0</v>
      </c>
      <c r="T238" s="161">
        <f t="shared" si="29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2" t="s">
        <v>200</v>
      </c>
      <c r="AT238" s="162" t="s">
        <v>178</v>
      </c>
      <c r="AU238" s="162" t="s">
        <v>83</v>
      </c>
      <c r="AY238" s="14" t="s">
        <v>170</v>
      </c>
      <c r="BE238" s="163">
        <f t="shared" si="30"/>
        <v>0</v>
      </c>
      <c r="BF238" s="163">
        <f t="shared" si="31"/>
        <v>0</v>
      </c>
      <c r="BG238" s="163">
        <f t="shared" si="32"/>
        <v>0</v>
      </c>
      <c r="BH238" s="163">
        <f t="shared" si="33"/>
        <v>0</v>
      </c>
      <c r="BI238" s="163">
        <f t="shared" si="34"/>
        <v>0</v>
      </c>
      <c r="BJ238" s="14" t="s">
        <v>83</v>
      </c>
      <c r="BK238" s="163">
        <f t="shared" si="35"/>
        <v>0</v>
      </c>
      <c r="BL238" s="14" t="s">
        <v>200</v>
      </c>
      <c r="BM238" s="162" t="s">
        <v>864</v>
      </c>
    </row>
    <row r="239" spans="1:65" s="2" customFormat="1" ht="16.5" customHeight="1">
      <c r="A239" s="26"/>
      <c r="B239" s="149"/>
      <c r="C239" s="150" t="s">
        <v>443</v>
      </c>
      <c r="D239" s="150" t="s">
        <v>173</v>
      </c>
      <c r="E239" s="151" t="s">
        <v>2559</v>
      </c>
      <c r="F239" s="152" t="s">
        <v>2560</v>
      </c>
      <c r="G239" s="153" t="s">
        <v>219</v>
      </c>
      <c r="H239" s="154">
        <v>8</v>
      </c>
      <c r="I239" s="155"/>
      <c r="J239" s="155"/>
      <c r="K239" s="156"/>
      <c r="L239" s="157"/>
      <c r="M239" s="158" t="s">
        <v>1</v>
      </c>
      <c r="N239" s="159" t="s">
        <v>36</v>
      </c>
      <c r="O239" s="160">
        <v>0</v>
      </c>
      <c r="P239" s="160">
        <f t="shared" si="27"/>
        <v>0</v>
      </c>
      <c r="Q239" s="160">
        <v>0</v>
      </c>
      <c r="R239" s="160">
        <f t="shared" si="28"/>
        <v>0</v>
      </c>
      <c r="S239" s="160">
        <v>0</v>
      </c>
      <c r="T239" s="161">
        <f t="shared" si="29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2" t="s">
        <v>233</v>
      </c>
      <c r="AT239" s="162" t="s">
        <v>173</v>
      </c>
      <c r="AU239" s="162" t="s">
        <v>83</v>
      </c>
      <c r="AY239" s="14" t="s">
        <v>170</v>
      </c>
      <c r="BE239" s="163">
        <f t="shared" si="30"/>
        <v>0</v>
      </c>
      <c r="BF239" s="163">
        <f t="shared" si="31"/>
        <v>0</v>
      </c>
      <c r="BG239" s="163">
        <f t="shared" si="32"/>
        <v>0</v>
      </c>
      <c r="BH239" s="163">
        <f t="shared" si="33"/>
        <v>0</v>
      </c>
      <c r="BI239" s="163">
        <f t="shared" si="34"/>
        <v>0</v>
      </c>
      <c r="BJ239" s="14" t="s">
        <v>83</v>
      </c>
      <c r="BK239" s="163">
        <f t="shared" si="35"/>
        <v>0</v>
      </c>
      <c r="BL239" s="14" t="s">
        <v>200</v>
      </c>
      <c r="BM239" s="162" t="s">
        <v>867</v>
      </c>
    </row>
    <row r="240" spans="1:65" s="2" customFormat="1" ht="24.2" customHeight="1">
      <c r="A240" s="26"/>
      <c r="B240" s="149"/>
      <c r="C240" s="164" t="s">
        <v>271</v>
      </c>
      <c r="D240" s="164" t="s">
        <v>178</v>
      </c>
      <c r="E240" s="165" t="s">
        <v>2561</v>
      </c>
      <c r="F240" s="166" t="s">
        <v>2562</v>
      </c>
      <c r="G240" s="167" t="s">
        <v>219</v>
      </c>
      <c r="H240" s="168">
        <v>13</v>
      </c>
      <c r="I240" s="169"/>
      <c r="J240" s="169"/>
      <c r="K240" s="170"/>
      <c r="L240" s="27"/>
      <c r="M240" s="171" t="s">
        <v>1</v>
      </c>
      <c r="N240" s="172" t="s">
        <v>36</v>
      </c>
      <c r="O240" s="160">
        <v>0</v>
      </c>
      <c r="P240" s="160">
        <f t="shared" si="27"/>
        <v>0</v>
      </c>
      <c r="Q240" s="160">
        <v>0</v>
      </c>
      <c r="R240" s="160">
        <f t="shared" si="28"/>
        <v>0</v>
      </c>
      <c r="S240" s="160">
        <v>0</v>
      </c>
      <c r="T240" s="161">
        <f t="shared" si="29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200</v>
      </c>
      <c r="AT240" s="162" t="s">
        <v>178</v>
      </c>
      <c r="AU240" s="162" t="s">
        <v>83</v>
      </c>
      <c r="AY240" s="14" t="s">
        <v>170</v>
      </c>
      <c r="BE240" s="163">
        <f t="shared" si="30"/>
        <v>0</v>
      </c>
      <c r="BF240" s="163">
        <f t="shared" si="31"/>
        <v>0</v>
      </c>
      <c r="BG240" s="163">
        <f t="shared" si="32"/>
        <v>0</v>
      </c>
      <c r="BH240" s="163">
        <f t="shared" si="33"/>
        <v>0</v>
      </c>
      <c r="BI240" s="163">
        <f t="shared" si="34"/>
        <v>0</v>
      </c>
      <c r="BJ240" s="14" t="s">
        <v>83</v>
      </c>
      <c r="BK240" s="163">
        <f t="shared" si="35"/>
        <v>0</v>
      </c>
      <c r="BL240" s="14" t="s">
        <v>200</v>
      </c>
      <c r="BM240" s="162" t="s">
        <v>870</v>
      </c>
    </row>
    <row r="241" spans="1:65" s="2" customFormat="1" ht="16.5" customHeight="1">
      <c r="A241" s="26"/>
      <c r="B241" s="149"/>
      <c r="C241" s="150" t="s">
        <v>446</v>
      </c>
      <c r="D241" s="150" t="s">
        <v>173</v>
      </c>
      <c r="E241" s="151" t="s">
        <v>2563</v>
      </c>
      <c r="F241" s="152" t="s">
        <v>2564</v>
      </c>
      <c r="G241" s="153" t="s">
        <v>219</v>
      </c>
      <c r="H241" s="154">
        <v>13</v>
      </c>
      <c r="I241" s="155"/>
      <c r="J241" s="155"/>
      <c r="K241" s="156"/>
      <c r="L241" s="157"/>
      <c r="M241" s="158" t="s">
        <v>1</v>
      </c>
      <c r="N241" s="159" t="s">
        <v>36</v>
      </c>
      <c r="O241" s="160">
        <v>0</v>
      </c>
      <c r="P241" s="160">
        <f t="shared" si="27"/>
        <v>0</v>
      </c>
      <c r="Q241" s="160">
        <v>0</v>
      </c>
      <c r="R241" s="160">
        <f t="shared" si="28"/>
        <v>0</v>
      </c>
      <c r="S241" s="160">
        <v>0</v>
      </c>
      <c r="T241" s="161">
        <f t="shared" si="29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2" t="s">
        <v>233</v>
      </c>
      <c r="AT241" s="162" t="s">
        <v>173</v>
      </c>
      <c r="AU241" s="162" t="s">
        <v>83</v>
      </c>
      <c r="AY241" s="14" t="s">
        <v>170</v>
      </c>
      <c r="BE241" s="163">
        <f t="shared" si="30"/>
        <v>0</v>
      </c>
      <c r="BF241" s="163">
        <f t="shared" si="31"/>
        <v>0</v>
      </c>
      <c r="BG241" s="163">
        <f t="shared" si="32"/>
        <v>0</v>
      </c>
      <c r="BH241" s="163">
        <f t="shared" si="33"/>
        <v>0</v>
      </c>
      <c r="BI241" s="163">
        <f t="shared" si="34"/>
        <v>0</v>
      </c>
      <c r="BJ241" s="14" t="s">
        <v>83</v>
      </c>
      <c r="BK241" s="163">
        <f t="shared" si="35"/>
        <v>0</v>
      </c>
      <c r="BL241" s="14" t="s">
        <v>200</v>
      </c>
      <c r="BM241" s="162" t="s">
        <v>873</v>
      </c>
    </row>
    <row r="242" spans="1:65" s="2" customFormat="1" ht="24.2" customHeight="1">
      <c r="A242" s="26"/>
      <c r="B242" s="149"/>
      <c r="C242" s="164" t="s">
        <v>874</v>
      </c>
      <c r="D242" s="164" t="s">
        <v>178</v>
      </c>
      <c r="E242" s="165" t="s">
        <v>2565</v>
      </c>
      <c r="F242" s="166" t="s">
        <v>2566</v>
      </c>
      <c r="G242" s="167" t="s">
        <v>219</v>
      </c>
      <c r="H242" s="168">
        <v>24</v>
      </c>
      <c r="I242" s="169"/>
      <c r="J242" s="169"/>
      <c r="K242" s="170"/>
      <c r="L242" s="27"/>
      <c r="M242" s="171" t="s">
        <v>1</v>
      </c>
      <c r="N242" s="172" t="s">
        <v>36</v>
      </c>
      <c r="O242" s="160">
        <v>0</v>
      </c>
      <c r="P242" s="160">
        <f t="shared" si="27"/>
        <v>0</v>
      </c>
      <c r="Q242" s="160">
        <v>0</v>
      </c>
      <c r="R242" s="160">
        <f t="shared" si="28"/>
        <v>0</v>
      </c>
      <c r="S242" s="160">
        <v>0</v>
      </c>
      <c r="T242" s="161">
        <f t="shared" si="29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200</v>
      </c>
      <c r="AT242" s="162" t="s">
        <v>178</v>
      </c>
      <c r="AU242" s="162" t="s">
        <v>83</v>
      </c>
      <c r="AY242" s="14" t="s">
        <v>170</v>
      </c>
      <c r="BE242" s="163">
        <f t="shared" si="30"/>
        <v>0</v>
      </c>
      <c r="BF242" s="163">
        <f t="shared" si="31"/>
        <v>0</v>
      </c>
      <c r="BG242" s="163">
        <f t="shared" si="32"/>
        <v>0</v>
      </c>
      <c r="BH242" s="163">
        <f t="shared" si="33"/>
        <v>0</v>
      </c>
      <c r="BI242" s="163">
        <f t="shared" si="34"/>
        <v>0</v>
      </c>
      <c r="BJ242" s="14" t="s">
        <v>83</v>
      </c>
      <c r="BK242" s="163">
        <f t="shared" si="35"/>
        <v>0</v>
      </c>
      <c r="BL242" s="14" t="s">
        <v>200</v>
      </c>
      <c r="BM242" s="162" t="s">
        <v>877</v>
      </c>
    </row>
    <row r="243" spans="1:65" s="2" customFormat="1" ht="16.5" customHeight="1">
      <c r="A243" s="26"/>
      <c r="B243" s="149"/>
      <c r="C243" s="150" t="s">
        <v>450</v>
      </c>
      <c r="D243" s="150" t="s">
        <v>173</v>
      </c>
      <c r="E243" s="151" t="s">
        <v>2567</v>
      </c>
      <c r="F243" s="152" t="s">
        <v>2568</v>
      </c>
      <c r="G243" s="153" t="s">
        <v>219</v>
      </c>
      <c r="H243" s="154">
        <v>24</v>
      </c>
      <c r="I243" s="155"/>
      <c r="J243" s="155"/>
      <c r="K243" s="156"/>
      <c r="L243" s="157"/>
      <c r="M243" s="158" t="s">
        <v>1</v>
      </c>
      <c r="N243" s="159" t="s">
        <v>36</v>
      </c>
      <c r="O243" s="160">
        <v>0</v>
      </c>
      <c r="P243" s="160">
        <f t="shared" si="27"/>
        <v>0</v>
      </c>
      <c r="Q243" s="160">
        <v>0</v>
      </c>
      <c r="R243" s="160">
        <f t="shared" si="28"/>
        <v>0</v>
      </c>
      <c r="S243" s="160">
        <v>0</v>
      </c>
      <c r="T243" s="161">
        <f t="shared" si="29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233</v>
      </c>
      <c r="AT243" s="162" t="s">
        <v>173</v>
      </c>
      <c r="AU243" s="162" t="s">
        <v>83</v>
      </c>
      <c r="AY243" s="14" t="s">
        <v>170</v>
      </c>
      <c r="BE243" s="163">
        <f t="shared" si="30"/>
        <v>0</v>
      </c>
      <c r="BF243" s="163">
        <f t="shared" si="31"/>
        <v>0</v>
      </c>
      <c r="BG243" s="163">
        <f t="shared" si="32"/>
        <v>0</v>
      </c>
      <c r="BH243" s="163">
        <f t="shared" si="33"/>
        <v>0</v>
      </c>
      <c r="BI243" s="163">
        <f t="shared" si="34"/>
        <v>0</v>
      </c>
      <c r="BJ243" s="14" t="s">
        <v>83</v>
      </c>
      <c r="BK243" s="163">
        <f t="shared" si="35"/>
        <v>0</v>
      </c>
      <c r="BL243" s="14" t="s">
        <v>200</v>
      </c>
      <c r="BM243" s="162" t="s">
        <v>880</v>
      </c>
    </row>
    <row r="244" spans="1:65" s="2" customFormat="1" ht="24.2" customHeight="1">
      <c r="A244" s="26"/>
      <c r="B244" s="149"/>
      <c r="C244" s="164" t="s">
        <v>881</v>
      </c>
      <c r="D244" s="164" t="s">
        <v>178</v>
      </c>
      <c r="E244" s="165" t="s">
        <v>2569</v>
      </c>
      <c r="F244" s="166" t="s">
        <v>2570</v>
      </c>
      <c r="G244" s="167" t="s">
        <v>219</v>
      </c>
      <c r="H244" s="168">
        <v>4</v>
      </c>
      <c r="I244" s="169"/>
      <c r="J244" s="169"/>
      <c r="K244" s="170"/>
      <c r="L244" s="27"/>
      <c r="M244" s="171" t="s">
        <v>1</v>
      </c>
      <c r="N244" s="172" t="s">
        <v>36</v>
      </c>
      <c r="O244" s="160">
        <v>0</v>
      </c>
      <c r="P244" s="160">
        <f t="shared" si="27"/>
        <v>0</v>
      </c>
      <c r="Q244" s="160">
        <v>0</v>
      </c>
      <c r="R244" s="160">
        <f t="shared" si="28"/>
        <v>0</v>
      </c>
      <c r="S244" s="160">
        <v>0</v>
      </c>
      <c r="T244" s="161">
        <f t="shared" si="29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2" t="s">
        <v>200</v>
      </c>
      <c r="AT244" s="162" t="s">
        <v>178</v>
      </c>
      <c r="AU244" s="162" t="s">
        <v>83</v>
      </c>
      <c r="AY244" s="14" t="s">
        <v>170</v>
      </c>
      <c r="BE244" s="163">
        <f t="shared" si="30"/>
        <v>0</v>
      </c>
      <c r="BF244" s="163">
        <f t="shared" si="31"/>
        <v>0</v>
      </c>
      <c r="BG244" s="163">
        <f t="shared" si="32"/>
        <v>0</v>
      </c>
      <c r="BH244" s="163">
        <f t="shared" si="33"/>
        <v>0</v>
      </c>
      <c r="BI244" s="163">
        <f t="shared" si="34"/>
        <v>0</v>
      </c>
      <c r="BJ244" s="14" t="s">
        <v>83</v>
      </c>
      <c r="BK244" s="163">
        <f t="shared" si="35"/>
        <v>0</v>
      </c>
      <c r="BL244" s="14" t="s">
        <v>200</v>
      </c>
      <c r="BM244" s="162" t="s">
        <v>884</v>
      </c>
    </row>
    <row r="245" spans="1:65" s="2" customFormat="1" ht="16.5" customHeight="1">
      <c r="A245" s="26"/>
      <c r="B245" s="149"/>
      <c r="C245" s="150" t="s">
        <v>453</v>
      </c>
      <c r="D245" s="150" t="s">
        <v>173</v>
      </c>
      <c r="E245" s="151" t="s">
        <v>2571</v>
      </c>
      <c r="F245" s="152" t="s">
        <v>2572</v>
      </c>
      <c r="G245" s="153" t="s">
        <v>219</v>
      </c>
      <c r="H245" s="154">
        <v>4</v>
      </c>
      <c r="I245" s="155"/>
      <c r="J245" s="155"/>
      <c r="K245" s="156"/>
      <c r="L245" s="157"/>
      <c r="M245" s="158" t="s">
        <v>1</v>
      </c>
      <c r="N245" s="159" t="s">
        <v>36</v>
      </c>
      <c r="O245" s="160">
        <v>0</v>
      </c>
      <c r="P245" s="160">
        <f t="shared" si="27"/>
        <v>0</v>
      </c>
      <c r="Q245" s="160">
        <v>0</v>
      </c>
      <c r="R245" s="160">
        <f t="shared" si="28"/>
        <v>0</v>
      </c>
      <c r="S245" s="160">
        <v>0</v>
      </c>
      <c r="T245" s="161">
        <f t="shared" si="29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233</v>
      </c>
      <c r="AT245" s="162" t="s">
        <v>173</v>
      </c>
      <c r="AU245" s="162" t="s">
        <v>83</v>
      </c>
      <c r="AY245" s="14" t="s">
        <v>170</v>
      </c>
      <c r="BE245" s="163">
        <f t="shared" si="30"/>
        <v>0</v>
      </c>
      <c r="BF245" s="163">
        <f t="shared" si="31"/>
        <v>0</v>
      </c>
      <c r="BG245" s="163">
        <f t="shared" si="32"/>
        <v>0</v>
      </c>
      <c r="BH245" s="163">
        <f t="shared" si="33"/>
        <v>0</v>
      </c>
      <c r="BI245" s="163">
        <f t="shared" si="34"/>
        <v>0</v>
      </c>
      <c r="BJ245" s="14" t="s">
        <v>83</v>
      </c>
      <c r="BK245" s="163">
        <f t="shared" si="35"/>
        <v>0</v>
      </c>
      <c r="BL245" s="14" t="s">
        <v>200</v>
      </c>
      <c r="BM245" s="162" t="s">
        <v>887</v>
      </c>
    </row>
    <row r="246" spans="1:65" s="2" customFormat="1" ht="16.5" customHeight="1">
      <c r="A246" s="26"/>
      <c r="B246" s="149"/>
      <c r="C246" s="164" t="s">
        <v>888</v>
      </c>
      <c r="D246" s="164" t="s">
        <v>178</v>
      </c>
      <c r="E246" s="165" t="s">
        <v>2573</v>
      </c>
      <c r="F246" s="166" t="s">
        <v>2574</v>
      </c>
      <c r="G246" s="167" t="s">
        <v>219</v>
      </c>
      <c r="H246" s="168">
        <v>1</v>
      </c>
      <c r="I246" s="169"/>
      <c r="J246" s="169"/>
      <c r="K246" s="170"/>
      <c r="L246" s="27"/>
      <c r="M246" s="171" t="s">
        <v>1</v>
      </c>
      <c r="N246" s="172" t="s">
        <v>36</v>
      </c>
      <c r="O246" s="160">
        <v>0</v>
      </c>
      <c r="P246" s="160">
        <f t="shared" si="27"/>
        <v>0</v>
      </c>
      <c r="Q246" s="160">
        <v>0</v>
      </c>
      <c r="R246" s="160">
        <f t="shared" si="28"/>
        <v>0</v>
      </c>
      <c r="S246" s="160">
        <v>0</v>
      </c>
      <c r="T246" s="161">
        <f t="shared" si="29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200</v>
      </c>
      <c r="AT246" s="162" t="s">
        <v>178</v>
      </c>
      <c r="AU246" s="162" t="s">
        <v>83</v>
      </c>
      <c r="AY246" s="14" t="s">
        <v>170</v>
      </c>
      <c r="BE246" s="163">
        <f t="shared" si="30"/>
        <v>0</v>
      </c>
      <c r="BF246" s="163">
        <f t="shared" si="31"/>
        <v>0</v>
      </c>
      <c r="BG246" s="163">
        <f t="shared" si="32"/>
        <v>0</v>
      </c>
      <c r="BH246" s="163">
        <f t="shared" si="33"/>
        <v>0</v>
      </c>
      <c r="BI246" s="163">
        <f t="shared" si="34"/>
        <v>0</v>
      </c>
      <c r="BJ246" s="14" t="s">
        <v>83</v>
      </c>
      <c r="BK246" s="163">
        <f t="shared" si="35"/>
        <v>0</v>
      </c>
      <c r="BL246" s="14" t="s">
        <v>200</v>
      </c>
      <c r="BM246" s="162" t="s">
        <v>891</v>
      </c>
    </row>
    <row r="247" spans="1:65" s="2" customFormat="1" ht="21.75" customHeight="1">
      <c r="A247" s="26"/>
      <c r="B247" s="149"/>
      <c r="C247" s="150" t="s">
        <v>459</v>
      </c>
      <c r="D247" s="150" t="s">
        <v>173</v>
      </c>
      <c r="E247" s="151" t="s">
        <v>2575</v>
      </c>
      <c r="F247" s="152" t="s">
        <v>2576</v>
      </c>
      <c r="G247" s="153" t="s">
        <v>219</v>
      </c>
      <c r="H247" s="154">
        <v>1</v>
      </c>
      <c r="I247" s="155"/>
      <c r="J247" s="155"/>
      <c r="K247" s="156"/>
      <c r="L247" s="157"/>
      <c r="M247" s="158" t="s">
        <v>1</v>
      </c>
      <c r="N247" s="159" t="s">
        <v>36</v>
      </c>
      <c r="O247" s="160">
        <v>0</v>
      </c>
      <c r="P247" s="160">
        <f t="shared" si="27"/>
        <v>0</v>
      </c>
      <c r="Q247" s="160">
        <v>0</v>
      </c>
      <c r="R247" s="160">
        <f t="shared" si="28"/>
        <v>0</v>
      </c>
      <c r="S247" s="160">
        <v>0</v>
      </c>
      <c r="T247" s="161">
        <f t="shared" si="29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233</v>
      </c>
      <c r="AT247" s="162" t="s">
        <v>173</v>
      </c>
      <c r="AU247" s="162" t="s">
        <v>83</v>
      </c>
      <c r="AY247" s="14" t="s">
        <v>170</v>
      </c>
      <c r="BE247" s="163">
        <f t="shared" si="30"/>
        <v>0</v>
      </c>
      <c r="BF247" s="163">
        <f t="shared" si="31"/>
        <v>0</v>
      </c>
      <c r="BG247" s="163">
        <f t="shared" si="32"/>
        <v>0</v>
      </c>
      <c r="BH247" s="163">
        <f t="shared" si="33"/>
        <v>0</v>
      </c>
      <c r="BI247" s="163">
        <f t="shared" si="34"/>
        <v>0</v>
      </c>
      <c r="BJ247" s="14" t="s">
        <v>83</v>
      </c>
      <c r="BK247" s="163">
        <f t="shared" si="35"/>
        <v>0</v>
      </c>
      <c r="BL247" s="14" t="s">
        <v>200</v>
      </c>
      <c r="BM247" s="162" t="s">
        <v>894</v>
      </c>
    </row>
    <row r="248" spans="1:65" s="2" customFormat="1" ht="16.5" customHeight="1">
      <c r="A248" s="26"/>
      <c r="B248" s="149"/>
      <c r="C248" s="164" t="s">
        <v>895</v>
      </c>
      <c r="D248" s="164" t="s">
        <v>178</v>
      </c>
      <c r="E248" s="165" t="s">
        <v>2577</v>
      </c>
      <c r="F248" s="166" t="s">
        <v>2578</v>
      </c>
      <c r="G248" s="167" t="s">
        <v>219</v>
      </c>
      <c r="H248" s="168">
        <v>1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</v>
      </c>
      <c r="P248" s="160">
        <f t="shared" si="27"/>
        <v>0</v>
      </c>
      <c r="Q248" s="160">
        <v>0</v>
      </c>
      <c r="R248" s="160">
        <f t="shared" si="28"/>
        <v>0</v>
      </c>
      <c r="S248" s="160">
        <v>0</v>
      </c>
      <c r="T248" s="161">
        <f t="shared" si="29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200</v>
      </c>
      <c r="AT248" s="162" t="s">
        <v>178</v>
      </c>
      <c r="AU248" s="162" t="s">
        <v>83</v>
      </c>
      <c r="AY248" s="14" t="s">
        <v>170</v>
      </c>
      <c r="BE248" s="163">
        <f t="shared" si="30"/>
        <v>0</v>
      </c>
      <c r="BF248" s="163">
        <f t="shared" si="31"/>
        <v>0</v>
      </c>
      <c r="BG248" s="163">
        <f t="shared" si="32"/>
        <v>0</v>
      </c>
      <c r="BH248" s="163">
        <f t="shared" si="33"/>
        <v>0</v>
      </c>
      <c r="BI248" s="163">
        <f t="shared" si="34"/>
        <v>0</v>
      </c>
      <c r="BJ248" s="14" t="s">
        <v>83</v>
      </c>
      <c r="BK248" s="163">
        <f t="shared" si="35"/>
        <v>0</v>
      </c>
      <c r="BL248" s="14" t="s">
        <v>200</v>
      </c>
      <c r="BM248" s="162" t="s">
        <v>898</v>
      </c>
    </row>
    <row r="249" spans="1:65" s="2" customFormat="1" ht="21.75" customHeight="1">
      <c r="A249" s="26"/>
      <c r="B249" s="149"/>
      <c r="C249" s="150" t="s">
        <v>462</v>
      </c>
      <c r="D249" s="150" t="s">
        <v>173</v>
      </c>
      <c r="E249" s="151" t="s">
        <v>2579</v>
      </c>
      <c r="F249" s="152" t="s">
        <v>2580</v>
      </c>
      <c r="G249" s="153" t="s">
        <v>219</v>
      </c>
      <c r="H249" s="154">
        <v>1</v>
      </c>
      <c r="I249" s="155"/>
      <c r="J249" s="155"/>
      <c r="K249" s="156"/>
      <c r="L249" s="157"/>
      <c r="M249" s="158" t="s">
        <v>1</v>
      </c>
      <c r="N249" s="159" t="s">
        <v>36</v>
      </c>
      <c r="O249" s="160">
        <v>0</v>
      </c>
      <c r="P249" s="160">
        <f t="shared" si="27"/>
        <v>0</v>
      </c>
      <c r="Q249" s="160">
        <v>0</v>
      </c>
      <c r="R249" s="160">
        <f t="shared" si="28"/>
        <v>0</v>
      </c>
      <c r="S249" s="160">
        <v>0</v>
      </c>
      <c r="T249" s="161">
        <f t="shared" si="29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233</v>
      </c>
      <c r="AT249" s="162" t="s">
        <v>173</v>
      </c>
      <c r="AU249" s="162" t="s">
        <v>83</v>
      </c>
      <c r="AY249" s="14" t="s">
        <v>170</v>
      </c>
      <c r="BE249" s="163">
        <f t="shared" si="30"/>
        <v>0</v>
      </c>
      <c r="BF249" s="163">
        <f t="shared" si="31"/>
        <v>0</v>
      </c>
      <c r="BG249" s="163">
        <f t="shared" si="32"/>
        <v>0</v>
      </c>
      <c r="BH249" s="163">
        <f t="shared" si="33"/>
        <v>0</v>
      </c>
      <c r="BI249" s="163">
        <f t="shared" si="34"/>
        <v>0</v>
      </c>
      <c r="BJ249" s="14" t="s">
        <v>83</v>
      </c>
      <c r="BK249" s="163">
        <f t="shared" si="35"/>
        <v>0</v>
      </c>
      <c r="BL249" s="14" t="s">
        <v>200</v>
      </c>
      <c r="BM249" s="162" t="s">
        <v>901</v>
      </c>
    </row>
    <row r="250" spans="1:65" s="2" customFormat="1" ht="16.5" customHeight="1">
      <c r="A250" s="26"/>
      <c r="B250" s="149"/>
      <c r="C250" s="164" t="s">
        <v>902</v>
      </c>
      <c r="D250" s="164" t="s">
        <v>178</v>
      </c>
      <c r="E250" s="165" t="s">
        <v>2581</v>
      </c>
      <c r="F250" s="166" t="s">
        <v>2582</v>
      </c>
      <c r="G250" s="167" t="s">
        <v>219</v>
      </c>
      <c r="H250" s="168">
        <v>1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27"/>
        <v>0</v>
      </c>
      <c r="Q250" s="160">
        <v>0</v>
      </c>
      <c r="R250" s="160">
        <f t="shared" si="28"/>
        <v>0</v>
      </c>
      <c r="S250" s="160">
        <v>0</v>
      </c>
      <c r="T250" s="161">
        <f t="shared" si="29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200</v>
      </c>
      <c r="AT250" s="162" t="s">
        <v>178</v>
      </c>
      <c r="AU250" s="162" t="s">
        <v>83</v>
      </c>
      <c r="AY250" s="14" t="s">
        <v>170</v>
      </c>
      <c r="BE250" s="163">
        <f t="shared" si="30"/>
        <v>0</v>
      </c>
      <c r="BF250" s="163">
        <f t="shared" si="31"/>
        <v>0</v>
      </c>
      <c r="BG250" s="163">
        <f t="shared" si="32"/>
        <v>0</v>
      </c>
      <c r="BH250" s="163">
        <f t="shared" si="33"/>
        <v>0</v>
      </c>
      <c r="BI250" s="163">
        <f t="shared" si="34"/>
        <v>0</v>
      </c>
      <c r="BJ250" s="14" t="s">
        <v>83</v>
      </c>
      <c r="BK250" s="163">
        <f t="shared" si="35"/>
        <v>0</v>
      </c>
      <c r="BL250" s="14" t="s">
        <v>200</v>
      </c>
      <c r="BM250" s="162" t="s">
        <v>905</v>
      </c>
    </row>
    <row r="251" spans="1:65" s="2" customFormat="1" ht="24.2" customHeight="1">
      <c r="A251" s="26"/>
      <c r="B251" s="149"/>
      <c r="C251" s="150" t="s">
        <v>466</v>
      </c>
      <c r="D251" s="150" t="s">
        <v>173</v>
      </c>
      <c r="E251" s="151" t="s">
        <v>2583</v>
      </c>
      <c r="F251" s="152" t="s">
        <v>2584</v>
      </c>
      <c r="G251" s="153" t="s">
        <v>219</v>
      </c>
      <c r="H251" s="154">
        <v>1</v>
      </c>
      <c r="I251" s="155"/>
      <c r="J251" s="155"/>
      <c r="K251" s="156"/>
      <c r="L251" s="157"/>
      <c r="M251" s="158" t="s">
        <v>1</v>
      </c>
      <c r="N251" s="159" t="s">
        <v>36</v>
      </c>
      <c r="O251" s="160">
        <v>0</v>
      </c>
      <c r="P251" s="160">
        <f t="shared" si="27"/>
        <v>0</v>
      </c>
      <c r="Q251" s="160">
        <v>0</v>
      </c>
      <c r="R251" s="160">
        <f t="shared" si="28"/>
        <v>0</v>
      </c>
      <c r="S251" s="160">
        <v>0</v>
      </c>
      <c r="T251" s="161">
        <f t="shared" si="29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233</v>
      </c>
      <c r="AT251" s="162" t="s">
        <v>173</v>
      </c>
      <c r="AU251" s="162" t="s">
        <v>83</v>
      </c>
      <c r="AY251" s="14" t="s">
        <v>170</v>
      </c>
      <c r="BE251" s="163">
        <f t="shared" si="30"/>
        <v>0</v>
      </c>
      <c r="BF251" s="163">
        <f t="shared" si="31"/>
        <v>0</v>
      </c>
      <c r="BG251" s="163">
        <f t="shared" si="32"/>
        <v>0</v>
      </c>
      <c r="BH251" s="163">
        <f t="shared" si="33"/>
        <v>0</v>
      </c>
      <c r="BI251" s="163">
        <f t="shared" si="34"/>
        <v>0</v>
      </c>
      <c r="BJ251" s="14" t="s">
        <v>83</v>
      </c>
      <c r="BK251" s="163">
        <f t="shared" si="35"/>
        <v>0</v>
      </c>
      <c r="BL251" s="14" t="s">
        <v>200</v>
      </c>
      <c r="BM251" s="162" t="s">
        <v>908</v>
      </c>
    </row>
    <row r="252" spans="1:65" s="2" customFormat="1" ht="24.2" customHeight="1">
      <c r="A252" s="26"/>
      <c r="B252" s="149"/>
      <c r="C252" s="164" t="s">
        <v>909</v>
      </c>
      <c r="D252" s="164" t="s">
        <v>178</v>
      </c>
      <c r="E252" s="165" t="s">
        <v>2585</v>
      </c>
      <c r="F252" s="166" t="s">
        <v>2586</v>
      </c>
      <c r="G252" s="167" t="s">
        <v>219</v>
      </c>
      <c r="H252" s="168">
        <v>8</v>
      </c>
      <c r="I252" s="169"/>
      <c r="J252" s="169"/>
      <c r="K252" s="170"/>
      <c r="L252" s="27"/>
      <c r="M252" s="171" t="s">
        <v>1</v>
      </c>
      <c r="N252" s="172" t="s">
        <v>36</v>
      </c>
      <c r="O252" s="160">
        <v>0</v>
      </c>
      <c r="P252" s="160">
        <f t="shared" si="27"/>
        <v>0</v>
      </c>
      <c r="Q252" s="160">
        <v>0</v>
      </c>
      <c r="R252" s="160">
        <f t="shared" si="28"/>
        <v>0</v>
      </c>
      <c r="S252" s="160">
        <v>0</v>
      </c>
      <c r="T252" s="161">
        <f t="shared" si="29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2" t="s">
        <v>200</v>
      </c>
      <c r="AT252" s="162" t="s">
        <v>178</v>
      </c>
      <c r="AU252" s="162" t="s">
        <v>83</v>
      </c>
      <c r="AY252" s="14" t="s">
        <v>170</v>
      </c>
      <c r="BE252" s="163">
        <f t="shared" si="30"/>
        <v>0</v>
      </c>
      <c r="BF252" s="163">
        <f t="shared" si="31"/>
        <v>0</v>
      </c>
      <c r="BG252" s="163">
        <f t="shared" si="32"/>
        <v>0</v>
      </c>
      <c r="BH252" s="163">
        <f t="shared" si="33"/>
        <v>0</v>
      </c>
      <c r="BI252" s="163">
        <f t="shared" si="34"/>
        <v>0</v>
      </c>
      <c r="BJ252" s="14" t="s">
        <v>83</v>
      </c>
      <c r="BK252" s="163">
        <f t="shared" si="35"/>
        <v>0</v>
      </c>
      <c r="BL252" s="14" t="s">
        <v>200</v>
      </c>
      <c r="BM252" s="162" t="s">
        <v>912</v>
      </c>
    </row>
    <row r="253" spans="1:65" s="2" customFormat="1" ht="37.9" customHeight="1">
      <c r="A253" s="26"/>
      <c r="B253" s="149"/>
      <c r="C253" s="150" t="s">
        <v>467</v>
      </c>
      <c r="D253" s="150" t="s">
        <v>173</v>
      </c>
      <c r="E253" s="151" t="s">
        <v>2587</v>
      </c>
      <c r="F253" s="152" t="s">
        <v>2588</v>
      </c>
      <c r="G253" s="153" t="s">
        <v>219</v>
      </c>
      <c r="H253" s="154">
        <v>8</v>
      </c>
      <c r="I253" s="155"/>
      <c r="J253" s="155"/>
      <c r="K253" s="156"/>
      <c r="L253" s="157"/>
      <c r="M253" s="158" t="s">
        <v>1</v>
      </c>
      <c r="N253" s="159" t="s">
        <v>36</v>
      </c>
      <c r="O253" s="160">
        <v>0</v>
      </c>
      <c r="P253" s="160">
        <f t="shared" si="27"/>
        <v>0</v>
      </c>
      <c r="Q253" s="160">
        <v>0</v>
      </c>
      <c r="R253" s="160">
        <f t="shared" si="28"/>
        <v>0</v>
      </c>
      <c r="S253" s="160">
        <v>0</v>
      </c>
      <c r="T253" s="161">
        <f t="shared" si="29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233</v>
      </c>
      <c r="AT253" s="162" t="s">
        <v>173</v>
      </c>
      <c r="AU253" s="162" t="s">
        <v>83</v>
      </c>
      <c r="AY253" s="14" t="s">
        <v>170</v>
      </c>
      <c r="BE253" s="163">
        <f t="shared" si="30"/>
        <v>0</v>
      </c>
      <c r="BF253" s="163">
        <f t="shared" si="31"/>
        <v>0</v>
      </c>
      <c r="BG253" s="163">
        <f t="shared" si="32"/>
        <v>0</v>
      </c>
      <c r="BH253" s="163">
        <f t="shared" si="33"/>
        <v>0</v>
      </c>
      <c r="BI253" s="163">
        <f t="shared" si="34"/>
        <v>0</v>
      </c>
      <c r="BJ253" s="14" t="s">
        <v>83</v>
      </c>
      <c r="BK253" s="163">
        <f t="shared" si="35"/>
        <v>0</v>
      </c>
      <c r="BL253" s="14" t="s">
        <v>200</v>
      </c>
      <c r="BM253" s="162" t="s">
        <v>915</v>
      </c>
    </row>
    <row r="254" spans="1:65" s="2" customFormat="1" ht="24.2" customHeight="1">
      <c r="A254" s="26"/>
      <c r="B254" s="149"/>
      <c r="C254" s="164" t="s">
        <v>916</v>
      </c>
      <c r="D254" s="164" t="s">
        <v>178</v>
      </c>
      <c r="E254" s="165" t="s">
        <v>2589</v>
      </c>
      <c r="F254" s="166" t="s">
        <v>2590</v>
      </c>
      <c r="G254" s="167" t="s">
        <v>208</v>
      </c>
      <c r="H254" s="168">
        <v>1809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 t="shared" si="27"/>
        <v>0</v>
      </c>
      <c r="Q254" s="160">
        <v>0</v>
      </c>
      <c r="R254" s="160">
        <f t="shared" si="28"/>
        <v>0</v>
      </c>
      <c r="S254" s="160">
        <v>0</v>
      </c>
      <c r="T254" s="161">
        <f t="shared" si="29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200</v>
      </c>
      <c r="AT254" s="162" t="s">
        <v>178</v>
      </c>
      <c r="AU254" s="162" t="s">
        <v>83</v>
      </c>
      <c r="AY254" s="14" t="s">
        <v>170</v>
      </c>
      <c r="BE254" s="163">
        <f t="shared" si="30"/>
        <v>0</v>
      </c>
      <c r="BF254" s="163">
        <f t="shared" si="31"/>
        <v>0</v>
      </c>
      <c r="BG254" s="163">
        <f t="shared" si="32"/>
        <v>0</v>
      </c>
      <c r="BH254" s="163">
        <f t="shared" si="33"/>
        <v>0</v>
      </c>
      <c r="BI254" s="163">
        <f t="shared" si="34"/>
        <v>0</v>
      </c>
      <c r="BJ254" s="14" t="s">
        <v>83</v>
      </c>
      <c r="BK254" s="163">
        <f t="shared" si="35"/>
        <v>0</v>
      </c>
      <c r="BL254" s="14" t="s">
        <v>200</v>
      </c>
      <c r="BM254" s="162" t="s">
        <v>919</v>
      </c>
    </row>
    <row r="255" spans="1:65" s="2" customFormat="1" ht="24.2" customHeight="1">
      <c r="A255" s="26"/>
      <c r="B255" s="149"/>
      <c r="C255" s="164" t="s">
        <v>471</v>
      </c>
      <c r="D255" s="164" t="s">
        <v>178</v>
      </c>
      <c r="E255" s="165" t="s">
        <v>2591</v>
      </c>
      <c r="F255" s="166" t="s">
        <v>2592</v>
      </c>
      <c r="G255" s="167" t="s">
        <v>208</v>
      </c>
      <c r="H255" s="168">
        <v>1809</v>
      </c>
      <c r="I255" s="169"/>
      <c r="J255" s="169"/>
      <c r="K255" s="170"/>
      <c r="L255" s="27"/>
      <c r="M255" s="171" t="s">
        <v>1</v>
      </c>
      <c r="N255" s="172" t="s">
        <v>36</v>
      </c>
      <c r="O255" s="160">
        <v>0</v>
      </c>
      <c r="P255" s="160">
        <f t="shared" si="27"/>
        <v>0</v>
      </c>
      <c r="Q255" s="160">
        <v>0</v>
      </c>
      <c r="R255" s="160">
        <f t="shared" si="28"/>
        <v>0</v>
      </c>
      <c r="S255" s="160">
        <v>0</v>
      </c>
      <c r="T255" s="161">
        <f t="shared" si="29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2" t="s">
        <v>200</v>
      </c>
      <c r="AT255" s="162" t="s">
        <v>178</v>
      </c>
      <c r="AU255" s="162" t="s">
        <v>83</v>
      </c>
      <c r="AY255" s="14" t="s">
        <v>170</v>
      </c>
      <c r="BE255" s="163">
        <f t="shared" si="30"/>
        <v>0</v>
      </c>
      <c r="BF255" s="163">
        <f t="shared" si="31"/>
        <v>0</v>
      </c>
      <c r="BG255" s="163">
        <f t="shared" si="32"/>
        <v>0</v>
      </c>
      <c r="BH255" s="163">
        <f t="shared" si="33"/>
        <v>0</v>
      </c>
      <c r="BI255" s="163">
        <f t="shared" si="34"/>
        <v>0</v>
      </c>
      <c r="BJ255" s="14" t="s">
        <v>83</v>
      </c>
      <c r="BK255" s="163">
        <f t="shared" si="35"/>
        <v>0</v>
      </c>
      <c r="BL255" s="14" t="s">
        <v>200</v>
      </c>
      <c r="BM255" s="162" t="s">
        <v>922</v>
      </c>
    </row>
    <row r="256" spans="1:65" s="2" customFormat="1" ht="24.2" customHeight="1">
      <c r="A256" s="26"/>
      <c r="B256" s="149"/>
      <c r="C256" s="164" t="s">
        <v>923</v>
      </c>
      <c r="D256" s="164" t="s">
        <v>178</v>
      </c>
      <c r="E256" s="165" t="s">
        <v>2362</v>
      </c>
      <c r="F256" s="166" t="s">
        <v>2363</v>
      </c>
      <c r="G256" s="167" t="s">
        <v>275</v>
      </c>
      <c r="H256" s="168">
        <v>89.600999999999999</v>
      </c>
      <c r="I256" s="169"/>
      <c r="J256" s="169"/>
      <c r="K256" s="170"/>
      <c r="L256" s="27"/>
      <c r="M256" s="171" t="s">
        <v>1</v>
      </c>
      <c r="N256" s="172" t="s">
        <v>36</v>
      </c>
      <c r="O256" s="160">
        <v>0</v>
      </c>
      <c r="P256" s="160">
        <f t="shared" si="27"/>
        <v>0</v>
      </c>
      <c r="Q256" s="160">
        <v>0</v>
      </c>
      <c r="R256" s="160">
        <f t="shared" si="28"/>
        <v>0</v>
      </c>
      <c r="S256" s="160">
        <v>0</v>
      </c>
      <c r="T256" s="161">
        <f t="shared" si="29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2" t="s">
        <v>200</v>
      </c>
      <c r="AT256" s="162" t="s">
        <v>178</v>
      </c>
      <c r="AU256" s="162" t="s">
        <v>83</v>
      </c>
      <c r="AY256" s="14" t="s">
        <v>170</v>
      </c>
      <c r="BE256" s="163">
        <f t="shared" si="30"/>
        <v>0</v>
      </c>
      <c r="BF256" s="163">
        <f t="shared" si="31"/>
        <v>0</v>
      </c>
      <c r="BG256" s="163">
        <f t="shared" si="32"/>
        <v>0</v>
      </c>
      <c r="BH256" s="163">
        <f t="shared" si="33"/>
        <v>0</v>
      </c>
      <c r="BI256" s="163">
        <f t="shared" si="34"/>
        <v>0</v>
      </c>
      <c r="BJ256" s="14" t="s">
        <v>83</v>
      </c>
      <c r="BK256" s="163">
        <f t="shared" si="35"/>
        <v>0</v>
      </c>
      <c r="BL256" s="14" t="s">
        <v>200</v>
      </c>
      <c r="BM256" s="162" t="s">
        <v>926</v>
      </c>
    </row>
    <row r="257" spans="1:65" s="2" customFormat="1" ht="24.2" customHeight="1">
      <c r="A257" s="26"/>
      <c r="B257" s="149"/>
      <c r="C257" s="164" t="s">
        <v>474</v>
      </c>
      <c r="D257" s="164" t="s">
        <v>178</v>
      </c>
      <c r="E257" s="165" t="s">
        <v>2364</v>
      </c>
      <c r="F257" s="166" t="s">
        <v>2365</v>
      </c>
      <c r="G257" s="167" t="s">
        <v>275</v>
      </c>
      <c r="H257" s="168">
        <v>89.600999999999999</v>
      </c>
      <c r="I257" s="169"/>
      <c r="J257" s="169"/>
      <c r="K257" s="170"/>
      <c r="L257" s="27"/>
      <c r="M257" s="171" t="s">
        <v>1</v>
      </c>
      <c r="N257" s="172" t="s">
        <v>36</v>
      </c>
      <c r="O257" s="160">
        <v>0</v>
      </c>
      <c r="P257" s="160">
        <f t="shared" si="27"/>
        <v>0</v>
      </c>
      <c r="Q257" s="160">
        <v>0</v>
      </c>
      <c r="R257" s="160">
        <f t="shared" si="28"/>
        <v>0</v>
      </c>
      <c r="S257" s="160">
        <v>0</v>
      </c>
      <c r="T257" s="161">
        <f t="shared" si="29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2" t="s">
        <v>200</v>
      </c>
      <c r="AT257" s="162" t="s">
        <v>178</v>
      </c>
      <c r="AU257" s="162" t="s">
        <v>83</v>
      </c>
      <c r="AY257" s="14" t="s">
        <v>170</v>
      </c>
      <c r="BE257" s="163">
        <f t="shared" si="30"/>
        <v>0</v>
      </c>
      <c r="BF257" s="163">
        <f t="shared" si="31"/>
        <v>0</v>
      </c>
      <c r="BG257" s="163">
        <f t="shared" si="32"/>
        <v>0</v>
      </c>
      <c r="BH257" s="163">
        <f t="shared" si="33"/>
        <v>0</v>
      </c>
      <c r="BI257" s="163">
        <f t="shared" si="34"/>
        <v>0</v>
      </c>
      <c r="BJ257" s="14" t="s">
        <v>83</v>
      </c>
      <c r="BK257" s="163">
        <f t="shared" si="35"/>
        <v>0</v>
      </c>
      <c r="BL257" s="14" t="s">
        <v>200</v>
      </c>
      <c r="BM257" s="162" t="s">
        <v>929</v>
      </c>
    </row>
    <row r="258" spans="1:65" s="12" customFormat="1" ht="22.9" customHeight="1">
      <c r="B258" s="137"/>
      <c r="D258" s="138" t="s">
        <v>69</v>
      </c>
      <c r="E258" s="147" t="s">
        <v>2119</v>
      </c>
      <c r="F258" s="147" t="s">
        <v>2593</v>
      </c>
      <c r="J258" s="148"/>
      <c r="L258" s="137"/>
      <c r="M258" s="141"/>
      <c r="N258" s="142"/>
      <c r="O258" s="142"/>
      <c r="P258" s="143">
        <f>SUM(P259:P305)</f>
        <v>0</v>
      </c>
      <c r="Q258" s="142"/>
      <c r="R258" s="143">
        <f>SUM(R259:R305)</f>
        <v>0</v>
      </c>
      <c r="S258" s="142"/>
      <c r="T258" s="144">
        <f>SUM(T259:T305)</f>
        <v>0</v>
      </c>
      <c r="AR258" s="138" t="s">
        <v>83</v>
      </c>
      <c r="AT258" s="145" t="s">
        <v>69</v>
      </c>
      <c r="AU258" s="145" t="s">
        <v>77</v>
      </c>
      <c r="AY258" s="138" t="s">
        <v>170</v>
      </c>
      <c r="BK258" s="146">
        <f>SUM(BK259:BK305)</f>
        <v>0</v>
      </c>
    </row>
    <row r="259" spans="1:65" s="2" customFormat="1" ht="24.2" customHeight="1">
      <c r="A259" s="26"/>
      <c r="B259" s="149"/>
      <c r="C259" s="164" t="s">
        <v>930</v>
      </c>
      <c r="D259" s="164" t="s">
        <v>178</v>
      </c>
      <c r="E259" s="165" t="s">
        <v>2594</v>
      </c>
      <c r="F259" s="166" t="s">
        <v>2595</v>
      </c>
      <c r="G259" s="167" t="s">
        <v>219</v>
      </c>
      <c r="H259" s="168">
        <v>68</v>
      </c>
      <c r="I259" s="169"/>
      <c r="J259" s="169"/>
      <c r="K259" s="170"/>
      <c r="L259" s="27"/>
      <c r="M259" s="171" t="s">
        <v>1</v>
      </c>
      <c r="N259" s="172" t="s">
        <v>36</v>
      </c>
      <c r="O259" s="160">
        <v>0</v>
      </c>
      <c r="P259" s="160">
        <f t="shared" ref="P259:P305" si="36">O259*H259</f>
        <v>0</v>
      </c>
      <c r="Q259" s="160">
        <v>0</v>
      </c>
      <c r="R259" s="160">
        <f t="shared" ref="R259:R305" si="37">Q259*H259</f>
        <v>0</v>
      </c>
      <c r="S259" s="160">
        <v>0</v>
      </c>
      <c r="T259" s="161">
        <f t="shared" ref="T259:T305" si="38"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2" t="s">
        <v>200</v>
      </c>
      <c r="AT259" s="162" t="s">
        <v>178</v>
      </c>
      <c r="AU259" s="162" t="s">
        <v>83</v>
      </c>
      <c r="AY259" s="14" t="s">
        <v>170</v>
      </c>
      <c r="BE259" s="163">
        <f t="shared" ref="BE259:BE305" si="39">IF(N259="základná",J259,0)</f>
        <v>0</v>
      </c>
      <c r="BF259" s="163">
        <f t="shared" ref="BF259:BF305" si="40">IF(N259="znížená",J259,0)</f>
        <v>0</v>
      </c>
      <c r="BG259" s="163">
        <f t="shared" ref="BG259:BG305" si="41">IF(N259="zákl. prenesená",J259,0)</f>
        <v>0</v>
      </c>
      <c r="BH259" s="163">
        <f t="shared" ref="BH259:BH305" si="42">IF(N259="zníž. prenesená",J259,0)</f>
        <v>0</v>
      </c>
      <c r="BI259" s="163">
        <f t="shared" ref="BI259:BI305" si="43">IF(N259="nulová",J259,0)</f>
        <v>0</v>
      </c>
      <c r="BJ259" s="14" t="s">
        <v>83</v>
      </c>
      <c r="BK259" s="163">
        <f t="shared" ref="BK259:BK305" si="44">ROUND(I259*H259,2)</f>
        <v>0</v>
      </c>
      <c r="BL259" s="14" t="s">
        <v>200</v>
      </c>
      <c r="BM259" s="162" t="s">
        <v>933</v>
      </c>
    </row>
    <row r="260" spans="1:65" s="2" customFormat="1" ht="24.2" customHeight="1">
      <c r="A260" s="26"/>
      <c r="B260" s="149"/>
      <c r="C260" s="150" t="s">
        <v>480</v>
      </c>
      <c r="D260" s="150" t="s">
        <v>173</v>
      </c>
      <c r="E260" s="151" t="s">
        <v>2596</v>
      </c>
      <c r="F260" s="152" t="s">
        <v>2597</v>
      </c>
      <c r="G260" s="153" t="s">
        <v>219</v>
      </c>
      <c r="H260" s="154">
        <v>68</v>
      </c>
      <c r="I260" s="155"/>
      <c r="J260" s="155"/>
      <c r="K260" s="156"/>
      <c r="L260" s="157"/>
      <c r="M260" s="158" t="s">
        <v>1</v>
      </c>
      <c r="N260" s="159" t="s">
        <v>36</v>
      </c>
      <c r="O260" s="160">
        <v>0</v>
      </c>
      <c r="P260" s="160">
        <f t="shared" si="36"/>
        <v>0</v>
      </c>
      <c r="Q260" s="160">
        <v>0</v>
      </c>
      <c r="R260" s="160">
        <f t="shared" si="37"/>
        <v>0</v>
      </c>
      <c r="S260" s="160">
        <v>0</v>
      </c>
      <c r="T260" s="161">
        <f t="shared" si="38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2" t="s">
        <v>233</v>
      </c>
      <c r="AT260" s="162" t="s">
        <v>173</v>
      </c>
      <c r="AU260" s="162" t="s">
        <v>83</v>
      </c>
      <c r="AY260" s="14" t="s">
        <v>170</v>
      </c>
      <c r="BE260" s="163">
        <f t="shared" si="39"/>
        <v>0</v>
      </c>
      <c r="BF260" s="163">
        <f t="shared" si="40"/>
        <v>0</v>
      </c>
      <c r="BG260" s="163">
        <f t="shared" si="41"/>
        <v>0</v>
      </c>
      <c r="BH260" s="163">
        <f t="shared" si="42"/>
        <v>0</v>
      </c>
      <c r="BI260" s="163">
        <f t="shared" si="43"/>
        <v>0</v>
      </c>
      <c r="BJ260" s="14" t="s">
        <v>83</v>
      </c>
      <c r="BK260" s="163">
        <f t="shared" si="44"/>
        <v>0</v>
      </c>
      <c r="BL260" s="14" t="s">
        <v>200</v>
      </c>
      <c r="BM260" s="162" t="s">
        <v>939</v>
      </c>
    </row>
    <row r="261" spans="1:65" s="2" customFormat="1" ht="33" customHeight="1">
      <c r="A261" s="26"/>
      <c r="B261" s="149"/>
      <c r="C261" s="164" t="s">
        <v>940</v>
      </c>
      <c r="D261" s="164" t="s">
        <v>178</v>
      </c>
      <c r="E261" s="165" t="s">
        <v>2598</v>
      </c>
      <c r="F261" s="166" t="s">
        <v>2599</v>
      </c>
      <c r="G261" s="167" t="s">
        <v>219</v>
      </c>
      <c r="H261" s="168">
        <v>46</v>
      </c>
      <c r="I261" s="169"/>
      <c r="J261" s="169"/>
      <c r="K261" s="170"/>
      <c r="L261" s="27"/>
      <c r="M261" s="171" t="s">
        <v>1</v>
      </c>
      <c r="N261" s="172" t="s">
        <v>36</v>
      </c>
      <c r="O261" s="160">
        <v>0</v>
      </c>
      <c r="P261" s="160">
        <f t="shared" si="36"/>
        <v>0</v>
      </c>
      <c r="Q261" s="160">
        <v>0</v>
      </c>
      <c r="R261" s="160">
        <f t="shared" si="37"/>
        <v>0</v>
      </c>
      <c r="S261" s="160">
        <v>0</v>
      </c>
      <c r="T261" s="161">
        <f t="shared" si="38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2" t="s">
        <v>200</v>
      </c>
      <c r="AT261" s="162" t="s">
        <v>178</v>
      </c>
      <c r="AU261" s="162" t="s">
        <v>83</v>
      </c>
      <c r="AY261" s="14" t="s">
        <v>170</v>
      </c>
      <c r="BE261" s="163">
        <f t="shared" si="39"/>
        <v>0</v>
      </c>
      <c r="BF261" s="163">
        <f t="shared" si="40"/>
        <v>0</v>
      </c>
      <c r="BG261" s="163">
        <f t="shared" si="41"/>
        <v>0</v>
      </c>
      <c r="BH261" s="163">
        <f t="shared" si="42"/>
        <v>0</v>
      </c>
      <c r="BI261" s="163">
        <f t="shared" si="43"/>
        <v>0</v>
      </c>
      <c r="BJ261" s="14" t="s">
        <v>83</v>
      </c>
      <c r="BK261" s="163">
        <f t="shared" si="44"/>
        <v>0</v>
      </c>
      <c r="BL261" s="14" t="s">
        <v>200</v>
      </c>
      <c r="BM261" s="162" t="s">
        <v>943</v>
      </c>
    </row>
    <row r="262" spans="1:65" s="2" customFormat="1" ht="33" customHeight="1">
      <c r="A262" s="26"/>
      <c r="B262" s="149"/>
      <c r="C262" s="150" t="s">
        <v>483</v>
      </c>
      <c r="D262" s="150" t="s">
        <v>173</v>
      </c>
      <c r="E262" s="151" t="s">
        <v>2600</v>
      </c>
      <c r="F262" s="152" t="s">
        <v>2601</v>
      </c>
      <c r="G262" s="153" t="s">
        <v>219</v>
      </c>
      <c r="H262" s="154">
        <v>46</v>
      </c>
      <c r="I262" s="155"/>
      <c r="J262" s="155"/>
      <c r="K262" s="156"/>
      <c r="L262" s="157"/>
      <c r="M262" s="158" t="s">
        <v>1</v>
      </c>
      <c r="N262" s="159" t="s">
        <v>36</v>
      </c>
      <c r="O262" s="160">
        <v>0</v>
      </c>
      <c r="P262" s="160">
        <f t="shared" si="36"/>
        <v>0</v>
      </c>
      <c r="Q262" s="160">
        <v>0</v>
      </c>
      <c r="R262" s="160">
        <f t="shared" si="37"/>
        <v>0</v>
      </c>
      <c r="S262" s="160">
        <v>0</v>
      </c>
      <c r="T262" s="161">
        <f t="shared" si="38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2" t="s">
        <v>233</v>
      </c>
      <c r="AT262" s="162" t="s">
        <v>173</v>
      </c>
      <c r="AU262" s="162" t="s">
        <v>83</v>
      </c>
      <c r="AY262" s="14" t="s">
        <v>170</v>
      </c>
      <c r="BE262" s="163">
        <f t="shared" si="39"/>
        <v>0</v>
      </c>
      <c r="BF262" s="163">
        <f t="shared" si="40"/>
        <v>0</v>
      </c>
      <c r="BG262" s="163">
        <f t="shared" si="41"/>
        <v>0</v>
      </c>
      <c r="BH262" s="163">
        <f t="shared" si="42"/>
        <v>0</v>
      </c>
      <c r="BI262" s="163">
        <f t="shared" si="43"/>
        <v>0</v>
      </c>
      <c r="BJ262" s="14" t="s">
        <v>83</v>
      </c>
      <c r="BK262" s="163">
        <f t="shared" si="44"/>
        <v>0</v>
      </c>
      <c r="BL262" s="14" t="s">
        <v>200</v>
      </c>
      <c r="BM262" s="162" t="s">
        <v>946</v>
      </c>
    </row>
    <row r="263" spans="1:65" s="2" customFormat="1" ht="24.2" customHeight="1">
      <c r="A263" s="26"/>
      <c r="B263" s="149"/>
      <c r="C263" s="164" t="s">
        <v>947</v>
      </c>
      <c r="D263" s="164" t="s">
        <v>178</v>
      </c>
      <c r="E263" s="165" t="s">
        <v>2602</v>
      </c>
      <c r="F263" s="166" t="s">
        <v>2603</v>
      </c>
      <c r="G263" s="167" t="s">
        <v>219</v>
      </c>
      <c r="H263" s="168">
        <v>114</v>
      </c>
      <c r="I263" s="169"/>
      <c r="J263" s="169"/>
      <c r="K263" s="170"/>
      <c r="L263" s="27"/>
      <c r="M263" s="171" t="s">
        <v>1</v>
      </c>
      <c r="N263" s="172" t="s">
        <v>36</v>
      </c>
      <c r="O263" s="160">
        <v>0</v>
      </c>
      <c r="P263" s="160">
        <f t="shared" si="36"/>
        <v>0</v>
      </c>
      <c r="Q263" s="160">
        <v>0</v>
      </c>
      <c r="R263" s="160">
        <f t="shared" si="37"/>
        <v>0</v>
      </c>
      <c r="S263" s="160">
        <v>0</v>
      </c>
      <c r="T263" s="161">
        <f t="shared" si="38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2" t="s">
        <v>200</v>
      </c>
      <c r="AT263" s="162" t="s">
        <v>178</v>
      </c>
      <c r="AU263" s="162" t="s">
        <v>83</v>
      </c>
      <c r="AY263" s="14" t="s">
        <v>170</v>
      </c>
      <c r="BE263" s="163">
        <f t="shared" si="39"/>
        <v>0</v>
      </c>
      <c r="BF263" s="163">
        <f t="shared" si="40"/>
        <v>0</v>
      </c>
      <c r="BG263" s="163">
        <f t="shared" si="41"/>
        <v>0</v>
      </c>
      <c r="BH263" s="163">
        <f t="shared" si="42"/>
        <v>0</v>
      </c>
      <c r="BI263" s="163">
        <f t="shared" si="43"/>
        <v>0</v>
      </c>
      <c r="BJ263" s="14" t="s">
        <v>83</v>
      </c>
      <c r="BK263" s="163">
        <f t="shared" si="44"/>
        <v>0</v>
      </c>
      <c r="BL263" s="14" t="s">
        <v>200</v>
      </c>
      <c r="BM263" s="162" t="s">
        <v>950</v>
      </c>
    </row>
    <row r="264" spans="1:65" s="2" customFormat="1" ht="21.75" customHeight="1">
      <c r="A264" s="26"/>
      <c r="B264" s="149"/>
      <c r="C264" s="150" t="s">
        <v>487</v>
      </c>
      <c r="D264" s="150" t="s">
        <v>173</v>
      </c>
      <c r="E264" s="151" t="s">
        <v>2604</v>
      </c>
      <c r="F264" s="152" t="s">
        <v>2605</v>
      </c>
      <c r="G264" s="153" t="s">
        <v>219</v>
      </c>
      <c r="H264" s="154">
        <v>68</v>
      </c>
      <c r="I264" s="155"/>
      <c r="J264" s="155"/>
      <c r="K264" s="156"/>
      <c r="L264" s="157"/>
      <c r="M264" s="158" t="s">
        <v>1</v>
      </c>
      <c r="N264" s="159" t="s">
        <v>36</v>
      </c>
      <c r="O264" s="160">
        <v>0</v>
      </c>
      <c r="P264" s="160">
        <f t="shared" si="36"/>
        <v>0</v>
      </c>
      <c r="Q264" s="160">
        <v>0</v>
      </c>
      <c r="R264" s="160">
        <f t="shared" si="37"/>
        <v>0</v>
      </c>
      <c r="S264" s="160">
        <v>0</v>
      </c>
      <c r="T264" s="161">
        <f t="shared" si="38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2" t="s">
        <v>233</v>
      </c>
      <c r="AT264" s="162" t="s">
        <v>173</v>
      </c>
      <c r="AU264" s="162" t="s">
        <v>83</v>
      </c>
      <c r="AY264" s="14" t="s">
        <v>170</v>
      </c>
      <c r="BE264" s="163">
        <f t="shared" si="39"/>
        <v>0</v>
      </c>
      <c r="BF264" s="163">
        <f t="shared" si="40"/>
        <v>0</v>
      </c>
      <c r="BG264" s="163">
        <f t="shared" si="41"/>
        <v>0</v>
      </c>
      <c r="BH264" s="163">
        <f t="shared" si="42"/>
        <v>0</v>
      </c>
      <c r="BI264" s="163">
        <f t="shared" si="43"/>
        <v>0</v>
      </c>
      <c r="BJ264" s="14" t="s">
        <v>83</v>
      </c>
      <c r="BK264" s="163">
        <f t="shared" si="44"/>
        <v>0</v>
      </c>
      <c r="BL264" s="14" t="s">
        <v>200</v>
      </c>
      <c r="BM264" s="162" t="s">
        <v>953</v>
      </c>
    </row>
    <row r="265" spans="1:65" s="2" customFormat="1" ht="33" customHeight="1">
      <c r="A265" s="26"/>
      <c r="B265" s="149"/>
      <c r="C265" s="150" t="s">
        <v>1189</v>
      </c>
      <c r="D265" s="150" t="s">
        <v>173</v>
      </c>
      <c r="E265" s="151" t="s">
        <v>2606</v>
      </c>
      <c r="F265" s="152" t="s">
        <v>2607</v>
      </c>
      <c r="G265" s="153" t="s">
        <v>219</v>
      </c>
      <c r="H265" s="154">
        <v>46</v>
      </c>
      <c r="I265" s="155"/>
      <c r="J265" s="155"/>
      <c r="K265" s="156"/>
      <c r="L265" s="157"/>
      <c r="M265" s="158" t="s">
        <v>1</v>
      </c>
      <c r="N265" s="159" t="s">
        <v>36</v>
      </c>
      <c r="O265" s="160">
        <v>0</v>
      </c>
      <c r="P265" s="160">
        <f t="shared" si="36"/>
        <v>0</v>
      </c>
      <c r="Q265" s="160">
        <v>0</v>
      </c>
      <c r="R265" s="160">
        <f t="shared" si="37"/>
        <v>0</v>
      </c>
      <c r="S265" s="160">
        <v>0</v>
      </c>
      <c r="T265" s="161">
        <f t="shared" si="38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2" t="s">
        <v>233</v>
      </c>
      <c r="AT265" s="162" t="s">
        <v>173</v>
      </c>
      <c r="AU265" s="162" t="s">
        <v>83</v>
      </c>
      <c r="AY265" s="14" t="s">
        <v>170</v>
      </c>
      <c r="BE265" s="163">
        <f t="shared" si="39"/>
        <v>0</v>
      </c>
      <c r="BF265" s="163">
        <f t="shared" si="40"/>
        <v>0</v>
      </c>
      <c r="BG265" s="163">
        <f t="shared" si="41"/>
        <v>0</v>
      </c>
      <c r="BH265" s="163">
        <f t="shared" si="42"/>
        <v>0</v>
      </c>
      <c r="BI265" s="163">
        <f t="shared" si="43"/>
        <v>0</v>
      </c>
      <c r="BJ265" s="14" t="s">
        <v>83</v>
      </c>
      <c r="BK265" s="163">
        <f t="shared" si="44"/>
        <v>0</v>
      </c>
      <c r="BL265" s="14" t="s">
        <v>200</v>
      </c>
      <c r="BM265" s="162" t="s">
        <v>1191</v>
      </c>
    </row>
    <row r="266" spans="1:65" s="2" customFormat="1" ht="37.9" customHeight="1">
      <c r="A266" s="26"/>
      <c r="B266" s="149"/>
      <c r="C266" s="164" t="s">
        <v>490</v>
      </c>
      <c r="D266" s="164" t="s">
        <v>178</v>
      </c>
      <c r="E266" s="165" t="s">
        <v>2608</v>
      </c>
      <c r="F266" s="166" t="s">
        <v>2609</v>
      </c>
      <c r="G266" s="167" t="s">
        <v>219</v>
      </c>
      <c r="H266" s="168">
        <v>55</v>
      </c>
      <c r="I266" s="169"/>
      <c r="J266" s="169"/>
      <c r="K266" s="170"/>
      <c r="L266" s="27"/>
      <c r="M266" s="171" t="s">
        <v>1</v>
      </c>
      <c r="N266" s="172" t="s">
        <v>36</v>
      </c>
      <c r="O266" s="160">
        <v>0</v>
      </c>
      <c r="P266" s="160">
        <f t="shared" si="36"/>
        <v>0</v>
      </c>
      <c r="Q266" s="160">
        <v>0</v>
      </c>
      <c r="R266" s="160">
        <f t="shared" si="37"/>
        <v>0</v>
      </c>
      <c r="S266" s="160">
        <v>0</v>
      </c>
      <c r="T266" s="161">
        <f t="shared" si="38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2" t="s">
        <v>200</v>
      </c>
      <c r="AT266" s="162" t="s">
        <v>178</v>
      </c>
      <c r="AU266" s="162" t="s">
        <v>83</v>
      </c>
      <c r="AY266" s="14" t="s">
        <v>170</v>
      </c>
      <c r="BE266" s="163">
        <f t="shared" si="39"/>
        <v>0</v>
      </c>
      <c r="BF266" s="163">
        <f t="shared" si="40"/>
        <v>0</v>
      </c>
      <c r="BG266" s="163">
        <f t="shared" si="41"/>
        <v>0</v>
      </c>
      <c r="BH266" s="163">
        <f t="shared" si="42"/>
        <v>0</v>
      </c>
      <c r="BI266" s="163">
        <f t="shared" si="43"/>
        <v>0</v>
      </c>
      <c r="BJ266" s="14" t="s">
        <v>83</v>
      </c>
      <c r="BK266" s="163">
        <f t="shared" si="44"/>
        <v>0</v>
      </c>
      <c r="BL266" s="14" t="s">
        <v>200</v>
      </c>
      <c r="BM266" s="162" t="s">
        <v>1192</v>
      </c>
    </row>
    <row r="267" spans="1:65" s="2" customFormat="1" ht="37.9" customHeight="1">
      <c r="A267" s="26"/>
      <c r="B267" s="149"/>
      <c r="C267" s="150" t="s">
        <v>1193</v>
      </c>
      <c r="D267" s="150" t="s">
        <v>173</v>
      </c>
      <c r="E267" s="151" t="s">
        <v>2610</v>
      </c>
      <c r="F267" s="152" t="s">
        <v>2611</v>
      </c>
      <c r="G267" s="153" t="s">
        <v>219</v>
      </c>
      <c r="H267" s="154">
        <v>55</v>
      </c>
      <c r="I267" s="155"/>
      <c r="J267" s="155"/>
      <c r="K267" s="156"/>
      <c r="L267" s="157"/>
      <c r="M267" s="158" t="s">
        <v>1</v>
      </c>
      <c r="N267" s="159" t="s">
        <v>36</v>
      </c>
      <c r="O267" s="160">
        <v>0</v>
      </c>
      <c r="P267" s="160">
        <f t="shared" si="36"/>
        <v>0</v>
      </c>
      <c r="Q267" s="160">
        <v>0</v>
      </c>
      <c r="R267" s="160">
        <f t="shared" si="37"/>
        <v>0</v>
      </c>
      <c r="S267" s="160">
        <v>0</v>
      </c>
      <c r="T267" s="161">
        <f t="shared" si="38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2" t="s">
        <v>233</v>
      </c>
      <c r="AT267" s="162" t="s">
        <v>173</v>
      </c>
      <c r="AU267" s="162" t="s">
        <v>83</v>
      </c>
      <c r="AY267" s="14" t="s">
        <v>170</v>
      </c>
      <c r="BE267" s="163">
        <f t="shared" si="39"/>
        <v>0</v>
      </c>
      <c r="BF267" s="163">
        <f t="shared" si="40"/>
        <v>0</v>
      </c>
      <c r="BG267" s="163">
        <f t="shared" si="41"/>
        <v>0</v>
      </c>
      <c r="BH267" s="163">
        <f t="shared" si="42"/>
        <v>0</v>
      </c>
      <c r="BI267" s="163">
        <f t="shared" si="43"/>
        <v>0</v>
      </c>
      <c r="BJ267" s="14" t="s">
        <v>83</v>
      </c>
      <c r="BK267" s="163">
        <f t="shared" si="44"/>
        <v>0</v>
      </c>
      <c r="BL267" s="14" t="s">
        <v>200</v>
      </c>
      <c r="BM267" s="162" t="s">
        <v>1194</v>
      </c>
    </row>
    <row r="268" spans="1:65" s="2" customFormat="1" ht="21.75" customHeight="1">
      <c r="A268" s="26"/>
      <c r="B268" s="149"/>
      <c r="C268" s="164" t="s">
        <v>740</v>
      </c>
      <c r="D268" s="164" t="s">
        <v>178</v>
      </c>
      <c r="E268" s="165" t="s">
        <v>2612</v>
      </c>
      <c r="F268" s="166" t="s">
        <v>2613</v>
      </c>
      <c r="G268" s="167" t="s">
        <v>219</v>
      </c>
      <c r="H268" s="168">
        <v>55</v>
      </c>
      <c r="I268" s="169"/>
      <c r="J268" s="169"/>
      <c r="K268" s="170"/>
      <c r="L268" s="27"/>
      <c r="M268" s="171" t="s">
        <v>1</v>
      </c>
      <c r="N268" s="172" t="s">
        <v>36</v>
      </c>
      <c r="O268" s="160">
        <v>0</v>
      </c>
      <c r="P268" s="160">
        <f t="shared" si="36"/>
        <v>0</v>
      </c>
      <c r="Q268" s="160">
        <v>0</v>
      </c>
      <c r="R268" s="160">
        <f t="shared" si="37"/>
        <v>0</v>
      </c>
      <c r="S268" s="160">
        <v>0</v>
      </c>
      <c r="T268" s="161">
        <f t="shared" si="38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2" t="s">
        <v>200</v>
      </c>
      <c r="AT268" s="162" t="s">
        <v>178</v>
      </c>
      <c r="AU268" s="162" t="s">
        <v>83</v>
      </c>
      <c r="AY268" s="14" t="s">
        <v>170</v>
      </c>
      <c r="BE268" s="163">
        <f t="shared" si="39"/>
        <v>0</v>
      </c>
      <c r="BF268" s="163">
        <f t="shared" si="40"/>
        <v>0</v>
      </c>
      <c r="BG268" s="163">
        <f t="shared" si="41"/>
        <v>0</v>
      </c>
      <c r="BH268" s="163">
        <f t="shared" si="42"/>
        <v>0</v>
      </c>
      <c r="BI268" s="163">
        <f t="shared" si="43"/>
        <v>0</v>
      </c>
      <c r="BJ268" s="14" t="s">
        <v>83</v>
      </c>
      <c r="BK268" s="163">
        <f t="shared" si="44"/>
        <v>0</v>
      </c>
      <c r="BL268" s="14" t="s">
        <v>200</v>
      </c>
      <c r="BM268" s="162" t="s">
        <v>1195</v>
      </c>
    </row>
    <row r="269" spans="1:65" s="2" customFormat="1" ht="24.2" customHeight="1">
      <c r="A269" s="26"/>
      <c r="B269" s="149"/>
      <c r="C269" s="150" t="s">
        <v>1196</v>
      </c>
      <c r="D269" s="150" t="s">
        <v>173</v>
      </c>
      <c r="E269" s="151" t="s">
        <v>2614</v>
      </c>
      <c r="F269" s="152" t="s">
        <v>2615</v>
      </c>
      <c r="G269" s="153" t="s">
        <v>219</v>
      </c>
      <c r="H269" s="154">
        <v>55</v>
      </c>
      <c r="I269" s="155"/>
      <c r="J269" s="155"/>
      <c r="K269" s="156"/>
      <c r="L269" s="157"/>
      <c r="M269" s="158" t="s">
        <v>1</v>
      </c>
      <c r="N269" s="159" t="s">
        <v>36</v>
      </c>
      <c r="O269" s="160">
        <v>0</v>
      </c>
      <c r="P269" s="160">
        <f t="shared" si="36"/>
        <v>0</v>
      </c>
      <c r="Q269" s="160">
        <v>0</v>
      </c>
      <c r="R269" s="160">
        <f t="shared" si="37"/>
        <v>0</v>
      </c>
      <c r="S269" s="160">
        <v>0</v>
      </c>
      <c r="T269" s="161">
        <f t="shared" si="38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2" t="s">
        <v>233</v>
      </c>
      <c r="AT269" s="162" t="s">
        <v>173</v>
      </c>
      <c r="AU269" s="162" t="s">
        <v>83</v>
      </c>
      <c r="AY269" s="14" t="s">
        <v>170</v>
      </c>
      <c r="BE269" s="163">
        <f t="shared" si="39"/>
        <v>0</v>
      </c>
      <c r="BF269" s="163">
        <f t="shared" si="40"/>
        <v>0</v>
      </c>
      <c r="BG269" s="163">
        <f t="shared" si="41"/>
        <v>0</v>
      </c>
      <c r="BH269" s="163">
        <f t="shared" si="42"/>
        <v>0</v>
      </c>
      <c r="BI269" s="163">
        <f t="shared" si="43"/>
        <v>0</v>
      </c>
      <c r="BJ269" s="14" t="s">
        <v>83</v>
      </c>
      <c r="BK269" s="163">
        <f t="shared" si="44"/>
        <v>0</v>
      </c>
      <c r="BL269" s="14" t="s">
        <v>200</v>
      </c>
      <c r="BM269" s="162" t="s">
        <v>1197</v>
      </c>
    </row>
    <row r="270" spans="1:65" s="2" customFormat="1" ht="24.2" customHeight="1">
      <c r="A270" s="26"/>
      <c r="B270" s="149"/>
      <c r="C270" s="164" t="s">
        <v>743</v>
      </c>
      <c r="D270" s="164" t="s">
        <v>178</v>
      </c>
      <c r="E270" s="165" t="s">
        <v>2616</v>
      </c>
      <c r="F270" s="166" t="s">
        <v>2617</v>
      </c>
      <c r="G270" s="167" t="s">
        <v>219</v>
      </c>
      <c r="H270" s="168">
        <v>55</v>
      </c>
      <c r="I270" s="169"/>
      <c r="J270" s="169"/>
      <c r="K270" s="170"/>
      <c r="L270" s="27"/>
      <c r="M270" s="171" t="s">
        <v>1</v>
      </c>
      <c r="N270" s="172" t="s">
        <v>36</v>
      </c>
      <c r="O270" s="160">
        <v>0</v>
      </c>
      <c r="P270" s="160">
        <f t="shared" si="36"/>
        <v>0</v>
      </c>
      <c r="Q270" s="160">
        <v>0</v>
      </c>
      <c r="R270" s="160">
        <f t="shared" si="37"/>
        <v>0</v>
      </c>
      <c r="S270" s="160">
        <v>0</v>
      </c>
      <c r="T270" s="161">
        <f t="shared" si="38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2" t="s">
        <v>200</v>
      </c>
      <c r="AT270" s="162" t="s">
        <v>178</v>
      </c>
      <c r="AU270" s="162" t="s">
        <v>83</v>
      </c>
      <c r="AY270" s="14" t="s">
        <v>170</v>
      </c>
      <c r="BE270" s="163">
        <f t="shared" si="39"/>
        <v>0</v>
      </c>
      <c r="BF270" s="163">
        <f t="shared" si="40"/>
        <v>0</v>
      </c>
      <c r="BG270" s="163">
        <f t="shared" si="41"/>
        <v>0</v>
      </c>
      <c r="BH270" s="163">
        <f t="shared" si="42"/>
        <v>0</v>
      </c>
      <c r="BI270" s="163">
        <f t="shared" si="43"/>
        <v>0</v>
      </c>
      <c r="BJ270" s="14" t="s">
        <v>83</v>
      </c>
      <c r="BK270" s="163">
        <f t="shared" si="44"/>
        <v>0</v>
      </c>
      <c r="BL270" s="14" t="s">
        <v>200</v>
      </c>
      <c r="BM270" s="162" t="s">
        <v>1198</v>
      </c>
    </row>
    <row r="271" spans="1:65" s="2" customFormat="1" ht="24.2" customHeight="1">
      <c r="A271" s="26"/>
      <c r="B271" s="149"/>
      <c r="C271" s="150" t="s">
        <v>1199</v>
      </c>
      <c r="D271" s="150" t="s">
        <v>173</v>
      </c>
      <c r="E271" s="151" t="s">
        <v>2618</v>
      </c>
      <c r="F271" s="152" t="s">
        <v>2619</v>
      </c>
      <c r="G271" s="153" t="s">
        <v>219</v>
      </c>
      <c r="H271" s="154">
        <v>55</v>
      </c>
      <c r="I271" s="155"/>
      <c r="J271" s="155"/>
      <c r="K271" s="156"/>
      <c r="L271" s="157"/>
      <c r="M271" s="158" t="s">
        <v>1</v>
      </c>
      <c r="N271" s="159" t="s">
        <v>36</v>
      </c>
      <c r="O271" s="160">
        <v>0</v>
      </c>
      <c r="P271" s="160">
        <f t="shared" si="36"/>
        <v>0</v>
      </c>
      <c r="Q271" s="160">
        <v>0</v>
      </c>
      <c r="R271" s="160">
        <f t="shared" si="37"/>
        <v>0</v>
      </c>
      <c r="S271" s="160">
        <v>0</v>
      </c>
      <c r="T271" s="161">
        <f t="shared" si="38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2" t="s">
        <v>233</v>
      </c>
      <c r="AT271" s="162" t="s">
        <v>173</v>
      </c>
      <c r="AU271" s="162" t="s">
        <v>83</v>
      </c>
      <c r="AY271" s="14" t="s">
        <v>170</v>
      </c>
      <c r="BE271" s="163">
        <f t="shared" si="39"/>
        <v>0</v>
      </c>
      <c r="BF271" s="163">
        <f t="shared" si="40"/>
        <v>0</v>
      </c>
      <c r="BG271" s="163">
        <f t="shared" si="41"/>
        <v>0</v>
      </c>
      <c r="BH271" s="163">
        <f t="shared" si="42"/>
        <v>0</v>
      </c>
      <c r="BI271" s="163">
        <f t="shared" si="43"/>
        <v>0</v>
      </c>
      <c r="BJ271" s="14" t="s">
        <v>83</v>
      </c>
      <c r="BK271" s="163">
        <f t="shared" si="44"/>
        <v>0</v>
      </c>
      <c r="BL271" s="14" t="s">
        <v>200</v>
      </c>
      <c r="BM271" s="162" t="s">
        <v>1200</v>
      </c>
    </row>
    <row r="272" spans="1:65" s="2" customFormat="1" ht="33" customHeight="1">
      <c r="A272" s="26"/>
      <c r="B272" s="149"/>
      <c r="C272" s="150" t="s">
        <v>747</v>
      </c>
      <c r="D272" s="150" t="s">
        <v>173</v>
      </c>
      <c r="E272" s="151" t="s">
        <v>2620</v>
      </c>
      <c r="F272" s="152" t="s">
        <v>2621</v>
      </c>
      <c r="G272" s="153" t="s">
        <v>219</v>
      </c>
      <c r="H272" s="154">
        <v>55</v>
      </c>
      <c r="I272" s="155"/>
      <c r="J272" s="155"/>
      <c r="K272" s="156"/>
      <c r="L272" s="157"/>
      <c r="M272" s="158" t="s">
        <v>1</v>
      </c>
      <c r="N272" s="159" t="s">
        <v>36</v>
      </c>
      <c r="O272" s="160">
        <v>0</v>
      </c>
      <c r="P272" s="160">
        <f t="shared" si="36"/>
        <v>0</v>
      </c>
      <c r="Q272" s="160">
        <v>0</v>
      </c>
      <c r="R272" s="160">
        <f t="shared" si="37"/>
        <v>0</v>
      </c>
      <c r="S272" s="160">
        <v>0</v>
      </c>
      <c r="T272" s="161">
        <f t="shared" si="38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2" t="s">
        <v>233</v>
      </c>
      <c r="AT272" s="162" t="s">
        <v>173</v>
      </c>
      <c r="AU272" s="162" t="s">
        <v>83</v>
      </c>
      <c r="AY272" s="14" t="s">
        <v>170</v>
      </c>
      <c r="BE272" s="163">
        <f t="shared" si="39"/>
        <v>0</v>
      </c>
      <c r="BF272" s="163">
        <f t="shared" si="40"/>
        <v>0</v>
      </c>
      <c r="BG272" s="163">
        <f t="shared" si="41"/>
        <v>0</v>
      </c>
      <c r="BH272" s="163">
        <f t="shared" si="42"/>
        <v>0</v>
      </c>
      <c r="BI272" s="163">
        <f t="shared" si="43"/>
        <v>0</v>
      </c>
      <c r="BJ272" s="14" t="s">
        <v>83</v>
      </c>
      <c r="BK272" s="163">
        <f t="shared" si="44"/>
        <v>0</v>
      </c>
      <c r="BL272" s="14" t="s">
        <v>200</v>
      </c>
      <c r="BM272" s="162" t="s">
        <v>1201</v>
      </c>
    </row>
    <row r="273" spans="1:65" s="2" customFormat="1" ht="24.2" customHeight="1">
      <c r="A273" s="26"/>
      <c r="B273" s="149"/>
      <c r="C273" s="150" t="s">
        <v>1202</v>
      </c>
      <c r="D273" s="150" t="s">
        <v>173</v>
      </c>
      <c r="E273" s="151" t="s">
        <v>2622</v>
      </c>
      <c r="F273" s="152" t="s">
        <v>2623</v>
      </c>
      <c r="G273" s="153" t="s">
        <v>219</v>
      </c>
      <c r="H273" s="154">
        <v>55</v>
      </c>
      <c r="I273" s="155"/>
      <c r="J273" s="155"/>
      <c r="K273" s="156"/>
      <c r="L273" s="157"/>
      <c r="M273" s="158" t="s">
        <v>1</v>
      </c>
      <c r="N273" s="159" t="s">
        <v>36</v>
      </c>
      <c r="O273" s="160">
        <v>0</v>
      </c>
      <c r="P273" s="160">
        <f t="shared" si="36"/>
        <v>0</v>
      </c>
      <c r="Q273" s="160">
        <v>0</v>
      </c>
      <c r="R273" s="160">
        <f t="shared" si="37"/>
        <v>0</v>
      </c>
      <c r="S273" s="160">
        <v>0</v>
      </c>
      <c r="T273" s="161">
        <f t="shared" si="38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2" t="s">
        <v>233</v>
      </c>
      <c r="AT273" s="162" t="s">
        <v>173</v>
      </c>
      <c r="AU273" s="162" t="s">
        <v>83</v>
      </c>
      <c r="AY273" s="14" t="s">
        <v>170</v>
      </c>
      <c r="BE273" s="163">
        <f t="shared" si="39"/>
        <v>0</v>
      </c>
      <c r="BF273" s="163">
        <f t="shared" si="40"/>
        <v>0</v>
      </c>
      <c r="BG273" s="163">
        <f t="shared" si="41"/>
        <v>0</v>
      </c>
      <c r="BH273" s="163">
        <f t="shared" si="42"/>
        <v>0</v>
      </c>
      <c r="BI273" s="163">
        <f t="shared" si="43"/>
        <v>0</v>
      </c>
      <c r="BJ273" s="14" t="s">
        <v>83</v>
      </c>
      <c r="BK273" s="163">
        <f t="shared" si="44"/>
        <v>0</v>
      </c>
      <c r="BL273" s="14" t="s">
        <v>200</v>
      </c>
      <c r="BM273" s="162" t="s">
        <v>1203</v>
      </c>
    </row>
    <row r="274" spans="1:65" s="2" customFormat="1" ht="24.2" customHeight="1">
      <c r="A274" s="26"/>
      <c r="B274" s="149"/>
      <c r="C274" s="164" t="s">
        <v>750</v>
      </c>
      <c r="D274" s="164" t="s">
        <v>178</v>
      </c>
      <c r="E274" s="165" t="s">
        <v>2624</v>
      </c>
      <c r="F274" s="166" t="s">
        <v>2625</v>
      </c>
      <c r="G274" s="167" t="s">
        <v>219</v>
      </c>
      <c r="H274" s="168">
        <v>5</v>
      </c>
      <c r="I274" s="169"/>
      <c r="J274" s="169"/>
      <c r="K274" s="170"/>
      <c r="L274" s="27"/>
      <c r="M274" s="171" t="s">
        <v>1</v>
      </c>
      <c r="N274" s="172" t="s">
        <v>36</v>
      </c>
      <c r="O274" s="160">
        <v>0</v>
      </c>
      <c r="P274" s="160">
        <f t="shared" si="36"/>
        <v>0</v>
      </c>
      <c r="Q274" s="160">
        <v>0</v>
      </c>
      <c r="R274" s="160">
        <f t="shared" si="37"/>
        <v>0</v>
      </c>
      <c r="S274" s="160">
        <v>0</v>
      </c>
      <c r="T274" s="161">
        <f t="shared" si="38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2" t="s">
        <v>200</v>
      </c>
      <c r="AT274" s="162" t="s">
        <v>178</v>
      </c>
      <c r="AU274" s="162" t="s">
        <v>83</v>
      </c>
      <c r="AY274" s="14" t="s">
        <v>170</v>
      </c>
      <c r="BE274" s="163">
        <f t="shared" si="39"/>
        <v>0</v>
      </c>
      <c r="BF274" s="163">
        <f t="shared" si="40"/>
        <v>0</v>
      </c>
      <c r="BG274" s="163">
        <f t="shared" si="41"/>
        <v>0</v>
      </c>
      <c r="BH274" s="163">
        <f t="shared" si="42"/>
        <v>0</v>
      </c>
      <c r="BI274" s="163">
        <f t="shared" si="43"/>
        <v>0</v>
      </c>
      <c r="BJ274" s="14" t="s">
        <v>83</v>
      </c>
      <c r="BK274" s="163">
        <f t="shared" si="44"/>
        <v>0</v>
      </c>
      <c r="BL274" s="14" t="s">
        <v>200</v>
      </c>
      <c r="BM274" s="162" t="s">
        <v>1204</v>
      </c>
    </row>
    <row r="275" spans="1:65" s="2" customFormat="1" ht="24.2" customHeight="1">
      <c r="A275" s="26"/>
      <c r="B275" s="149"/>
      <c r="C275" s="150" t="s">
        <v>1205</v>
      </c>
      <c r="D275" s="150" t="s">
        <v>173</v>
      </c>
      <c r="E275" s="151" t="s">
        <v>2626</v>
      </c>
      <c r="F275" s="152" t="s">
        <v>2627</v>
      </c>
      <c r="G275" s="153" t="s">
        <v>219</v>
      </c>
      <c r="H275" s="154">
        <v>5</v>
      </c>
      <c r="I275" s="155"/>
      <c r="J275" s="155"/>
      <c r="K275" s="156"/>
      <c r="L275" s="157"/>
      <c r="M275" s="158" t="s">
        <v>1</v>
      </c>
      <c r="N275" s="159" t="s">
        <v>36</v>
      </c>
      <c r="O275" s="160">
        <v>0</v>
      </c>
      <c r="P275" s="160">
        <f t="shared" si="36"/>
        <v>0</v>
      </c>
      <c r="Q275" s="160">
        <v>0</v>
      </c>
      <c r="R275" s="160">
        <f t="shared" si="37"/>
        <v>0</v>
      </c>
      <c r="S275" s="160">
        <v>0</v>
      </c>
      <c r="T275" s="161">
        <f t="shared" si="38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2" t="s">
        <v>233</v>
      </c>
      <c r="AT275" s="162" t="s">
        <v>173</v>
      </c>
      <c r="AU275" s="162" t="s">
        <v>83</v>
      </c>
      <c r="AY275" s="14" t="s">
        <v>170</v>
      </c>
      <c r="BE275" s="163">
        <f t="shared" si="39"/>
        <v>0</v>
      </c>
      <c r="BF275" s="163">
        <f t="shared" si="40"/>
        <v>0</v>
      </c>
      <c r="BG275" s="163">
        <f t="shared" si="41"/>
        <v>0</v>
      </c>
      <c r="BH275" s="163">
        <f t="shared" si="42"/>
        <v>0</v>
      </c>
      <c r="BI275" s="163">
        <f t="shared" si="43"/>
        <v>0</v>
      </c>
      <c r="BJ275" s="14" t="s">
        <v>83</v>
      </c>
      <c r="BK275" s="163">
        <f t="shared" si="44"/>
        <v>0</v>
      </c>
      <c r="BL275" s="14" t="s">
        <v>200</v>
      </c>
      <c r="BM275" s="162" t="s">
        <v>1206</v>
      </c>
    </row>
    <row r="276" spans="1:65" s="2" customFormat="1" ht="16.5" customHeight="1">
      <c r="A276" s="26"/>
      <c r="B276" s="149"/>
      <c r="C276" s="150" t="s">
        <v>754</v>
      </c>
      <c r="D276" s="150" t="s">
        <v>173</v>
      </c>
      <c r="E276" s="151" t="s">
        <v>2628</v>
      </c>
      <c r="F276" s="152" t="s">
        <v>2629</v>
      </c>
      <c r="G276" s="153" t="s">
        <v>219</v>
      </c>
      <c r="H276" s="154">
        <v>5</v>
      </c>
      <c r="I276" s="155"/>
      <c r="J276" s="155"/>
      <c r="K276" s="156"/>
      <c r="L276" s="157"/>
      <c r="M276" s="158" t="s">
        <v>1</v>
      </c>
      <c r="N276" s="159" t="s">
        <v>36</v>
      </c>
      <c r="O276" s="160">
        <v>0</v>
      </c>
      <c r="P276" s="160">
        <f t="shared" si="36"/>
        <v>0</v>
      </c>
      <c r="Q276" s="160">
        <v>0</v>
      </c>
      <c r="R276" s="160">
        <f t="shared" si="37"/>
        <v>0</v>
      </c>
      <c r="S276" s="160">
        <v>0</v>
      </c>
      <c r="T276" s="161">
        <f t="shared" si="38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2" t="s">
        <v>233</v>
      </c>
      <c r="AT276" s="162" t="s">
        <v>173</v>
      </c>
      <c r="AU276" s="162" t="s">
        <v>83</v>
      </c>
      <c r="AY276" s="14" t="s">
        <v>170</v>
      </c>
      <c r="BE276" s="163">
        <f t="shared" si="39"/>
        <v>0</v>
      </c>
      <c r="BF276" s="163">
        <f t="shared" si="40"/>
        <v>0</v>
      </c>
      <c r="BG276" s="163">
        <f t="shared" si="41"/>
        <v>0</v>
      </c>
      <c r="BH276" s="163">
        <f t="shared" si="42"/>
        <v>0</v>
      </c>
      <c r="BI276" s="163">
        <f t="shared" si="43"/>
        <v>0</v>
      </c>
      <c r="BJ276" s="14" t="s">
        <v>83</v>
      </c>
      <c r="BK276" s="163">
        <f t="shared" si="44"/>
        <v>0</v>
      </c>
      <c r="BL276" s="14" t="s">
        <v>200</v>
      </c>
      <c r="BM276" s="162" t="s">
        <v>1207</v>
      </c>
    </row>
    <row r="277" spans="1:65" s="2" customFormat="1" ht="37.9" customHeight="1">
      <c r="A277" s="26"/>
      <c r="B277" s="149"/>
      <c r="C277" s="164" t="s">
        <v>1208</v>
      </c>
      <c r="D277" s="164" t="s">
        <v>178</v>
      </c>
      <c r="E277" s="165" t="s">
        <v>2630</v>
      </c>
      <c r="F277" s="166" t="s">
        <v>2631</v>
      </c>
      <c r="G277" s="167" t="s">
        <v>219</v>
      </c>
      <c r="H277" s="168">
        <v>5</v>
      </c>
      <c r="I277" s="169"/>
      <c r="J277" s="169"/>
      <c r="K277" s="170"/>
      <c r="L277" s="27"/>
      <c r="M277" s="171" t="s">
        <v>1</v>
      </c>
      <c r="N277" s="172" t="s">
        <v>36</v>
      </c>
      <c r="O277" s="160">
        <v>0</v>
      </c>
      <c r="P277" s="160">
        <f t="shared" si="36"/>
        <v>0</v>
      </c>
      <c r="Q277" s="160">
        <v>0</v>
      </c>
      <c r="R277" s="160">
        <f t="shared" si="37"/>
        <v>0</v>
      </c>
      <c r="S277" s="160">
        <v>0</v>
      </c>
      <c r="T277" s="161">
        <f t="shared" si="38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2" t="s">
        <v>200</v>
      </c>
      <c r="AT277" s="162" t="s">
        <v>178</v>
      </c>
      <c r="AU277" s="162" t="s">
        <v>83</v>
      </c>
      <c r="AY277" s="14" t="s">
        <v>170</v>
      </c>
      <c r="BE277" s="163">
        <f t="shared" si="39"/>
        <v>0</v>
      </c>
      <c r="BF277" s="163">
        <f t="shared" si="40"/>
        <v>0</v>
      </c>
      <c r="BG277" s="163">
        <f t="shared" si="41"/>
        <v>0</v>
      </c>
      <c r="BH277" s="163">
        <f t="shared" si="42"/>
        <v>0</v>
      </c>
      <c r="BI277" s="163">
        <f t="shared" si="43"/>
        <v>0</v>
      </c>
      <c r="BJ277" s="14" t="s">
        <v>83</v>
      </c>
      <c r="BK277" s="163">
        <f t="shared" si="44"/>
        <v>0</v>
      </c>
      <c r="BL277" s="14" t="s">
        <v>200</v>
      </c>
      <c r="BM277" s="162" t="s">
        <v>1210</v>
      </c>
    </row>
    <row r="278" spans="1:65" s="2" customFormat="1" ht="33" customHeight="1">
      <c r="A278" s="26"/>
      <c r="B278" s="149"/>
      <c r="C278" s="150" t="s">
        <v>759</v>
      </c>
      <c r="D278" s="150" t="s">
        <v>173</v>
      </c>
      <c r="E278" s="151" t="s">
        <v>2632</v>
      </c>
      <c r="F278" s="152" t="s">
        <v>2633</v>
      </c>
      <c r="G278" s="153" t="s">
        <v>219</v>
      </c>
      <c r="H278" s="154">
        <v>5</v>
      </c>
      <c r="I278" s="155"/>
      <c r="J278" s="155"/>
      <c r="K278" s="156"/>
      <c r="L278" s="157"/>
      <c r="M278" s="158" t="s">
        <v>1</v>
      </c>
      <c r="N278" s="159" t="s">
        <v>36</v>
      </c>
      <c r="O278" s="160">
        <v>0</v>
      </c>
      <c r="P278" s="160">
        <f t="shared" si="36"/>
        <v>0</v>
      </c>
      <c r="Q278" s="160">
        <v>0</v>
      </c>
      <c r="R278" s="160">
        <f t="shared" si="37"/>
        <v>0</v>
      </c>
      <c r="S278" s="160">
        <v>0</v>
      </c>
      <c r="T278" s="161">
        <f t="shared" si="38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2" t="s">
        <v>233</v>
      </c>
      <c r="AT278" s="162" t="s">
        <v>173</v>
      </c>
      <c r="AU278" s="162" t="s">
        <v>83</v>
      </c>
      <c r="AY278" s="14" t="s">
        <v>170</v>
      </c>
      <c r="BE278" s="163">
        <f t="shared" si="39"/>
        <v>0</v>
      </c>
      <c r="BF278" s="163">
        <f t="shared" si="40"/>
        <v>0</v>
      </c>
      <c r="BG278" s="163">
        <f t="shared" si="41"/>
        <v>0</v>
      </c>
      <c r="BH278" s="163">
        <f t="shared" si="42"/>
        <v>0</v>
      </c>
      <c r="BI278" s="163">
        <f t="shared" si="43"/>
        <v>0</v>
      </c>
      <c r="BJ278" s="14" t="s">
        <v>83</v>
      </c>
      <c r="BK278" s="163">
        <f t="shared" si="44"/>
        <v>0</v>
      </c>
      <c r="BL278" s="14" t="s">
        <v>200</v>
      </c>
      <c r="BM278" s="162" t="s">
        <v>1211</v>
      </c>
    </row>
    <row r="279" spans="1:65" s="2" customFormat="1" ht="24.2" customHeight="1">
      <c r="A279" s="26"/>
      <c r="B279" s="149"/>
      <c r="C279" s="164" t="s">
        <v>1212</v>
      </c>
      <c r="D279" s="164" t="s">
        <v>178</v>
      </c>
      <c r="E279" s="165" t="s">
        <v>2634</v>
      </c>
      <c r="F279" s="166" t="s">
        <v>2635</v>
      </c>
      <c r="G279" s="167" t="s">
        <v>219</v>
      </c>
      <c r="H279" s="168">
        <v>42</v>
      </c>
      <c r="I279" s="169"/>
      <c r="J279" s="169"/>
      <c r="K279" s="170"/>
      <c r="L279" s="27"/>
      <c r="M279" s="171" t="s">
        <v>1</v>
      </c>
      <c r="N279" s="172" t="s">
        <v>36</v>
      </c>
      <c r="O279" s="160">
        <v>0</v>
      </c>
      <c r="P279" s="160">
        <f t="shared" si="36"/>
        <v>0</v>
      </c>
      <c r="Q279" s="160">
        <v>0</v>
      </c>
      <c r="R279" s="160">
        <f t="shared" si="37"/>
        <v>0</v>
      </c>
      <c r="S279" s="160">
        <v>0</v>
      </c>
      <c r="T279" s="161">
        <f t="shared" si="38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2" t="s">
        <v>200</v>
      </c>
      <c r="AT279" s="162" t="s">
        <v>178</v>
      </c>
      <c r="AU279" s="162" t="s">
        <v>83</v>
      </c>
      <c r="AY279" s="14" t="s">
        <v>170</v>
      </c>
      <c r="BE279" s="163">
        <f t="shared" si="39"/>
        <v>0</v>
      </c>
      <c r="BF279" s="163">
        <f t="shared" si="40"/>
        <v>0</v>
      </c>
      <c r="BG279" s="163">
        <f t="shared" si="41"/>
        <v>0</v>
      </c>
      <c r="BH279" s="163">
        <f t="shared" si="42"/>
        <v>0</v>
      </c>
      <c r="BI279" s="163">
        <f t="shared" si="43"/>
        <v>0</v>
      </c>
      <c r="BJ279" s="14" t="s">
        <v>83</v>
      </c>
      <c r="BK279" s="163">
        <f t="shared" si="44"/>
        <v>0</v>
      </c>
      <c r="BL279" s="14" t="s">
        <v>200</v>
      </c>
      <c r="BM279" s="162" t="s">
        <v>1213</v>
      </c>
    </row>
    <row r="280" spans="1:65" s="2" customFormat="1" ht="24.2" customHeight="1">
      <c r="A280" s="26"/>
      <c r="B280" s="149"/>
      <c r="C280" s="150" t="s">
        <v>763</v>
      </c>
      <c r="D280" s="150" t="s">
        <v>173</v>
      </c>
      <c r="E280" s="151" t="s">
        <v>2636</v>
      </c>
      <c r="F280" s="152" t="s">
        <v>2637</v>
      </c>
      <c r="G280" s="153" t="s">
        <v>219</v>
      </c>
      <c r="H280" s="154">
        <v>42</v>
      </c>
      <c r="I280" s="155"/>
      <c r="J280" s="155"/>
      <c r="K280" s="156"/>
      <c r="L280" s="157"/>
      <c r="M280" s="158" t="s">
        <v>1</v>
      </c>
      <c r="N280" s="159" t="s">
        <v>36</v>
      </c>
      <c r="O280" s="160">
        <v>0</v>
      </c>
      <c r="P280" s="160">
        <f t="shared" si="36"/>
        <v>0</v>
      </c>
      <c r="Q280" s="160">
        <v>0</v>
      </c>
      <c r="R280" s="160">
        <f t="shared" si="37"/>
        <v>0</v>
      </c>
      <c r="S280" s="160">
        <v>0</v>
      </c>
      <c r="T280" s="161">
        <f t="shared" si="38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2" t="s">
        <v>233</v>
      </c>
      <c r="AT280" s="162" t="s">
        <v>173</v>
      </c>
      <c r="AU280" s="162" t="s">
        <v>83</v>
      </c>
      <c r="AY280" s="14" t="s">
        <v>170</v>
      </c>
      <c r="BE280" s="163">
        <f t="shared" si="39"/>
        <v>0</v>
      </c>
      <c r="BF280" s="163">
        <f t="shared" si="40"/>
        <v>0</v>
      </c>
      <c r="BG280" s="163">
        <f t="shared" si="41"/>
        <v>0</v>
      </c>
      <c r="BH280" s="163">
        <f t="shared" si="42"/>
        <v>0</v>
      </c>
      <c r="BI280" s="163">
        <f t="shared" si="43"/>
        <v>0</v>
      </c>
      <c r="BJ280" s="14" t="s">
        <v>83</v>
      </c>
      <c r="BK280" s="163">
        <f t="shared" si="44"/>
        <v>0</v>
      </c>
      <c r="BL280" s="14" t="s">
        <v>200</v>
      </c>
      <c r="BM280" s="162" t="s">
        <v>1214</v>
      </c>
    </row>
    <row r="281" spans="1:65" s="2" customFormat="1" ht="16.5" customHeight="1">
      <c r="A281" s="26"/>
      <c r="B281" s="149"/>
      <c r="C281" s="164" t="s">
        <v>1215</v>
      </c>
      <c r="D281" s="164" t="s">
        <v>178</v>
      </c>
      <c r="E281" s="165" t="s">
        <v>2638</v>
      </c>
      <c r="F281" s="166" t="s">
        <v>2639</v>
      </c>
      <c r="G281" s="167" t="s">
        <v>219</v>
      </c>
      <c r="H281" s="168">
        <v>42</v>
      </c>
      <c r="I281" s="169"/>
      <c r="J281" s="169"/>
      <c r="K281" s="170"/>
      <c r="L281" s="27"/>
      <c r="M281" s="171" t="s">
        <v>1</v>
      </c>
      <c r="N281" s="172" t="s">
        <v>36</v>
      </c>
      <c r="O281" s="160">
        <v>0</v>
      </c>
      <c r="P281" s="160">
        <f t="shared" si="36"/>
        <v>0</v>
      </c>
      <c r="Q281" s="160">
        <v>0</v>
      </c>
      <c r="R281" s="160">
        <f t="shared" si="37"/>
        <v>0</v>
      </c>
      <c r="S281" s="160">
        <v>0</v>
      </c>
      <c r="T281" s="161">
        <f t="shared" si="38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2" t="s">
        <v>200</v>
      </c>
      <c r="AT281" s="162" t="s">
        <v>178</v>
      </c>
      <c r="AU281" s="162" t="s">
        <v>83</v>
      </c>
      <c r="AY281" s="14" t="s">
        <v>170</v>
      </c>
      <c r="BE281" s="163">
        <f t="shared" si="39"/>
        <v>0</v>
      </c>
      <c r="BF281" s="163">
        <f t="shared" si="40"/>
        <v>0</v>
      </c>
      <c r="BG281" s="163">
        <f t="shared" si="41"/>
        <v>0</v>
      </c>
      <c r="BH281" s="163">
        <f t="shared" si="42"/>
        <v>0</v>
      </c>
      <c r="BI281" s="163">
        <f t="shared" si="43"/>
        <v>0</v>
      </c>
      <c r="BJ281" s="14" t="s">
        <v>83</v>
      </c>
      <c r="BK281" s="163">
        <f t="shared" si="44"/>
        <v>0</v>
      </c>
      <c r="BL281" s="14" t="s">
        <v>200</v>
      </c>
      <c r="BM281" s="162" t="s">
        <v>1217</v>
      </c>
    </row>
    <row r="282" spans="1:65" s="2" customFormat="1" ht="24.2" customHeight="1">
      <c r="A282" s="26"/>
      <c r="B282" s="149"/>
      <c r="C282" s="150" t="s">
        <v>766</v>
      </c>
      <c r="D282" s="150" t="s">
        <v>173</v>
      </c>
      <c r="E282" s="151" t="s">
        <v>2640</v>
      </c>
      <c r="F282" s="152" t="s">
        <v>2641</v>
      </c>
      <c r="G282" s="153" t="s">
        <v>219</v>
      </c>
      <c r="H282" s="154">
        <v>42</v>
      </c>
      <c r="I282" s="155"/>
      <c r="J282" s="155"/>
      <c r="K282" s="156"/>
      <c r="L282" s="157"/>
      <c r="M282" s="158" t="s">
        <v>1</v>
      </c>
      <c r="N282" s="159" t="s">
        <v>36</v>
      </c>
      <c r="O282" s="160">
        <v>0</v>
      </c>
      <c r="P282" s="160">
        <f t="shared" si="36"/>
        <v>0</v>
      </c>
      <c r="Q282" s="160">
        <v>0</v>
      </c>
      <c r="R282" s="160">
        <f t="shared" si="37"/>
        <v>0</v>
      </c>
      <c r="S282" s="160">
        <v>0</v>
      </c>
      <c r="T282" s="161">
        <f t="shared" si="38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2" t="s">
        <v>233</v>
      </c>
      <c r="AT282" s="162" t="s">
        <v>173</v>
      </c>
      <c r="AU282" s="162" t="s">
        <v>83</v>
      </c>
      <c r="AY282" s="14" t="s">
        <v>170</v>
      </c>
      <c r="BE282" s="163">
        <f t="shared" si="39"/>
        <v>0</v>
      </c>
      <c r="BF282" s="163">
        <f t="shared" si="40"/>
        <v>0</v>
      </c>
      <c r="BG282" s="163">
        <f t="shared" si="41"/>
        <v>0</v>
      </c>
      <c r="BH282" s="163">
        <f t="shared" si="42"/>
        <v>0</v>
      </c>
      <c r="BI282" s="163">
        <f t="shared" si="43"/>
        <v>0</v>
      </c>
      <c r="BJ282" s="14" t="s">
        <v>83</v>
      </c>
      <c r="BK282" s="163">
        <f t="shared" si="44"/>
        <v>0</v>
      </c>
      <c r="BL282" s="14" t="s">
        <v>200</v>
      </c>
      <c r="BM282" s="162" t="s">
        <v>1218</v>
      </c>
    </row>
    <row r="283" spans="1:65" s="2" customFormat="1" ht="21.75" customHeight="1">
      <c r="A283" s="26"/>
      <c r="B283" s="149"/>
      <c r="C283" s="164" t="s">
        <v>1219</v>
      </c>
      <c r="D283" s="164" t="s">
        <v>178</v>
      </c>
      <c r="E283" s="165" t="s">
        <v>2642</v>
      </c>
      <c r="F283" s="166" t="s">
        <v>2643</v>
      </c>
      <c r="G283" s="167" t="s">
        <v>219</v>
      </c>
      <c r="H283" s="168">
        <v>42</v>
      </c>
      <c r="I283" s="169"/>
      <c r="J283" s="169"/>
      <c r="K283" s="170"/>
      <c r="L283" s="27"/>
      <c r="M283" s="171" t="s">
        <v>1</v>
      </c>
      <c r="N283" s="172" t="s">
        <v>36</v>
      </c>
      <c r="O283" s="160">
        <v>0</v>
      </c>
      <c r="P283" s="160">
        <f t="shared" si="36"/>
        <v>0</v>
      </c>
      <c r="Q283" s="160">
        <v>0</v>
      </c>
      <c r="R283" s="160">
        <f t="shared" si="37"/>
        <v>0</v>
      </c>
      <c r="S283" s="160">
        <v>0</v>
      </c>
      <c r="T283" s="161">
        <f t="shared" si="38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2" t="s">
        <v>200</v>
      </c>
      <c r="AT283" s="162" t="s">
        <v>178</v>
      </c>
      <c r="AU283" s="162" t="s">
        <v>83</v>
      </c>
      <c r="AY283" s="14" t="s">
        <v>170</v>
      </c>
      <c r="BE283" s="163">
        <f t="shared" si="39"/>
        <v>0</v>
      </c>
      <c r="BF283" s="163">
        <f t="shared" si="40"/>
        <v>0</v>
      </c>
      <c r="BG283" s="163">
        <f t="shared" si="41"/>
        <v>0</v>
      </c>
      <c r="BH283" s="163">
        <f t="shared" si="42"/>
        <v>0</v>
      </c>
      <c r="BI283" s="163">
        <f t="shared" si="43"/>
        <v>0</v>
      </c>
      <c r="BJ283" s="14" t="s">
        <v>83</v>
      </c>
      <c r="BK283" s="163">
        <f t="shared" si="44"/>
        <v>0</v>
      </c>
      <c r="BL283" s="14" t="s">
        <v>200</v>
      </c>
      <c r="BM283" s="162" t="s">
        <v>1220</v>
      </c>
    </row>
    <row r="284" spans="1:65" s="2" customFormat="1" ht="24.2" customHeight="1">
      <c r="A284" s="26"/>
      <c r="B284" s="149"/>
      <c r="C284" s="150" t="s">
        <v>770</v>
      </c>
      <c r="D284" s="150" t="s">
        <v>173</v>
      </c>
      <c r="E284" s="151" t="s">
        <v>2644</v>
      </c>
      <c r="F284" s="152" t="s">
        <v>2645</v>
      </c>
      <c r="G284" s="153" t="s">
        <v>219</v>
      </c>
      <c r="H284" s="154">
        <v>42</v>
      </c>
      <c r="I284" s="155"/>
      <c r="J284" s="155"/>
      <c r="K284" s="156"/>
      <c r="L284" s="157"/>
      <c r="M284" s="158" t="s">
        <v>1</v>
      </c>
      <c r="N284" s="159" t="s">
        <v>36</v>
      </c>
      <c r="O284" s="160">
        <v>0</v>
      </c>
      <c r="P284" s="160">
        <f t="shared" si="36"/>
        <v>0</v>
      </c>
      <c r="Q284" s="160">
        <v>0</v>
      </c>
      <c r="R284" s="160">
        <f t="shared" si="37"/>
        <v>0</v>
      </c>
      <c r="S284" s="160">
        <v>0</v>
      </c>
      <c r="T284" s="161">
        <f t="shared" si="38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62" t="s">
        <v>233</v>
      </c>
      <c r="AT284" s="162" t="s">
        <v>173</v>
      </c>
      <c r="AU284" s="162" t="s">
        <v>83</v>
      </c>
      <c r="AY284" s="14" t="s">
        <v>170</v>
      </c>
      <c r="BE284" s="163">
        <f t="shared" si="39"/>
        <v>0</v>
      </c>
      <c r="BF284" s="163">
        <f t="shared" si="40"/>
        <v>0</v>
      </c>
      <c r="BG284" s="163">
        <f t="shared" si="41"/>
        <v>0</v>
      </c>
      <c r="BH284" s="163">
        <f t="shared" si="42"/>
        <v>0</v>
      </c>
      <c r="BI284" s="163">
        <f t="shared" si="43"/>
        <v>0</v>
      </c>
      <c r="BJ284" s="14" t="s">
        <v>83</v>
      </c>
      <c r="BK284" s="163">
        <f t="shared" si="44"/>
        <v>0</v>
      </c>
      <c r="BL284" s="14" t="s">
        <v>200</v>
      </c>
      <c r="BM284" s="162" t="s">
        <v>1222</v>
      </c>
    </row>
    <row r="285" spans="1:65" s="2" customFormat="1" ht="24.2" customHeight="1">
      <c r="A285" s="26"/>
      <c r="B285" s="149"/>
      <c r="C285" s="164" t="s">
        <v>1223</v>
      </c>
      <c r="D285" s="164" t="s">
        <v>178</v>
      </c>
      <c r="E285" s="165" t="s">
        <v>2646</v>
      </c>
      <c r="F285" s="166" t="s">
        <v>2647</v>
      </c>
      <c r="G285" s="167" t="s">
        <v>219</v>
      </c>
      <c r="H285" s="168">
        <v>42</v>
      </c>
      <c r="I285" s="169"/>
      <c r="J285" s="169"/>
      <c r="K285" s="170"/>
      <c r="L285" s="27"/>
      <c r="M285" s="171" t="s">
        <v>1</v>
      </c>
      <c r="N285" s="172" t="s">
        <v>36</v>
      </c>
      <c r="O285" s="160">
        <v>0</v>
      </c>
      <c r="P285" s="160">
        <f t="shared" si="36"/>
        <v>0</v>
      </c>
      <c r="Q285" s="160">
        <v>0</v>
      </c>
      <c r="R285" s="160">
        <f t="shared" si="37"/>
        <v>0</v>
      </c>
      <c r="S285" s="160">
        <v>0</v>
      </c>
      <c r="T285" s="161">
        <f t="shared" si="38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62" t="s">
        <v>200</v>
      </c>
      <c r="AT285" s="162" t="s">
        <v>178</v>
      </c>
      <c r="AU285" s="162" t="s">
        <v>83</v>
      </c>
      <c r="AY285" s="14" t="s">
        <v>170</v>
      </c>
      <c r="BE285" s="163">
        <f t="shared" si="39"/>
        <v>0</v>
      </c>
      <c r="BF285" s="163">
        <f t="shared" si="40"/>
        <v>0</v>
      </c>
      <c r="BG285" s="163">
        <f t="shared" si="41"/>
        <v>0</v>
      </c>
      <c r="BH285" s="163">
        <f t="shared" si="42"/>
        <v>0</v>
      </c>
      <c r="BI285" s="163">
        <f t="shared" si="43"/>
        <v>0</v>
      </c>
      <c r="BJ285" s="14" t="s">
        <v>83</v>
      </c>
      <c r="BK285" s="163">
        <f t="shared" si="44"/>
        <v>0</v>
      </c>
      <c r="BL285" s="14" t="s">
        <v>200</v>
      </c>
      <c r="BM285" s="162" t="s">
        <v>1224</v>
      </c>
    </row>
    <row r="286" spans="1:65" s="2" customFormat="1" ht="24.2" customHeight="1">
      <c r="A286" s="26"/>
      <c r="B286" s="149"/>
      <c r="C286" s="150" t="s">
        <v>773</v>
      </c>
      <c r="D286" s="150" t="s">
        <v>173</v>
      </c>
      <c r="E286" s="151" t="s">
        <v>2648</v>
      </c>
      <c r="F286" s="152" t="s">
        <v>2649</v>
      </c>
      <c r="G286" s="153" t="s">
        <v>219</v>
      </c>
      <c r="H286" s="154">
        <v>42</v>
      </c>
      <c r="I286" s="155"/>
      <c r="J286" s="155"/>
      <c r="K286" s="156"/>
      <c r="L286" s="157"/>
      <c r="M286" s="158" t="s">
        <v>1</v>
      </c>
      <c r="N286" s="159" t="s">
        <v>36</v>
      </c>
      <c r="O286" s="160">
        <v>0</v>
      </c>
      <c r="P286" s="160">
        <f t="shared" si="36"/>
        <v>0</v>
      </c>
      <c r="Q286" s="160">
        <v>0</v>
      </c>
      <c r="R286" s="160">
        <f t="shared" si="37"/>
        <v>0</v>
      </c>
      <c r="S286" s="160">
        <v>0</v>
      </c>
      <c r="T286" s="161">
        <f t="shared" si="38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2" t="s">
        <v>233</v>
      </c>
      <c r="AT286" s="162" t="s">
        <v>173</v>
      </c>
      <c r="AU286" s="162" t="s">
        <v>83</v>
      </c>
      <c r="AY286" s="14" t="s">
        <v>170</v>
      </c>
      <c r="BE286" s="163">
        <f t="shared" si="39"/>
        <v>0</v>
      </c>
      <c r="BF286" s="163">
        <f t="shared" si="40"/>
        <v>0</v>
      </c>
      <c r="BG286" s="163">
        <f t="shared" si="41"/>
        <v>0</v>
      </c>
      <c r="BH286" s="163">
        <f t="shared" si="42"/>
        <v>0</v>
      </c>
      <c r="BI286" s="163">
        <f t="shared" si="43"/>
        <v>0</v>
      </c>
      <c r="BJ286" s="14" t="s">
        <v>83</v>
      </c>
      <c r="BK286" s="163">
        <f t="shared" si="44"/>
        <v>0</v>
      </c>
      <c r="BL286" s="14" t="s">
        <v>200</v>
      </c>
      <c r="BM286" s="162" t="s">
        <v>1225</v>
      </c>
    </row>
    <row r="287" spans="1:65" s="2" customFormat="1" ht="37.9" customHeight="1">
      <c r="A287" s="26"/>
      <c r="B287" s="149"/>
      <c r="C287" s="164" t="s">
        <v>1226</v>
      </c>
      <c r="D287" s="164" t="s">
        <v>178</v>
      </c>
      <c r="E287" s="165" t="s">
        <v>2650</v>
      </c>
      <c r="F287" s="166" t="s">
        <v>2651</v>
      </c>
      <c r="G287" s="167" t="s">
        <v>219</v>
      </c>
      <c r="H287" s="168">
        <v>7</v>
      </c>
      <c r="I287" s="169"/>
      <c r="J287" s="169"/>
      <c r="K287" s="170"/>
      <c r="L287" s="27"/>
      <c r="M287" s="171" t="s">
        <v>1</v>
      </c>
      <c r="N287" s="172" t="s">
        <v>36</v>
      </c>
      <c r="O287" s="160">
        <v>0</v>
      </c>
      <c r="P287" s="160">
        <f t="shared" si="36"/>
        <v>0</v>
      </c>
      <c r="Q287" s="160">
        <v>0</v>
      </c>
      <c r="R287" s="160">
        <f t="shared" si="37"/>
        <v>0</v>
      </c>
      <c r="S287" s="160">
        <v>0</v>
      </c>
      <c r="T287" s="161">
        <f t="shared" si="38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62" t="s">
        <v>200</v>
      </c>
      <c r="AT287" s="162" t="s">
        <v>178</v>
      </c>
      <c r="AU287" s="162" t="s">
        <v>83</v>
      </c>
      <c r="AY287" s="14" t="s">
        <v>170</v>
      </c>
      <c r="BE287" s="163">
        <f t="shared" si="39"/>
        <v>0</v>
      </c>
      <c r="BF287" s="163">
        <f t="shared" si="40"/>
        <v>0</v>
      </c>
      <c r="BG287" s="163">
        <f t="shared" si="41"/>
        <v>0</v>
      </c>
      <c r="BH287" s="163">
        <f t="shared" si="42"/>
        <v>0</v>
      </c>
      <c r="BI287" s="163">
        <f t="shared" si="43"/>
        <v>0</v>
      </c>
      <c r="BJ287" s="14" t="s">
        <v>83</v>
      </c>
      <c r="BK287" s="163">
        <f t="shared" si="44"/>
        <v>0</v>
      </c>
      <c r="BL287" s="14" t="s">
        <v>200</v>
      </c>
      <c r="BM287" s="162" t="s">
        <v>1227</v>
      </c>
    </row>
    <row r="288" spans="1:65" s="2" customFormat="1" ht="16.5" customHeight="1">
      <c r="A288" s="26"/>
      <c r="B288" s="149"/>
      <c r="C288" s="150" t="s">
        <v>777</v>
      </c>
      <c r="D288" s="150" t="s">
        <v>173</v>
      </c>
      <c r="E288" s="151" t="s">
        <v>2652</v>
      </c>
      <c r="F288" s="152" t="s">
        <v>2653</v>
      </c>
      <c r="G288" s="153" t="s">
        <v>219</v>
      </c>
      <c r="H288" s="154">
        <v>7</v>
      </c>
      <c r="I288" s="155"/>
      <c r="J288" s="155"/>
      <c r="K288" s="156"/>
      <c r="L288" s="157"/>
      <c r="M288" s="158" t="s">
        <v>1</v>
      </c>
      <c r="N288" s="159" t="s">
        <v>36</v>
      </c>
      <c r="O288" s="160">
        <v>0</v>
      </c>
      <c r="P288" s="160">
        <f t="shared" si="36"/>
        <v>0</v>
      </c>
      <c r="Q288" s="160">
        <v>0</v>
      </c>
      <c r="R288" s="160">
        <f t="shared" si="37"/>
        <v>0</v>
      </c>
      <c r="S288" s="160">
        <v>0</v>
      </c>
      <c r="T288" s="161">
        <f t="shared" si="38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62" t="s">
        <v>233</v>
      </c>
      <c r="AT288" s="162" t="s">
        <v>173</v>
      </c>
      <c r="AU288" s="162" t="s">
        <v>83</v>
      </c>
      <c r="AY288" s="14" t="s">
        <v>170</v>
      </c>
      <c r="BE288" s="163">
        <f t="shared" si="39"/>
        <v>0</v>
      </c>
      <c r="BF288" s="163">
        <f t="shared" si="40"/>
        <v>0</v>
      </c>
      <c r="BG288" s="163">
        <f t="shared" si="41"/>
        <v>0</v>
      </c>
      <c r="BH288" s="163">
        <f t="shared" si="42"/>
        <v>0</v>
      </c>
      <c r="BI288" s="163">
        <f t="shared" si="43"/>
        <v>0</v>
      </c>
      <c r="BJ288" s="14" t="s">
        <v>83</v>
      </c>
      <c r="BK288" s="163">
        <f t="shared" si="44"/>
        <v>0</v>
      </c>
      <c r="BL288" s="14" t="s">
        <v>200</v>
      </c>
      <c r="BM288" s="162" t="s">
        <v>1228</v>
      </c>
    </row>
    <row r="289" spans="1:65" s="2" customFormat="1" ht="24.2" customHeight="1">
      <c r="A289" s="26"/>
      <c r="B289" s="149"/>
      <c r="C289" s="164" t="s">
        <v>1229</v>
      </c>
      <c r="D289" s="164" t="s">
        <v>178</v>
      </c>
      <c r="E289" s="165" t="s">
        <v>2654</v>
      </c>
      <c r="F289" s="166" t="s">
        <v>2655</v>
      </c>
      <c r="G289" s="167" t="s">
        <v>219</v>
      </c>
      <c r="H289" s="168">
        <v>7</v>
      </c>
      <c r="I289" s="169"/>
      <c r="J289" s="169"/>
      <c r="K289" s="170"/>
      <c r="L289" s="27"/>
      <c r="M289" s="171" t="s">
        <v>1</v>
      </c>
      <c r="N289" s="172" t="s">
        <v>36</v>
      </c>
      <c r="O289" s="160">
        <v>0</v>
      </c>
      <c r="P289" s="160">
        <f t="shared" si="36"/>
        <v>0</v>
      </c>
      <c r="Q289" s="160">
        <v>0</v>
      </c>
      <c r="R289" s="160">
        <f t="shared" si="37"/>
        <v>0</v>
      </c>
      <c r="S289" s="160">
        <v>0</v>
      </c>
      <c r="T289" s="161">
        <f t="shared" si="38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62" t="s">
        <v>200</v>
      </c>
      <c r="AT289" s="162" t="s">
        <v>178</v>
      </c>
      <c r="AU289" s="162" t="s">
        <v>83</v>
      </c>
      <c r="AY289" s="14" t="s">
        <v>170</v>
      </c>
      <c r="BE289" s="163">
        <f t="shared" si="39"/>
        <v>0</v>
      </c>
      <c r="BF289" s="163">
        <f t="shared" si="40"/>
        <v>0</v>
      </c>
      <c r="BG289" s="163">
        <f t="shared" si="41"/>
        <v>0</v>
      </c>
      <c r="BH289" s="163">
        <f t="shared" si="42"/>
        <v>0</v>
      </c>
      <c r="BI289" s="163">
        <f t="shared" si="43"/>
        <v>0</v>
      </c>
      <c r="BJ289" s="14" t="s">
        <v>83</v>
      </c>
      <c r="BK289" s="163">
        <f t="shared" si="44"/>
        <v>0</v>
      </c>
      <c r="BL289" s="14" t="s">
        <v>200</v>
      </c>
      <c r="BM289" s="162" t="s">
        <v>1230</v>
      </c>
    </row>
    <row r="290" spans="1:65" s="2" customFormat="1" ht="21.75" customHeight="1">
      <c r="A290" s="26"/>
      <c r="B290" s="149"/>
      <c r="C290" s="150" t="s">
        <v>780</v>
      </c>
      <c r="D290" s="150" t="s">
        <v>173</v>
      </c>
      <c r="E290" s="151" t="s">
        <v>2656</v>
      </c>
      <c r="F290" s="152" t="s">
        <v>2657</v>
      </c>
      <c r="G290" s="153" t="s">
        <v>219</v>
      </c>
      <c r="H290" s="154">
        <v>7</v>
      </c>
      <c r="I290" s="155"/>
      <c r="J290" s="155"/>
      <c r="K290" s="156"/>
      <c r="L290" s="157"/>
      <c r="M290" s="158" t="s">
        <v>1</v>
      </c>
      <c r="N290" s="159" t="s">
        <v>36</v>
      </c>
      <c r="O290" s="160">
        <v>0</v>
      </c>
      <c r="P290" s="160">
        <f t="shared" si="36"/>
        <v>0</v>
      </c>
      <c r="Q290" s="160">
        <v>0</v>
      </c>
      <c r="R290" s="160">
        <f t="shared" si="37"/>
        <v>0</v>
      </c>
      <c r="S290" s="160">
        <v>0</v>
      </c>
      <c r="T290" s="161">
        <f t="shared" si="38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62" t="s">
        <v>233</v>
      </c>
      <c r="AT290" s="162" t="s">
        <v>173</v>
      </c>
      <c r="AU290" s="162" t="s">
        <v>83</v>
      </c>
      <c r="AY290" s="14" t="s">
        <v>170</v>
      </c>
      <c r="BE290" s="163">
        <f t="shared" si="39"/>
        <v>0</v>
      </c>
      <c r="BF290" s="163">
        <f t="shared" si="40"/>
        <v>0</v>
      </c>
      <c r="BG290" s="163">
        <f t="shared" si="41"/>
        <v>0</v>
      </c>
      <c r="BH290" s="163">
        <f t="shared" si="42"/>
        <v>0</v>
      </c>
      <c r="BI290" s="163">
        <f t="shared" si="43"/>
        <v>0</v>
      </c>
      <c r="BJ290" s="14" t="s">
        <v>83</v>
      </c>
      <c r="BK290" s="163">
        <f t="shared" si="44"/>
        <v>0</v>
      </c>
      <c r="BL290" s="14" t="s">
        <v>200</v>
      </c>
      <c r="BM290" s="162" t="s">
        <v>1231</v>
      </c>
    </row>
    <row r="291" spans="1:65" s="2" customFormat="1" ht="24.2" customHeight="1">
      <c r="A291" s="26"/>
      <c r="B291" s="149"/>
      <c r="C291" s="164" t="s">
        <v>1232</v>
      </c>
      <c r="D291" s="164" t="s">
        <v>178</v>
      </c>
      <c r="E291" s="165" t="s">
        <v>2658</v>
      </c>
      <c r="F291" s="166" t="s">
        <v>2659</v>
      </c>
      <c r="G291" s="167" t="s">
        <v>219</v>
      </c>
      <c r="H291" s="168">
        <v>7</v>
      </c>
      <c r="I291" s="169"/>
      <c r="J291" s="169"/>
      <c r="K291" s="170"/>
      <c r="L291" s="27"/>
      <c r="M291" s="171" t="s">
        <v>1</v>
      </c>
      <c r="N291" s="172" t="s">
        <v>36</v>
      </c>
      <c r="O291" s="160">
        <v>0</v>
      </c>
      <c r="P291" s="160">
        <f t="shared" si="36"/>
        <v>0</v>
      </c>
      <c r="Q291" s="160">
        <v>0</v>
      </c>
      <c r="R291" s="160">
        <f t="shared" si="37"/>
        <v>0</v>
      </c>
      <c r="S291" s="160">
        <v>0</v>
      </c>
      <c r="T291" s="161">
        <f t="shared" si="38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62" t="s">
        <v>200</v>
      </c>
      <c r="AT291" s="162" t="s">
        <v>178</v>
      </c>
      <c r="AU291" s="162" t="s">
        <v>83</v>
      </c>
      <c r="AY291" s="14" t="s">
        <v>170</v>
      </c>
      <c r="BE291" s="163">
        <f t="shared" si="39"/>
        <v>0</v>
      </c>
      <c r="BF291" s="163">
        <f t="shared" si="40"/>
        <v>0</v>
      </c>
      <c r="BG291" s="163">
        <f t="shared" si="41"/>
        <v>0</v>
      </c>
      <c r="BH291" s="163">
        <f t="shared" si="42"/>
        <v>0</v>
      </c>
      <c r="BI291" s="163">
        <f t="shared" si="43"/>
        <v>0</v>
      </c>
      <c r="BJ291" s="14" t="s">
        <v>83</v>
      </c>
      <c r="BK291" s="163">
        <f t="shared" si="44"/>
        <v>0</v>
      </c>
      <c r="BL291" s="14" t="s">
        <v>200</v>
      </c>
      <c r="BM291" s="162" t="s">
        <v>1233</v>
      </c>
    </row>
    <row r="292" spans="1:65" s="2" customFormat="1" ht="24.2" customHeight="1">
      <c r="A292" s="26"/>
      <c r="B292" s="149"/>
      <c r="C292" s="150" t="s">
        <v>784</v>
      </c>
      <c r="D292" s="150" t="s">
        <v>173</v>
      </c>
      <c r="E292" s="151" t="s">
        <v>2660</v>
      </c>
      <c r="F292" s="152" t="s">
        <v>2661</v>
      </c>
      <c r="G292" s="153" t="s">
        <v>219</v>
      </c>
      <c r="H292" s="154">
        <v>7</v>
      </c>
      <c r="I292" s="155"/>
      <c r="J292" s="155"/>
      <c r="K292" s="156"/>
      <c r="L292" s="157"/>
      <c r="M292" s="158" t="s">
        <v>1</v>
      </c>
      <c r="N292" s="159" t="s">
        <v>36</v>
      </c>
      <c r="O292" s="160">
        <v>0</v>
      </c>
      <c r="P292" s="160">
        <f t="shared" si="36"/>
        <v>0</v>
      </c>
      <c r="Q292" s="160">
        <v>0</v>
      </c>
      <c r="R292" s="160">
        <f t="shared" si="37"/>
        <v>0</v>
      </c>
      <c r="S292" s="160">
        <v>0</v>
      </c>
      <c r="T292" s="161">
        <f t="shared" si="38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62" t="s">
        <v>233</v>
      </c>
      <c r="AT292" s="162" t="s">
        <v>173</v>
      </c>
      <c r="AU292" s="162" t="s">
        <v>83</v>
      </c>
      <c r="AY292" s="14" t="s">
        <v>170</v>
      </c>
      <c r="BE292" s="163">
        <f t="shared" si="39"/>
        <v>0</v>
      </c>
      <c r="BF292" s="163">
        <f t="shared" si="40"/>
        <v>0</v>
      </c>
      <c r="BG292" s="163">
        <f t="shared" si="41"/>
        <v>0</v>
      </c>
      <c r="BH292" s="163">
        <f t="shared" si="42"/>
        <v>0</v>
      </c>
      <c r="BI292" s="163">
        <f t="shared" si="43"/>
        <v>0</v>
      </c>
      <c r="BJ292" s="14" t="s">
        <v>83</v>
      </c>
      <c r="BK292" s="163">
        <f t="shared" si="44"/>
        <v>0</v>
      </c>
      <c r="BL292" s="14" t="s">
        <v>200</v>
      </c>
      <c r="BM292" s="162" t="s">
        <v>1234</v>
      </c>
    </row>
    <row r="293" spans="1:65" s="2" customFormat="1" ht="16.5" customHeight="1">
      <c r="A293" s="26"/>
      <c r="B293" s="149"/>
      <c r="C293" s="164" t="s">
        <v>1235</v>
      </c>
      <c r="D293" s="164" t="s">
        <v>178</v>
      </c>
      <c r="E293" s="165" t="s">
        <v>2662</v>
      </c>
      <c r="F293" s="166" t="s">
        <v>2663</v>
      </c>
      <c r="G293" s="167" t="s">
        <v>219</v>
      </c>
      <c r="H293" s="168">
        <v>256</v>
      </c>
      <c r="I293" s="169"/>
      <c r="J293" s="169"/>
      <c r="K293" s="170"/>
      <c r="L293" s="27"/>
      <c r="M293" s="171" t="s">
        <v>1</v>
      </c>
      <c r="N293" s="172" t="s">
        <v>36</v>
      </c>
      <c r="O293" s="160">
        <v>0</v>
      </c>
      <c r="P293" s="160">
        <f t="shared" si="36"/>
        <v>0</v>
      </c>
      <c r="Q293" s="160">
        <v>0</v>
      </c>
      <c r="R293" s="160">
        <f t="shared" si="37"/>
        <v>0</v>
      </c>
      <c r="S293" s="160">
        <v>0</v>
      </c>
      <c r="T293" s="161">
        <f t="shared" si="38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62" t="s">
        <v>200</v>
      </c>
      <c r="AT293" s="162" t="s">
        <v>178</v>
      </c>
      <c r="AU293" s="162" t="s">
        <v>83</v>
      </c>
      <c r="AY293" s="14" t="s">
        <v>170</v>
      </c>
      <c r="BE293" s="163">
        <f t="shared" si="39"/>
        <v>0</v>
      </c>
      <c r="BF293" s="163">
        <f t="shared" si="40"/>
        <v>0</v>
      </c>
      <c r="BG293" s="163">
        <f t="shared" si="41"/>
        <v>0</v>
      </c>
      <c r="BH293" s="163">
        <f t="shared" si="42"/>
        <v>0</v>
      </c>
      <c r="BI293" s="163">
        <f t="shared" si="43"/>
        <v>0</v>
      </c>
      <c r="BJ293" s="14" t="s">
        <v>83</v>
      </c>
      <c r="BK293" s="163">
        <f t="shared" si="44"/>
        <v>0</v>
      </c>
      <c r="BL293" s="14" t="s">
        <v>200</v>
      </c>
      <c r="BM293" s="162" t="s">
        <v>1237</v>
      </c>
    </row>
    <row r="294" spans="1:65" s="2" customFormat="1" ht="24.2" customHeight="1">
      <c r="A294" s="26"/>
      <c r="B294" s="149"/>
      <c r="C294" s="150" t="s">
        <v>787</v>
      </c>
      <c r="D294" s="150" t="s">
        <v>173</v>
      </c>
      <c r="E294" s="151" t="s">
        <v>2664</v>
      </c>
      <c r="F294" s="152" t="s">
        <v>2665</v>
      </c>
      <c r="G294" s="153" t="s">
        <v>219</v>
      </c>
      <c r="H294" s="154">
        <v>247</v>
      </c>
      <c r="I294" s="155"/>
      <c r="J294" s="155"/>
      <c r="K294" s="156"/>
      <c r="L294" s="157"/>
      <c r="M294" s="158" t="s">
        <v>1</v>
      </c>
      <c r="N294" s="159" t="s">
        <v>36</v>
      </c>
      <c r="O294" s="160">
        <v>0</v>
      </c>
      <c r="P294" s="160">
        <f t="shared" si="36"/>
        <v>0</v>
      </c>
      <c r="Q294" s="160">
        <v>0</v>
      </c>
      <c r="R294" s="160">
        <f t="shared" si="37"/>
        <v>0</v>
      </c>
      <c r="S294" s="160">
        <v>0</v>
      </c>
      <c r="T294" s="161">
        <f t="shared" si="38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62" t="s">
        <v>233</v>
      </c>
      <c r="AT294" s="162" t="s">
        <v>173</v>
      </c>
      <c r="AU294" s="162" t="s">
        <v>83</v>
      </c>
      <c r="AY294" s="14" t="s">
        <v>170</v>
      </c>
      <c r="BE294" s="163">
        <f t="shared" si="39"/>
        <v>0</v>
      </c>
      <c r="BF294" s="163">
        <f t="shared" si="40"/>
        <v>0</v>
      </c>
      <c r="BG294" s="163">
        <f t="shared" si="41"/>
        <v>0</v>
      </c>
      <c r="BH294" s="163">
        <f t="shared" si="42"/>
        <v>0</v>
      </c>
      <c r="BI294" s="163">
        <f t="shared" si="43"/>
        <v>0</v>
      </c>
      <c r="BJ294" s="14" t="s">
        <v>83</v>
      </c>
      <c r="BK294" s="163">
        <f t="shared" si="44"/>
        <v>0</v>
      </c>
      <c r="BL294" s="14" t="s">
        <v>200</v>
      </c>
      <c r="BM294" s="162" t="s">
        <v>1238</v>
      </c>
    </row>
    <row r="295" spans="1:65" s="2" customFormat="1" ht="24.2" customHeight="1">
      <c r="A295" s="26"/>
      <c r="B295" s="149"/>
      <c r="C295" s="150" t="s">
        <v>1239</v>
      </c>
      <c r="D295" s="150" t="s">
        <v>173</v>
      </c>
      <c r="E295" s="151" t="s">
        <v>2666</v>
      </c>
      <c r="F295" s="152" t="s">
        <v>2667</v>
      </c>
      <c r="G295" s="153" t="s">
        <v>219</v>
      </c>
      <c r="H295" s="154">
        <v>9</v>
      </c>
      <c r="I295" s="155"/>
      <c r="J295" s="155"/>
      <c r="K295" s="156"/>
      <c r="L295" s="157"/>
      <c r="M295" s="158" t="s">
        <v>1</v>
      </c>
      <c r="N295" s="159" t="s">
        <v>36</v>
      </c>
      <c r="O295" s="160">
        <v>0</v>
      </c>
      <c r="P295" s="160">
        <f t="shared" si="36"/>
        <v>0</v>
      </c>
      <c r="Q295" s="160">
        <v>0</v>
      </c>
      <c r="R295" s="160">
        <f t="shared" si="37"/>
        <v>0</v>
      </c>
      <c r="S295" s="160">
        <v>0</v>
      </c>
      <c r="T295" s="161">
        <f t="shared" si="38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62" t="s">
        <v>233</v>
      </c>
      <c r="AT295" s="162" t="s">
        <v>173</v>
      </c>
      <c r="AU295" s="162" t="s">
        <v>83</v>
      </c>
      <c r="AY295" s="14" t="s">
        <v>170</v>
      </c>
      <c r="BE295" s="163">
        <f t="shared" si="39"/>
        <v>0</v>
      </c>
      <c r="BF295" s="163">
        <f t="shared" si="40"/>
        <v>0</v>
      </c>
      <c r="BG295" s="163">
        <f t="shared" si="41"/>
        <v>0</v>
      </c>
      <c r="BH295" s="163">
        <f t="shared" si="42"/>
        <v>0</v>
      </c>
      <c r="BI295" s="163">
        <f t="shared" si="43"/>
        <v>0</v>
      </c>
      <c r="BJ295" s="14" t="s">
        <v>83</v>
      </c>
      <c r="BK295" s="163">
        <f t="shared" si="44"/>
        <v>0</v>
      </c>
      <c r="BL295" s="14" t="s">
        <v>200</v>
      </c>
      <c r="BM295" s="162" t="s">
        <v>1241</v>
      </c>
    </row>
    <row r="296" spans="1:65" s="2" customFormat="1" ht="24.2" customHeight="1">
      <c r="A296" s="26"/>
      <c r="B296" s="149"/>
      <c r="C296" s="164" t="s">
        <v>791</v>
      </c>
      <c r="D296" s="164" t="s">
        <v>178</v>
      </c>
      <c r="E296" s="165" t="s">
        <v>2668</v>
      </c>
      <c r="F296" s="166" t="s">
        <v>2669</v>
      </c>
      <c r="G296" s="167" t="s">
        <v>219</v>
      </c>
      <c r="H296" s="168">
        <v>68</v>
      </c>
      <c r="I296" s="169"/>
      <c r="J296" s="169"/>
      <c r="K296" s="170"/>
      <c r="L296" s="27"/>
      <c r="M296" s="171" t="s">
        <v>1</v>
      </c>
      <c r="N296" s="172" t="s">
        <v>36</v>
      </c>
      <c r="O296" s="160">
        <v>0</v>
      </c>
      <c r="P296" s="160">
        <f t="shared" si="36"/>
        <v>0</v>
      </c>
      <c r="Q296" s="160">
        <v>0</v>
      </c>
      <c r="R296" s="160">
        <f t="shared" si="37"/>
        <v>0</v>
      </c>
      <c r="S296" s="160">
        <v>0</v>
      </c>
      <c r="T296" s="161">
        <f t="shared" si="38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62" t="s">
        <v>200</v>
      </c>
      <c r="AT296" s="162" t="s">
        <v>178</v>
      </c>
      <c r="AU296" s="162" t="s">
        <v>83</v>
      </c>
      <c r="AY296" s="14" t="s">
        <v>170</v>
      </c>
      <c r="BE296" s="163">
        <f t="shared" si="39"/>
        <v>0</v>
      </c>
      <c r="BF296" s="163">
        <f t="shared" si="40"/>
        <v>0</v>
      </c>
      <c r="BG296" s="163">
        <f t="shared" si="41"/>
        <v>0</v>
      </c>
      <c r="BH296" s="163">
        <f t="shared" si="42"/>
        <v>0</v>
      </c>
      <c r="BI296" s="163">
        <f t="shared" si="43"/>
        <v>0</v>
      </c>
      <c r="BJ296" s="14" t="s">
        <v>83</v>
      </c>
      <c r="BK296" s="163">
        <f t="shared" si="44"/>
        <v>0</v>
      </c>
      <c r="BL296" s="14" t="s">
        <v>200</v>
      </c>
      <c r="BM296" s="162" t="s">
        <v>1242</v>
      </c>
    </row>
    <row r="297" spans="1:65" s="2" customFormat="1" ht="21.75" customHeight="1">
      <c r="A297" s="26"/>
      <c r="B297" s="149"/>
      <c r="C297" s="150" t="s">
        <v>1243</v>
      </c>
      <c r="D297" s="150" t="s">
        <v>173</v>
      </c>
      <c r="E297" s="151" t="s">
        <v>2670</v>
      </c>
      <c r="F297" s="152" t="s">
        <v>2671</v>
      </c>
      <c r="G297" s="153" t="s">
        <v>219</v>
      </c>
      <c r="H297" s="154">
        <v>68</v>
      </c>
      <c r="I297" s="155"/>
      <c r="J297" s="155"/>
      <c r="K297" s="156"/>
      <c r="L297" s="157"/>
      <c r="M297" s="158" t="s">
        <v>1</v>
      </c>
      <c r="N297" s="159" t="s">
        <v>36</v>
      </c>
      <c r="O297" s="160">
        <v>0</v>
      </c>
      <c r="P297" s="160">
        <f t="shared" si="36"/>
        <v>0</v>
      </c>
      <c r="Q297" s="160">
        <v>0</v>
      </c>
      <c r="R297" s="160">
        <f t="shared" si="37"/>
        <v>0</v>
      </c>
      <c r="S297" s="160">
        <v>0</v>
      </c>
      <c r="T297" s="161">
        <f t="shared" si="38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62" t="s">
        <v>233</v>
      </c>
      <c r="AT297" s="162" t="s">
        <v>173</v>
      </c>
      <c r="AU297" s="162" t="s">
        <v>83</v>
      </c>
      <c r="AY297" s="14" t="s">
        <v>170</v>
      </c>
      <c r="BE297" s="163">
        <f t="shared" si="39"/>
        <v>0</v>
      </c>
      <c r="BF297" s="163">
        <f t="shared" si="40"/>
        <v>0</v>
      </c>
      <c r="BG297" s="163">
        <f t="shared" si="41"/>
        <v>0</v>
      </c>
      <c r="BH297" s="163">
        <f t="shared" si="42"/>
        <v>0</v>
      </c>
      <c r="BI297" s="163">
        <f t="shared" si="43"/>
        <v>0</v>
      </c>
      <c r="BJ297" s="14" t="s">
        <v>83</v>
      </c>
      <c r="BK297" s="163">
        <f t="shared" si="44"/>
        <v>0</v>
      </c>
      <c r="BL297" s="14" t="s">
        <v>200</v>
      </c>
      <c r="BM297" s="162" t="s">
        <v>1244</v>
      </c>
    </row>
    <row r="298" spans="1:65" s="2" customFormat="1" ht="24.2" customHeight="1">
      <c r="A298" s="26"/>
      <c r="B298" s="149"/>
      <c r="C298" s="164" t="s">
        <v>794</v>
      </c>
      <c r="D298" s="164" t="s">
        <v>178</v>
      </c>
      <c r="E298" s="165" t="s">
        <v>2672</v>
      </c>
      <c r="F298" s="166" t="s">
        <v>2673</v>
      </c>
      <c r="G298" s="167" t="s">
        <v>219</v>
      </c>
      <c r="H298" s="168">
        <v>46</v>
      </c>
      <c r="I298" s="169"/>
      <c r="J298" s="169"/>
      <c r="K298" s="170"/>
      <c r="L298" s="27"/>
      <c r="M298" s="171" t="s">
        <v>1</v>
      </c>
      <c r="N298" s="172" t="s">
        <v>36</v>
      </c>
      <c r="O298" s="160">
        <v>0</v>
      </c>
      <c r="P298" s="160">
        <f t="shared" si="36"/>
        <v>0</v>
      </c>
      <c r="Q298" s="160">
        <v>0</v>
      </c>
      <c r="R298" s="160">
        <f t="shared" si="37"/>
        <v>0</v>
      </c>
      <c r="S298" s="160">
        <v>0</v>
      </c>
      <c r="T298" s="161">
        <f t="shared" si="38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62" t="s">
        <v>200</v>
      </c>
      <c r="AT298" s="162" t="s">
        <v>178</v>
      </c>
      <c r="AU298" s="162" t="s">
        <v>83</v>
      </c>
      <c r="AY298" s="14" t="s">
        <v>170</v>
      </c>
      <c r="BE298" s="163">
        <f t="shared" si="39"/>
        <v>0</v>
      </c>
      <c r="BF298" s="163">
        <f t="shared" si="40"/>
        <v>0</v>
      </c>
      <c r="BG298" s="163">
        <f t="shared" si="41"/>
        <v>0</v>
      </c>
      <c r="BH298" s="163">
        <f t="shared" si="42"/>
        <v>0</v>
      </c>
      <c r="BI298" s="163">
        <f t="shared" si="43"/>
        <v>0</v>
      </c>
      <c r="BJ298" s="14" t="s">
        <v>83</v>
      </c>
      <c r="BK298" s="163">
        <f t="shared" si="44"/>
        <v>0</v>
      </c>
      <c r="BL298" s="14" t="s">
        <v>200</v>
      </c>
      <c r="BM298" s="162" t="s">
        <v>1245</v>
      </c>
    </row>
    <row r="299" spans="1:65" s="2" customFormat="1" ht="37.9" customHeight="1">
      <c r="A299" s="26"/>
      <c r="B299" s="149"/>
      <c r="C299" s="150" t="s">
        <v>1246</v>
      </c>
      <c r="D299" s="150" t="s">
        <v>173</v>
      </c>
      <c r="E299" s="151" t="s">
        <v>2674</v>
      </c>
      <c r="F299" s="152" t="s">
        <v>2675</v>
      </c>
      <c r="G299" s="153" t="s">
        <v>219</v>
      </c>
      <c r="H299" s="154">
        <v>46</v>
      </c>
      <c r="I299" s="155"/>
      <c r="J299" s="155"/>
      <c r="K299" s="156"/>
      <c r="L299" s="157"/>
      <c r="M299" s="158" t="s">
        <v>1</v>
      </c>
      <c r="N299" s="159" t="s">
        <v>36</v>
      </c>
      <c r="O299" s="160">
        <v>0</v>
      </c>
      <c r="P299" s="160">
        <f t="shared" si="36"/>
        <v>0</v>
      </c>
      <c r="Q299" s="160">
        <v>0</v>
      </c>
      <c r="R299" s="160">
        <f t="shared" si="37"/>
        <v>0</v>
      </c>
      <c r="S299" s="160">
        <v>0</v>
      </c>
      <c r="T299" s="161">
        <f t="shared" si="38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62" t="s">
        <v>233</v>
      </c>
      <c r="AT299" s="162" t="s">
        <v>173</v>
      </c>
      <c r="AU299" s="162" t="s">
        <v>83</v>
      </c>
      <c r="AY299" s="14" t="s">
        <v>170</v>
      </c>
      <c r="BE299" s="163">
        <f t="shared" si="39"/>
        <v>0</v>
      </c>
      <c r="BF299" s="163">
        <f t="shared" si="40"/>
        <v>0</v>
      </c>
      <c r="BG299" s="163">
        <f t="shared" si="41"/>
        <v>0</v>
      </c>
      <c r="BH299" s="163">
        <f t="shared" si="42"/>
        <v>0</v>
      </c>
      <c r="BI299" s="163">
        <f t="shared" si="43"/>
        <v>0</v>
      </c>
      <c r="BJ299" s="14" t="s">
        <v>83</v>
      </c>
      <c r="BK299" s="163">
        <f t="shared" si="44"/>
        <v>0</v>
      </c>
      <c r="BL299" s="14" t="s">
        <v>200</v>
      </c>
      <c r="BM299" s="162" t="s">
        <v>1247</v>
      </c>
    </row>
    <row r="300" spans="1:65" s="2" customFormat="1" ht="24.2" customHeight="1">
      <c r="A300" s="26"/>
      <c r="B300" s="149"/>
      <c r="C300" s="164" t="s">
        <v>798</v>
      </c>
      <c r="D300" s="164" t="s">
        <v>178</v>
      </c>
      <c r="E300" s="165" t="s">
        <v>2676</v>
      </c>
      <c r="F300" s="166" t="s">
        <v>2677</v>
      </c>
      <c r="G300" s="167" t="s">
        <v>219</v>
      </c>
      <c r="H300" s="168">
        <v>7</v>
      </c>
      <c r="I300" s="169"/>
      <c r="J300" s="169"/>
      <c r="K300" s="170"/>
      <c r="L300" s="27"/>
      <c r="M300" s="171" t="s">
        <v>1</v>
      </c>
      <c r="N300" s="172" t="s">
        <v>36</v>
      </c>
      <c r="O300" s="160">
        <v>0</v>
      </c>
      <c r="P300" s="160">
        <f t="shared" si="36"/>
        <v>0</v>
      </c>
      <c r="Q300" s="160">
        <v>0</v>
      </c>
      <c r="R300" s="160">
        <f t="shared" si="37"/>
        <v>0</v>
      </c>
      <c r="S300" s="160">
        <v>0</v>
      </c>
      <c r="T300" s="161">
        <f t="shared" si="38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62" t="s">
        <v>200</v>
      </c>
      <c r="AT300" s="162" t="s">
        <v>178</v>
      </c>
      <c r="AU300" s="162" t="s">
        <v>83</v>
      </c>
      <c r="AY300" s="14" t="s">
        <v>170</v>
      </c>
      <c r="BE300" s="163">
        <f t="shared" si="39"/>
        <v>0</v>
      </c>
      <c r="BF300" s="163">
        <f t="shared" si="40"/>
        <v>0</v>
      </c>
      <c r="BG300" s="163">
        <f t="shared" si="41"/>
        <v>0</v>
      </c>
      <c r="BH300" s="163">
        <f t="shared" si="42"/>
        <v>0</v>
      </c>
      <c r="BI300" s="163">
        <f t="shared" si="43"/>
        <v>0</v>
      </c>
      <c r="BJ300" s="14" t="s">
        <v>83</v>
      </c>
      <c r="BK300" s="163">
        <f t="shared" si="44"/>
        <v>0</v>
      </c>
      <c r="BL300" s="14" t="s">
        <v>200</v>
      </c>
      <c r="BM300" s="162" t="s">
        <v>1248</v>
      </c>
    </row>
    <row r="301" spans="1:65" s="2" customFormat="1" ht="37.9" customHeight="1">
      <c r="A301" s="26"/>
      <c r="B301" s="149"/>
      <c r="C301" s="150" t="s">
        <v>1249</v>
      </c>
      <c r="D301" s="150" t="s">
        <v>173</v>
      </c>
      <c r="E301" s="151" t="s">
        <v>2678</v>
      </c>
      <c r="F301" s="152" t="s">
        <v>2679</v>
      </c>
      <c r="G301" s="153" t="s">
        <v>219</v>
      </c>
      <c r="H301" s="154">
        <v>7</v>
      </c>
      <c r="I301" s="155"/>
      <c r="J301" s="155"/>
      <c r="K301" s="156"/>
      <c r="L301" s="157"/>
      <c r="M301" s="158" t="s">
        <v>1</v>
      </c>
      <c r="N301" s="159" t="s">
        <v>36</v>
      </c>
      <c r="O301" s="160">
        <v>0</v>
      </c>
      <c r="P301" s="160">
        <f t="shared" si="36"/>
        <v>0</v>
      </c>
      <c r="Q301" s="160">
        <v>0</v>
      </c>
      <c r="R301" s="160">
        <f t="shared" si="37"/>
        <v>0</v>
      </c>
      <c r="S301" s="160">
        <v>0</v>
      </c>
      <c r="T301" s="161">
        <f t="shared" si="38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62" t="s">
        <v>233</v>
      </c>
      <c r="AT301" s="162" t="s">
        <v>173</v>
      </c>
      <c r="AU301" s="162" t="s">
        <v>83</v>
      </c>
      <c r="AY301" s="14" t="s">
        <v>170</v>
      </c>
      <c r="BE301" s="163">
        <f t="shared" si="39"/>
        <v>0</v>
      </c>
      <c r="BF301" s="163">
        <f t="shared" si="40"/>
        <v>0</v>
      </c>
      <c r="BG301" s="163">
        <f t="shared" si="41"/>
        <v>0</v>
      </c>
      <c r="BH301" s="163">
        <f t="shared" si="42"/>
        <v>0</v>
      </c>
      <c r="BI301" s="163">
        <f t="shared" si="43"/>
        <v>0</v>
      </c>
      <c r="BJ301" s="14" t="s">
        <v>83</v>
      </c>
      <c r="BK301" s="163">
        <f t="shared" si="44"/>
        <v>0</v>
      </c>
      <c r="BL301" s="14" t="s">
        <v>200</v>
      </c>
      <c r="BM301" s="162" t="s">
        <v>1250</v>
      </c>
    </row>
    <row r="302" spans="1:65" s="2" customFormat="1" ht="24.2" customHeight="1">
      <c r="A302" s="26"/>
      <c r="B302" s="149"/>
      <c r="C302" s="164" t="s">
        <v>801</v>
      </c>
      <c r="D302" s="164" t="s">
        <v>178</v>
      </c>
      <c r="E302" s="165" t="s">
        <v>2680</v>
      </c>
      <c r="F302" s="166" t="s">
        <v>2681</v>
      </c>
      <c r="G302" s="167" t="s">
        <v>219</v>
      </c>
      <c r="H302" s="168">
        <v>20</v>
      </c>
      <c r="I302" s="169"/>
      <c r="J302" s="169"/>
      <c r="K302" s="170"/>
      <c r="L302" s="27"/>
      <c r="M302" s="171" t="s">
        <v>1</v>
      </c>
      <c r="N302" s="172" t="s">
        <v>36</v>
      </c>
      <c r="O302" s="160">
        <v>0</v>
      </c>
      <c r="P302" s="160">
        <f t="shared" si="36"/>
        <v>0</v>
      </c>
      <c r="Q302" s="160">
        <v>0</v>
      </c>
      <c r="R302" s="160">
        <f t="shared" si="37"/>
        <v>0</v>
      </c>
      <c r="S302" s="160">
        <v>0</v>
      </c>
      <c r="T302" s="161">
        <f t="shared" si="38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62" t="s">
        <v>200</v>
      </c>
      <c r="AT302" s="162" t="s">
        <v>178</v>
      </c>
      <c r="AU302" s="162" t="s">
        <v>83</v>
      </c>
      <c r="AY302" s="14" t="s">
        <v>170</v>
      </c>
      <c r="BE302" s="163">
        <f t="shared" si="39"/>
        <v>0</v>
      </c>
      <c r="BF302" s="163">
        <f t="shared" si="40"/>
        <v>0</v>
      </c>
      <c r="BG302" s="163">
        <f t="shared" si="41"/>
        <v>0</v>
      </c>
      <c r="BH302" s="163">
        <f t="shared" si="42"/>
        <v>0</v>
      </c>
      <c r="BI302" s="163">
        <f t="shared" si="43"/>
        <v>0</v>
      </c>
      <c r="BJ302" s="14" t="s">
        <v>83</v>
      </c>
      <c r="BK302" s="163">
        <f t="shared" si="44"/>
        <v>0</v>
      </c>
      <c r="BL302" s="14" t="s">
        <v>200</v>
      </c>
      <c r="BM302" s="162" t="s">
        <v>1252</v>
      </c>
    </row>
    <row r="303" spans="1:65" s="2" customFormat="1" ht="37.9" customHeight="1">
      <c r="A303" s="26"/>
      <c r="B303" s="149"/>
      <c r="C303" s="150" t="s">
        <v>1253</v>
      </c>
      <c r="D303" s="150" t="s">
        <v>173</v>
      </c>
      <c r="E303" s="151" t="s">
        <v>2682</v>
      </c>
      <c r="F303" s="152" t="s">
        <v>2683</v>
      </c>
      <c r="G303" s="153" t="s">
        <v>219</v>
      </c>
      <c r="H303" s="154">
        <v>20</v>
      </c>
      <c r="I303" s="155"/>
      <c r="J303" s="155"/>
      <c r="K303" s="156"/>
      <c r="L303" s="157"/>
      <c r="M303" s="158" t="s">
        <v>1</v>
      </c>
      <c r="N303" s="159" t="s">
        <v>36</v>
      </c>
      <c r="O303" s="160">
        <v>0</v>
      </c>
      <c r="P303" s="160">
        <f t="shared" si="36"/>
        <v>0</v>
      </c>
      <c r="Q303" s="160">
        <v>0</v>
      </c>
      <c r="R303" s="160">
        <f t="shared" si="37"/>
        <v>0</v>
      </c>
      <c r="S303" s="160">
        <v>0</v>
      </c>
      <c r="T303" s="161">
        <f t="shared" si="38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62" t="s">
        <v>233</v>
      </c>
      <c r="AT303" s="162" t="s">
        <v>173</v>
      </c>
      <c r="AU303" s="162" t="s">
        <v>83</v>
      </c>
      <c r="AY303" s="14" t="s">
        <v>170</v>
      </c>
      <c r="BE303" s="163">
        <f t="shared" si="39"/>
        <v>0</v>
      </c>
      <c r="BF303" s="163">
        <f t="shared" si="40"/>
        <v>0</v>
      </c>
      <c r="BG303" s="163">
        <f t="shared" si="41"/>
        <v>0</v>
      </c>
      <c r="BH303" s="163">
        <f t="shared" si="42"/>
        <v>0</v>
      </c>
      <c r="BI303" s="163">
        <f t="shared" si="43"/>
        <v>0</v>
      </c>
      <c r="BJ303" s="14" t="s">
        <v>83</v>
      </c>
      <c r="BK303" s="163">
        <f t="shared" si="44"/>
        <v>0</v>
      </c>
      <c r="BL303" s="14" t="s">
        <v>200</v>
      </c>
      <c r="BM303" s="162" t="s">
        <v>1255</v>
      </c>
    </row>
    <row r="304" spans="1:65" s="2" customFormat="1" ht="24.2" customHeight="1">
      <c r="A304" s="26"/>
      <c r="B304" s="149"/>
      <c r="C304" s="164" t="s">
        <v>805</v>
      </c>
      <c r="D304" s="164" t="s">
        <v>178</v>
      </c>
      <c r="E304" s="165" t="s">
        <v>2126</v>
      </c>
      <c r="F304" s="166" t="s">
        <v>2127</v>
      </c>
      <c r="G304" s="167" t="s">
        <v>275</v>
      </c>
      <c r="H304" s="168">
        <v>6.0060000000000002</v>
      </c>
      <c r="I304" s="169"/>
      <c r="J304" s="169"/>
      <c r="K304" s="170"/>
      <c r="L304" s="27"/>
      <c r="M304" s="171" t="s">
        <v>1</v>
      </c>
      <c r="N304" s="172" t="s">
        <v>36</v>
      </c>
      <c r="O304" s="160">
        <v>0</v>
      </c>
      <c r="P304" s="160">
        <f t="shared" si="36"/>
        <v>0</v>
      </c>
      <c r="Q304" s="160">
        <v>0</v>
      </c>
      <c r="R304" s="160">
        <f t="shared" si="37"/>
        <v>0</v>
      </c>
      <c r="S304" s="160">
        <v>0</v>
      </c>
      <c r="T304" s="161">
        <f t="shared" si="38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62" t="s">
        <v>200</v>
      </c>
      <c r="AT304" s="162" t="s">
        <v>178</v>
      </c>
      <c r="AU304" s="162" t="s">
        <v>83</v>
      </c>
      <c r="AY304" s="14" t="s">
        <v>170</v>
      </c>
      <c r="BE304" s="163">
        <f t="shared" si="39"/>
        <v>0</v>
      </c>
      <c r="BF304" s="163">
        <f t="shared" si="40"/>
        <v>0</v>
      </c>
      <c r="BG304" s="163">
        <f t="shared" si="41"/>
        <v>0</v>
      </c>
      <c r="BH304" s="163">
        <f t="shared" si="42"/>
        <v>0</v>
      </c>
      <c r="BI304" s="163">
        <f t="shared" si="43"/>
        <v>0</v>
      </c>
      <c r="BJ304" s="14" t="s">
        <v>83</v>
      </c>
      <c r="BK304" s="163">
        <f t="shared" si="44"/>
        <v>0</v>
      </c>
      <c r="BL304" s="14" t="s">
        <v>200</v>
      </c>
      <c r="BM304" s="162" t="s">
        <v>1256</v>
      </c>
    </row>
    <row r="305" spans="1:65" s="2" customFormat="1" ht="24.2" customHeight="1">
      <c r="A305" s="26"/>
      <c r="B305" s="149"/>
      <c r="C305" s="164" t="s">
        <v>1257</v>
      </c>
      <c r="D305" s="164" t="s">
        <v>178</v>
      </c>
      <c r="E305" s="165" t="s">
        <v>2128</v>
      </c>
      <c r="F305" s="166" t="s">
        <v>2129</v>
      </c>
      <c r="G305" s="167" t="s">
        <v>275</v>
      </c>
      <c r="H305" s="168">
        <v>6.0060000000000002</v>
      </c>
      <c r="I305" s="169"/>
      <c r="J305" s="169"/>
      <c r="K305" s="170"/>
      <c r="L305" s="27"/>
      <c r="M305" s="173" t="s">
        <v>1</v>
      </c>
      <c r="N305" s="174" t="s">
        <v>36</v>
      </c>
      <c r="O305" s="175">
        <v>0</v>
      </c>
      <c r="P305" s="175">
        <f t="shared" si="36"/>
        <v>0</v>
      </c>
      <c r="Q305" s="175">
        <v>0</v>
      </c>
      <c r="R305" s="175">
        <f t="shared" si="37"/>
        <v>0</v>
      </c>
      <c r="S305" s="175">
        <v>0</v>
      </c>
      <c r="T305" s="176">
        <f t="shared" si="38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62" t="s">
        <v>200</v>
      </c>
      <c r="AT305" s="162" t="s">
        <v>178</v>
      </c>
      <c r="AU305" s="162" t="s">
        <v>83</v>
      </c>
      <c r="AY305" s="14" t="s">
        <v>170</v>
      </c>
      <c r="BE305" s="163">
        <f t="shared" si="39"/>
        <v>0</v>
      </c>
      <c r="BF305" s="163">
        <f t="shared" si="40"/>
        <v>0</v>
      </c>
      <c r="BG305" s="163">
        <f t="shared" si="41"/>
        <v>0</v>
      </c>
      <c r="BH305" s="163">
        <f t="shared" si="42"/>
        <v>0</v>
      </c>
      <c r="BI305" s="163">
        <f t="shared" si="43"/>
        <v>0</v>
      </c>
      <c r="BJ305" s="14" t="s">
        <v>83</v>
      </c>
      <c r="BK305" s="163">
        <f t="shared" si="44"/>
        <v>0</v>
      </c>
      <c r="BL305" s="14" t="s">
        <v>200</v>
      </c>
      <c r="BM305" s="162" t="s">
        <v>1258</v>
      </c>
    </row>
    <row r="306" spans="1:65" s="2" customFormat="1" ht="6.95" customHeight="1">
      <c r="A306" s="26"/>
      <c r="B306" s="44"/>
      <c r="C306" s="45"/>
      <c r="D306" s="45"/>
      <c r="E306" s="45"/>
      <c r="F306" s="45"/>
      <c r="G306" s="45"/>
      <c r="H306" s="45"/>
      <c r="I306" s="45"/>
      <c r="J306" s="45"/>
      <c r="K306" s="45"/>
      <c r="L306" s="27"/>
      <c r="M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</row>
  </sheetData>
  <autoFilter ref="C130:K305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126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2684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ROUND(J122,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ROUND((SUM(BE122:BE173)),  2)</f>
        <v>0</v>
      </c>
      <c r="G35" s="103"/>
      <c r="H35" s="103"/>
      <c r="I35" s="104">
        <v>0.2</v>
      </c>
      <c r="J35" s="102">
        <f>ROUND(((SUM(BE122:BE173))*I35),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ROUND((SUM(BF122:BF173)),  2)</f>
        <v>0</v>
      </c>
      <c r="G36" s="26"/>
      <c r="H36" s="26"/>
      <c r="I36" s="106">
        <v>0.2</v>
      </c>
      <c r="J36" s="105">
        <f>ROUND(((SUM(BF122:BF173))*I36),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ROUND((SUM(BG122:BG173)),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ROUND((SUM(BH122:BH173)),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ROUND((SUM(BI122:BI173)),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>E1.8a - E1.8a  Rozvod slaboprúdu - štruktúrovaná kabeláž (zmena VV)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J122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2685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19.899999999999999" hidden="1" customHeight="1">
      <c r="B100" s="122"/>
      <c r="D100" s="123" t="s">
        <v>2686</v>
      </c>
      <c r="E100" s="124"/>
      <c r="F100" s="124"/>
      <c r="G100" s="124"/>
      <c r="H100" s="124"/>
      <c r="I100" s="124"/>
      <c r="J100" s="125">
        <f>J124</f>
        <v>0</v>
      </c>
      <c r="L100" s="122"/>
    </row>
    <row r="101" spans="1:47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47" s="2" customFormat="1" ht="6.95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hidden="1"/>
    <row r="104" spans="1:47" hidden="1"/>
    <row r="105" spans="1:47" hidden="1"/>
    <row r="106" spans="1:47" s="2" customFormat="1" ht="6.95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24.95" customHeight="1">
      <c r="A107" s="26"/>
      <c r="B107" s="27"/>
      <c r="C107" s="18" t="s">
        <v>156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6.5" customHeight="1">
      <c r="A110" s="26"/>
      <c r="B110" s="27"/>
      <c r="C110" s="26"/>
      <c r="D110" s="26"/>
      <c r="E110" s="221" t="str">
        <f>E7</f>
        <v>SOS PZ Devínská Nová Ves rev.2023_11_27</v>
      </c>
      <c r="F110" s="222"/>
      <c r="G110" s="222"/>
      <c r="H110" s="222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1" customFormat="1" ht="12" customHeight="1">
      <c r="B111" s="17"/>
      <c r="C111" s="23" t="s">
        <v>137</v>
      </c>
      <c r="L111" s="17"/>
    </row>
    <row r="112" spans="1:47" s="2" customFormat="1" ht="23.25" customHeight="1">
      <c r="A112" s="26"/>
      <c r="B112" s="27"/>
      <c r="C112" s="26"/>
      <c r="D112" s="26"/>
      <c r="E112" s="221" t="s">
        <v>1575</v>
      </c>
      <c r="F112" s="220"/>
      <c r="G112" s="220"/>
      <c r="H112" s="220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139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0" customHeight="1">
      <c r="A114" s="26"/>
      <c r="B114" s="27"/>
      <c r="C114" s="26"/>
      <c r="D114" s="26"/>
      <c r="E114" s="183" t="str">
        <f>E11</f>
        <v>E1.8a - E1.8a  Rozvod slaboprúdu - štruktúrovaná kabeláž (zmena VV)</v>
      </c>
      <c r="F114" s="220"/>
      <c r="G114" s="220"/>
      <c r="H114" s="22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F14</f>
        <v xml:space="preserve"> </v>
      </c>
      <c r="G116" s="26"/>
      <c r="H116" s="26"/>
      <c r="I116" s="23" t="s">
        <v>19</v>
      </c>
      <c r="J116" s="52" t="str">
        <f>IF(J14="","",J14)</f>
        <v>12. 12. 2023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E17</f>
        <v>Ministerstvo vnútra SR</v>
      </c>
      <c r="G118" s="26"/>
      <c r="H118" s="26"/>
      <c r="I118" s="23" t="s">
        <v>26</v>
      </c>
      <c r="J118" s="24" t="str">
        <f>E23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>
        <f>IF(E20="","",E20)</f>
        <v>0</v>
      </c>
      <c r="G119" s="26"/>
      <c r="H119" s="26"/>
      <c r="I119" s="23" t="s">
        <v>28</v>
      </c>
      <c r="J119" s="24" t="str">
        <f>E26</f>
        <v/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6"/>
      <c r="B121" s="127"/>
      <c r="C121" s="128" t="s">
        <v>157</v>
      </c>
      <c r="D121" s="129" t="s">
        <v>55</v>
      </c>
      <c r="E121" s="129" t="s">
        <v>51</v>
      </c>
      <c r="F121" s="129" t="s">
        <v>52</v>
      </c>
      <c r="G121" s="129" t="s">
        <v>158</v>
      </c>
      <c r="H121" s="129" t="s">
        <v>159</v>
      </c>
      <c r="I121" s="129" t="s">
        <v>160</v>
      </c>
      <c r="J121" s="130" t="s">
        <v>143</v>
      </c>
      <c r="K121" s="131" t="s">
        <v>161</v>
      </c>
      <c r="L121" s="132"/>
      <c r="M121" s="59" t="s">
        <v>1</v>
      </c>
      <c r="N121" s="60" t="s">
        <v>34</v>
      </c>
      <c r="O121" s="60" t="s">
        <v>162</v>
      </c>
      <c r="P121" s="60" t="s">
        <v>163</v>
      </c>
      <c r="Q121" s="60" t="s">
        <v>164</v>
      </c>
      <c r="R121" s="60" t="s">
        <v>165</v>
      </c>
      <c r="S121" s="60" t="s">
        <v>166</v>
      </c>
      <c r="T121" s="61" t="s">
        <v>167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26"/>
      <c r="B122" s="27"/>
      <c r="C122" s="66" t="s">
        <v>144</v>
      </c>
      <c r="D122" s="26"/>
      <c r="E122" s="26"/>
      <c r="F122" s="26"/>
      <c r="G122" s="26"/>
      <c r="H122" s="26"/>
      <c r="I122" s="26"/>
      <c r="J122" s="133"/>
      <c r="K122" s="26"/>
      <c r="L122" s="27"/>
      <c r="M122" s="62"/>
      <c r="N122" s="53"/>
      <c r="O122" s="63"/>
      <c r="P122" s="134">
        <f>P123</f>
        <v>0</v>
      </c>
      <c r="Q122" s="63"/>
      <c r="R122" s="134">
        <f>R123</f>
        <v>0</v>
      </c>
      <c r="S122" s="63"/>
      <c r="T122" s="135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145</v>
      </c>
      <c r="BK122" s="136">
        <f>BK123</f>
        <v>0</v>
      </c>
    </row>
    <row r="123" spans="1:65" s="12" customFormat="1" ht="25.9" customHeight="1">
      <c r="B123" s="137"/>
      <c r="D123" s="138" t="s">
        <v>69</v>
      </c>
      <c r="E123" s="139" t="s">
        <v>173</v>
      </c>
      <c r="F123" s="139" t="s">
        <v>2687</v>
      </c>
      <c r="J123" s="140"/>
      <c r="L123" s="137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8" t="s">
        <v>182</v>
      </c>
      <c r="AT123" s="145" t="s">
        <v>69</v>
      </c>
      <c r="AU123" s="145" t="s">
        <v>70</v>
      </c>
      <c r="AY123" s="138" t="s">
        <v>170</v>
      </c>
      <c r="BK123" s="146">
        <f>BK124</f>
        <v>0</v>
      </c>
    </row>
    <row r="124" spans="1:65" s="12" customFormat="1" ht="22.9" customHeight="1">
      <c r="B124" s="137"/>
      <c r="D124" s="138" t="s">
        <v>69</v>
      </c>
      <c r="E124" s="147" t="s">
        <v>1314</v>
      </c>
      <c r="F124" s="147" t="s">
        <v>2688</v>
      </c>
      <c r="J124" s="148"/>
      <c r="L124" s="137"/>
      <c r="M124" s="141"/>
      <c r="N124" s="142"/>
      <c r="O124" s="142"/>
      <c r="P124" s="143">
        <f>SUM(P125:P173)</f>
        <v>0</v>
      </c>
      <c r="Q124" s="142"/>
      <c r="R124" s="143">
        <f>SUM(R125:R173)</f>
        <v>0</v>
      </c>
      <c r="S124" s="142"/>
      <c r="T124" s="144">
        <f>SUM(T125:T173)</f>
        <v>0</v>
      </c>
      <c r="AR124" s="138" t="s">
        <v>77</v>
      </c>
      <c r="AT124" s="145" t="s">
        <v>69</v>
      </c>
      <c r="AU124" s="145" t="s">
        <v>77</v>
      </c>
      <c r="AY124" s="138" t="s">
        <v>170</v>
      </c>
      <c r="BK124" s="146">
        <f>SUM(BK125:BK173)</f>
        <v>0</v>
      </c>
    </row>
    <row r="125" spans="1:65" s="2" customFormat="1" ht="33" customHeight="1">
      <c r="A125" s="26"/>
      <c r="B125" s="149"/>
      <c r="C125" s="150" t="s">
        <v>77</v>
      </c>
      <c r="D125" s="150" t="s">
        <v>173</v>
      </c>
      <c r="E125" s="151" t="s">
        <v>2689</v>
      </c>
      <c r="F125" s="152" t="s">
        <v>2690</v>
      </c>
      <c r="G125" s="153" t="s">
        <v>219</v>
      </c>
      <c r="H125" s="154">
        <v>5</v>
      </c>
      <c r="I125" s="155"/>
      <c r="J125" s="155"/>
      <c r="K125" s="156"/>
      <c r="L125" s="157"/>
      <c r="M125" s="158" t="s">
        <v>1</v>
      </c>
      <c r="N125" s="159" t="s">
        <v>36</v>
      </c>
      <c r="O125" s="160">
        <v>0</v>
      </c>
      <c r="P125" s="160">
        <f t="shared" ref="P125:P156" si="0">O125*H125</f>
        <v>0</v>
      </c>
      <c r="Q125" s="160">
        <v>0</v>
      </c>
      <c r="R125" s="160">
        <f t="shared" ref="R125:R156" si="1">Q125*H125</f>
        <v>0</v>
      </c>
      <c r="S125" s="160">
        <v>0</v>
      </c>
      <c r="T125" s="161">
        <f t="shared" ref="T125:T156" si="2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62" t="s">
        <v>176</v>
      </c>
      <c r="AT125" s="162" t="s">
        <v>173</v>
      </c>
      <c r="AU125" s="162" t="s">
        <v>83</v>
      </c>
      <c r="AY125" s="14" t="s">
        <v>170</v>
      </c>
      <c r="BE125" s="163">
        <f t="shared" ref="BE125:BE156" si="3">IF(N125="základná",J125,0)</f>
        <v>0</v>
      </c>
      <c r="BF125" s="163">
        <f t="shared" ref="BF125:BF156" si="4">IF(N125="znížená",J125,0)</f>
        <v>0</v>
      </c>
      <c r="BG125" s="163">
        <f t="shared" ref="BG125:BG156" si="5">IF(N125="zákl. prenesená",J125,0)</f>
        <v>0</v>
      </c>
      <c r="BH125" s="163">
        <f t="shared" ref="BH125:BH156" si="6">IF(N125="zníž. prenesená",J125,0)</f>
        <v>0</v>
      </c>
      <c r="BI125" s="163">
        <f t="shared" ref="BI125:BI156" si="7">IF(N125="nulová",J125,0)</f>
        <v>0</v>
      </c>
      <c r="BJ125" s="14" t="s">
        <v>83</v>
      </c>
      <c r="BK125" s="163">
        <f t="shared" ref="BK125:BK156" si="8">ROUND(I125*H125,2)</f>
        <v>0</v>
      </c>
      <c r="BL125" s="14" t="s">
        <v>177</v>
      </c>
      <c r="BM125" s="162" t="s">
        <v>83</v>
      </c>
    </row>
    <row r="126" spans="1:65" s="2" customFormat="1" ht="24.2" customHeight="1">
      <c r="A126" s="26"/>
      <c r="B126" s="149"/>
      <c r="C126" s="164" t="s">
        <v>83</v>
      </c>
      <c r="D126" s="164" t="s">
        <v>178</v>
      </c>
      <c r="E126" s="165" t="s">
        <v>2691</v>
      </c>
      <c r="F126" s="166" t="s">
        <v>2692</v>
      </c>
      <c r="G126" s="167" t="s">
        <v>219</v>
      </c>
      <c r="H126" s="168">
        <v>5</v>
      </c>
      <c r="I126" s="169"/>
      <c r="J126" s="169"/>
      <c r="K126" s="170"/>
      <c r="L126" s="27"/>
      <c r="M126" s="171" t="s">
        <v>1</v>
      </c>
      <c r="N126" s="172" t="s">
        <v>36</v>
      </c>
      <c r="O126" s="160">
        <v>0</v>
      </c>
      <c r="P126" s="160">
        <f t="shared" si="0"/>
        <v>0</v>
      </c>
      <c r="Q126" s="160">
        <v>0</v>
      </c>
      <c r="R126" s="160">
        <f t="shared" si="1"/>
        <v>0</v>
      </c>
      <c r="S126" s="160">
        <v>0</v>
      </c>
      <c r="T126" s="161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2" t="s">
        <v>177</v>
      </c>
      <c r="AT126" s="162" t="s">
        <v>178</v>
      </c>
      <c r="AU126" s="162" t="s">
        <v>83</v>
      </c>
      <c r="AY126" s="14" t="s">
        <v>170</v>
      </c>
      <c r="BE126" s="163">
        <f t="shared" si="3"/>
        <v>0</v>
      </c>
      <c r="BF126" s="163">
        <f t="shared" si="4"/>
        <v>0</v>
      </c>
      <c r="BG126" s="163">
        <f t="shared" si="5"/>
        <v>0</v>
      </c>
      <c r="BH126" s="163">
        <f t="shared" si="6"/>
        <v>0</v>
      </c>
      <c r="BI126" s="163">
        <f t="shared" si="7"/>
        <v>0</v>
      </c>
      <c r="BJ126" s="14" t="s">
        <v>83</v>
      </c>
      <c r="BK126" s="163">
        <f t="shared" si="8"/>
        <v>0</v>
      </c>
      <c r="BL126" s="14" t="s">
        <v>177</v>
      </c>
      <c r="BM126" s="162" t="s">
        <v>177</v>
      </c>
    </row>
    <row r="127" spans="1:65" s="2" customFormat="1" ht="21.75" customHeight="1">
      <c r="A127" s="26"/>
      <c r="B127" s="149"/>
      <c r="C127" s="150" t="s">
        <v>182</v>
      </c>
      <c r="D127" s="150" t="s">
        <v>173</v>
      </c>
      <c r="E127" s="151" t="s">
        <v>2693</v>
      </c>
      <c r="F127" s="152" t="s">
        <v>2694</v>
      </c>
      <c r="G127" s="153" t="s">
        <v>219</v>
      </c>
      <c r="H127" s="154">
        <v>107</v>
      </c>
      <c r="I127" s="155"/>
      <c r="J127" s="155"/>
      <c r="K127" s="156"/>
      <c r="L127" s="157"/>
      <c r="M127" s="158" t="s">
        <v>1</v>
      </c>
      <c r="N127" s="159" t="s">
        <v>36</v>
      </c>
      <c r="O127" s="160">
        <v>0</v>
      </c>
      <c r="P127" s="160">
        <f t="shared" si="0"/>
        <v>0</v>
      </c>
      <c r="Q127" s="160">
        <v>0</v>
      </c>
      <c r="R127" s="160">
        <f t="shared" si="1"/>
        <v>0</v>
      </c>
      <c r="S127" s="160">
        <v>0</v>
      </c>
      <c r="T127" s="161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2" t="s">
        <v>176</v>
      </c>
      <c r="AT127" s="162" t="s">
        <v>173</v>
      </c>
      <c r="AU127" s="162" t="s">
        <v>83</v>
      </c>
      <c r="AY127" s="14" t="s">
        <v>170</v>
      </c>
      <c r="BE127" s="163">
        <f t="shared" si="3"/>
        <v>0</v>
      </c>
      <c r="BF127" s="163">
        <f t="shared" si="4"/>
        <v>0</v>
      </c>
      <c r="BG127" s="163">
        <f t="shared" si="5"/>
        <v>0</v>
      </c>
      <c r="BH127" s="163">
        <f t="shared" si="6"/>
        <v>0</v>
      </c>
      <c r="BI127" s="163">
        <f t="shared" si="7"/>
        <v>0</v>
      </c>
      <c r="BJ127" s="14" t="s">
        <v>83</v>
      </c>
      <c r="BK127" s="163">
        <f t="shared" si="8"/>
        <v>0</v>
      </c>
      <c r="BL127" s="14" t="s">
        <v>177</v>
      </c>
      <c r="BM127" s="162" t="s">
        <v>171</v>
      </c>
    </row>
    <row r="128" spans="1:65" s="2" customFormat="1" ht="24.2" customHeight="1">
      <c r="A128" s="26"/>
      <c r="B128" s="149"/>
      <c r="C128" s="164" t="s">
        <v>177</v>
      </c>
      <c r="D128" s="164" t="s">
        <v>178</v>
      </c>
      <c r="E128" s="165" t="s">
        <v>2691</v>
      </c>
      <c r="F128" s="166" t="s">
        <v>2692</v>
      </c>
      <c r="G128" s="167" t="s">
        <v>219</v>
      </c>
      <c r="H128" s="168">
        <v>107</v>
      </c>
      <c r="I128" s="169"/>
      <c r="J128" s="169"/>
      <c r="K128" s="170"/>
      <c r="L128" s="27"/>
      <c r="M128" s="171" t="s">
        <v>1</v>
      </c>
      <c r="N128" s="172" t="s">
        <v>36</v>
      </c>
      <c r="O128" s="160">
        <v>0</v>
      </c>
      <c r="P128" s="160">
        <f t="shared" si="0"/>
        <v>0</v>
      </c>
      <c r="Q128" s="160">
        <v>0</v>
      </c>
      <c r="R128" s="160">
        <f t="shared" si="1"/>
        <v>0</v>
      </c>
      <c r="S128" s="160">
        <v>0</v>
      </c>
      <c r="T128" s="161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2" t="s">
        <v>177</v>
      </c>
      <c r="AT128" s="162" t="s">
        <v>178</v>
      </c>
      <c r="AU128" s="162" t="s">
        <v>83</v>
      </c>
      <c r="AY128" s="14" t="s">
        <v>170</v>
      </c>
      <c r="BE128" s="163">
        <f t="shared" si="3"/>
        <v>0</v>
      </c>
      <c r="BF128" s="163">
        <f t="shared" si="4"/>
        <v>0</v>
      </c>
      <c r="BG128" s="163">
        <f t="shared" si="5"/>
        <v>0</v>
      </c>
      <c r="BH128" s="163">
        <f t="shared" si="6"/>
        <v>0</v>
      </c>
      <c r="BI128" s="163">
        <f t="shared" si="7"/>
        <v>0</v>
      </c>
      <c r="BJ128" s="14" t="s">
        <v>83</v>
      </c>
      <c r="BK128" s="163">
        <f t="shared" si="8"/>
        <v>0</v>
      </c>
      <c r="BL128" s="14" t="s">
        <v>177</v>
      </c>
      <c r="BM128" s="162" t="s">
        <v>176</v>
      </c>
    </row>
    <row r="129" spans="1:65" s="2" customFormat="1" ht="16.5" customHeight="1">
      <c r="A129" s="26"/>
      <c r="B129" s="149"/>
      <c r="C129" s="150" t="s">
        <v>187</v>
      </c>
      <c r="D129" s="150" t="s">
        <v>173</v>
      </c>
      <c r="E129" s="151" t="s">
        <v>2695</v>
      </c>
      <c r="F129" s="152" t="s">
        <v>2696</v>
      </c>
      <c r="G129" s="153" t="s">
        <v>219</v>
      </c>
      <c r="H129" s="154">
        <v>442</v>
      </c>
      <c r="I129" s="155"/>
      <c r="J129" s="155"/>
      <c r="K129" s="156"/>
      <c r="L129" s="157"/>
      <c r="M129" s="158" t="s">
        <v>1</v>
      </c>
      <c r="N129" s="159" t="s">
        <v>36</v>
      </c>
      <c r="O129" s="160">
        <v>0</v>
      </c>
      <c r="P129" s="160">
        <f t="shared" si="0"/>
        <v>0</v>
      </c>
      <c r="Q129" s="160">
        <v>0</v>
      </c>
      <c r="R129" s="160">
        <f t="shared" si="1"/>
        <v>0</v>
      </c>
      <c r="S129" s="160">
        <v>0</v>
      </c>
      <c r="T129" s="161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2" t="s">
        <v>176</v>
      </c>
      <c r="AT129" s="162" t="s">
        <v>173</v>
      </c>
      <c r="AU129" s="162" t="s">
        <v>83</v>
      </c>
      <c r="AY129" s="14" t="s">
        <v>170</v>
      </c>
      <c r="BE129" s="163">
        <f t="shared" si="3"/>
        <v>0</v>
      </c>
      <c r="BF129" s="163">
        <f t="shared" si="4"/>
        <v>0</v>
      </c>
      <c r="BG129" s="163">
        <f t="shared" si="5"/>
        <v>0</v>
      </c>
      <c r="BH129" s="163">
        <f t="shared" si="6"/>
        <v>0</v>
      </c>
      <c r="BI129" s="163">
        <f t="shared" si="7"/>
        <v>0</v>
      </c>
      <c r="BJ129" s="14" t="s">
        <v>83</v>
      </c>
      <c r="BK129" s="163">
        <f t="shared" si="8"/>
        <v>0</v>
      </c>
      <c r="BL129" s="14" t="s">
        <v>177</v>
      </c>
      <c r="BM129" s="162" t="s">
        <v>190</v>
      </c>
    </row>
    <row r="130" spans="1:65" s="2" customFormat="1" ht="24.2" customHeight="1">
      <c r="A130" s="26"/>
      <c r="B130" s="149"/>
      <c r="C130" s="164" t="s">
        <v>171</v>
      </c>
      <c r="D130" s="164" t="s">
        <v>178</v>
      </c>
      <c r="E130" s="165" t="s">
        <v>1354</v>
      </c>
      <c r="F130" s="166" t="s">
        <v>1355</v>
      </c>
      <c r="G130" s="167" t="s">
        <v>219</v>
      </c>
      <c r="H130" s="168">
        <v>442</v>
      </c>
      <c r="I130" s="169"/>
      <c r="J130" s="169"/>
      <c r="K130" s="170"/>
      <c r="L130" s="27"/>
      <c r="M130" s="171" t="s">
        <v>1</v>
      </c>
      <c r="N130" s="172" t="s">
        <v>36</v>
      </c>
      <c r="O130" s="160">
        <v>0</v>
      </c>
      <c r="P130" s="160">
        <f t="shared" si="0"/>
        <v>0</v>
      </c>
      <c r="Q130" s="160">
        <v>0</v>
      </c>
      <c r="R130" s="160">
        <f t="shared" si="1"/>
        <v>0</v>
      </c>
      <c r="S130" s="160">
        <v>0</v>
      </c>
      <c r="T130" s="161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2" t="s">
        <v>177</v>
      </c>
      <c r="AT130" s="162" t="s">
        <v>178</v>
      </c>
      <c r="AU130" s="162" t="s">
        <v>83</v>
      </c>
      <c r="AY130" s="14" t="s">
        <v>170</v>
      </c>
      <c r="BE130" s="163">
        <f t="shared" si="3"/>
        <v>0</v>
      </c>
      <c r="BF130" s="163">
        <f t="shared" si="4"/>
        <v>0</v>
      </c>
      <c r="BG130" s="163">
        <f t="shared" si="5"/>
        <v>0</v>
      </c>
      <c r="BH130" s="163">
        <f t="shared" si="6"/>
        <v>0</v>
      </c>
      <c r="BI130" s="163">
        <f t="shared" si="7"/>
        <v>0</v>
      </c>
      <c r="BJ130" s="14" t="s">
        <v>83</v>
      </c>
      <c r="BK130" s="163">
        <f t="shared" si="8"/>
        <v>0</v>
      </c>
      <c r="BL130" s="14" t="s">
        <v>177</v>
      </c>
      <c r="BM130" s="162" t="s">
        <v>193</v>
      </c>
    </row>
    <row r="131" spans="1:65" s="2" customFormat="1" ht="16.5" customHeight="1">
      <c r="A131" s="26"/>
      <c r="B131" s="149"/>
      <c r="C131" s="150" t="s">
        <v>194</v>
      </c>
      <c r="D131" s="150" t="s">
        <v>173</v>
      </c>
      <c r="E131" s="151" t="s">
        <v>2697</v>
      </c>
      <c r="F131" s="152" t="s">
        <v>2698</v>
      </c>
      <c r="G131" s="153" t="s">
        <v>219</v>
      </c>
      <c r="H131" s="154">
        <v>442</v>
      </c>
      <c r="I131" s="155"/>
      <c r="J131" s="155"/>
      <c r="K131" s="156"/>
      <c r="L131" s="157"/>
      <c r="M131" s="158" t="s">
        <v>1</v>
      </c>
      <c r="N131" s="159" t="s">
        <v>36</v>
      </c>
      <c r="O131" s="160">
        <v>0</v>
      </c>
      <c r="P131" s="160">
        <f t="shared" si="0"/>
        <v>0</v>
      </c>
      <c r="Q131" s="160">
        <v>0</v>
      </c>
      <c r="R131" s="160">
        <f t="shared" si="1"/>
        <v>0</v>
      </c>
      <c r="S131" s="160">
        <v>0</v>
      </c>
      <c r="T131" s="161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2" t="s">
        <v>176</v>
      </c>
      <c r="AT131" s="162" t="s">
        <v>173</v>
      </c>
      <c r="AU131" s="162" t="s">
        <v>83</v>
      </c>
      <c r="AY131" s="14" t="s">
        <v>170</v>
      </c>
      <c r="BE131" s="163">
        <f t="shared" si="3"/>
        <v>0</v>
      </c>
      <c r="BF131" s="163">
        <f t="shared" si="4"/>
        <v>0</v>
      </c>
      <c r="BG131" s="163">
        <f t="shared" si="5"/>
        <v>0</v>
      </c>
      <c r="BH131" s="163">
        <f t="shared" si="6"/>
        <v>0</v>
      </c>
      <c r="BI131" s="163">
        <f t="shared" si="7"/>
        <v>0</v>
      </c>
      <c r="BJ131" s="14" t="s">
        <v>83</v>
      </c>
      <c r="BK131" s="163">
        <f t="shared" si="8"/>
        <v>0</v>
      </c>
      <c r="BL131" s="14" t="s">
        <v>177</v>
      </c>
      <c r="BM131" s="162" t="s">
        <v>197</v>
      </c>
    </row>
    <row r="132" spans="1:65" s="2" customFormat="1" ht="24.2" customHeight="1">
      <c r="A132" s="26"/>
      <c r="B132" s="149"/>
      <c r="C132" s="164" t="s">
        <v>176</v>
      </c>
      <c r="D132" s="164" t="s">
        <v>178</v>
      </c>
      <c r="E132" s="165" t="s">
        <v>1358</v>
      </c>
      <c r="F132" s="166" t="s">
        <v>1359</v>
      </c>
      <c r="G132" s="167" t="s">
        <v>219</v>
      </c>
      <c r="H132" s="168">
        <v>442</v>
      </c>
      <c r="I132" s="169"/>
      <c r="J132" s="169"/>
      <c r="K132" s="170"/>
      <c r="L132" s="27"/>
      <c r="M132" s="171" t="s">
        <v>1</v>
      </c>
      <c r="N132" s="172" t="s">
        <v>36</v>
      </c>
      <c r="O132" s="160">
        <v>0</v>
      </c>
      <c r="P132" s="160">
        <f t="shared" si="0"/>
        <v>0</v>
      </c>
      <c r="Q132" s="160">
        <v>0</v>
      </c>
      <c r="R132" s="160">
        <f t="shared" si="1"/>
        <v>0</v>
      </c>
      <c r="S132" s="160">
        <v>0</v>
      </c>
      <c r="T132" s="161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177</v>
      </c>
      <c r="AT132" s="162" t="s">
        <v>178</v>
      </c>
      <c r="AU132" s="162" t="s">
        <v>83</v>
      </c>
      <c r="AY132" s="14" t="s">
        <v>170</v>
      </c>
      <c r="BE132" s="163">
        <f t="shared" si="3"/>
        <v>0</v>
      </c>
      <c r="BF132" s="163">
        <f t="shared" si="4"/>
        <v>0</v>
      </c>
      <c r="BG132" s="163">
        <f t="shared" si="5"/>
        <v>0</v>
      </c>
      <c r="BH132" s="163">
        <f t="shared" si="6"/>
        <v>0</v>
      </c>
      <c r="BI132" s="163">
        <f t="shared" si="7"/>
        <v>0</v>
      </c>
      <c r="BJ132" s="14" t="s">
        <v>83</v>
      </c>
      <c r="BK132" s="163">
        <f t="shared" si="8"/>
        <v>0</v>
      </c>
      <c r="BL132" s="14" t="s">
        <v>177</v>
      </c>
      <c r="BM132" s="162" t="s">
        <v>200</v>
      </c>
    </row>
    <row r="133" spans="1:65" s="2" customFormat="1" ht="37.9" customHeight="1">
      <c r="A133" s="26"/>
      <c r="B133" s="149"/>
      <c r="C133" s="150" t="s">
        <v>201</v>
      </c>
      <c r="D133" s="150" t="s">
        <v>173</v>
      </c>
      <c r="E133" s="151" t="s">
        <v>2699</v>
      </c>
      <c r="F133" s="152" t="s">
        <v>2700</v>
      </c>
      <c r="G133" s="153" t="s">
        <v>208</v>
      </c>
      <c r="H133" s="154">
        <v>221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 t="shared" si="0"/>
        <v>0</v>
      </c>
      <c r="Q133" s="160">
        <v>0</v>
      </c>
      <c r="R133" s="160">
        <f t="shared" si="1"/>
        <v>0</v>
      </c>
      <c r="S133" s="160">
        <v>0</v>
      </c>
      <c r="T133" s="161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176</v>
      </c>
      <c r="AT133" s="162" t="s">
        <v>173</v>
      </c>
      <c r="AU133" s="162" t="s">
        <v>83</v>
      </c>
      <c r="AY133" s="14" t="s">
        <v>170</v>
      </c>
      <c r="BE133" s="163">
        <f t="shared" si="3"/>
        <v>0</v>
      </c>
      <c r="BF133" s="163">
        <f t="shared" si="4"/>
        <v>0</v>
      </c>
      <c r="BG133" s="163">
        <f t="shared" si="5"/>
        <v>0</v>
      </c>
      <c r="BH133" s="163">
        <f t="shared" si="6"/>
        <v>0</v>
      </c>
      <c r="BI133" s="163">
        <f t="shared" si="7"/>
        <v>0</v>
      </c>
      <c r="BJ133" s="14" t="s">
        <v>83</v>
      </c>
      <c r="BK133" s="163">
        <f t="shared" si="8"/>
        <v>0</v>
      </c>
      <c r="BL133" s="14" t="s">
        <v>177</v>
      </c>
      <c r="BM133" s="162" t="s">
        <v>204</v>
      </c>
    </row>
    <row r="134" spans="1:65" s="2" customFormat="1" ht="24.2" customHeight="1">
      <c r="A134" s="26"/>
      <c r="B134" s="149"/>
      <c r="C134" s="164" t="s">
        <v>190</v>
      </c>
      <c r="D134" s="164" t="s">
        <v>178</v>
      </c>
      <c r="E134" s="165" t="s">
        <v>2701</v>
      </c>
      <c r="F134" s="166" t="s">
        <v>2702</v>
      </c>
      <c r="G134" s="167" t="s">
        <v>208</v>
      </c>
      <c r="H134" s="168">
        <v>221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177</v>
      </c>
      <c r="BM134" s="162" t="s">
        <v>7</v>
      </c>
    </row>
    <row r="135" spans="1:65" s="2" customFormat="1" ht="16.5" customHeight="1">
      <c r="A135" s="26"/>
      <c r="B135" s="149"/>
      <c r="C135" s="150" t="s">
        <v>209</v>
      </c>
      <c r="D135" s="150" t="s">
        <v>173</v>
      </c>
      <c r="E135" s="151" t="s">
        <v>2703</v>
      </c>
      <c r="F135" s="152" t="s">
        <v>2704</v>
      </c>
      <c r="G135" s="153" t="s">
        <v>208</v>
      </c>
      <c r="H135" s="154">
        <v>1500</v>
      </c>
      <c r="I135" s="155"/>
      <c r="J135" s="155"/>
      <c r="K135" s="156"/>
      <c r="L135" s="157"/>
      <c r="M135" s="158" t="s">
        <v>1</v>
      </c>
      <c r="N135" s="159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176</v>
      </c>
      <c r="AT135" s="162" t="s">
        <v>173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177</v>
      </c>
      <c r="BM135" s="162" t="s">
        <v>212</v>
      </c>
    </row>
    <row r="136" spans="1:65" s="2" customFormat="1" ht="24.2" customHeight="1">
      <c r="A136" s="26"/>
      <c r="B136" s="149"/>
      <c r="C136" s="164" t="s">
        <v>193</v>
      </c>
      <c r="D136" s="164" t="s">
        <v>178</v>
      </c>
      <c r="E136" s="165" t="s">
        <v>2705</v>
      </c>
      <c r="F136" s="166" t="s">
        <v>2706</v>
      </c>
      <c r="G136" s="167" t="s">
        <v>208</v>
      </c>
      <c r="H136" s="168">
        <v>1500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215</v>
      </c>
    </row>
    <row r="137" spans="1:65" s="2" customFormat="1" ht="16.5" customHeight="1">
      <c r="A137" s="26"/>
      <c r="B137" s="149"/>
      <c r="C137" s="150" t="s">
        <v>216</v>
      </c>
      <c r="D137" s="150" t="s">
        <v>173</v>
      </c>
      <c r="E137" s="151" t="s">
        <v>2707</v>
      </c>
      <c r="F137" s="152" t="s">
        <v>2708</v>
      </c>
      <c r="G137" s="153" t="s">
        <v>208</v>
      </c>
      <c r="H137" s="154">
        <v>10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176</v>
      </c>
      <c r="AT137" s="162" t="s">
        <v>173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220</v>
      </c>
    </row>
    <row r="138" spans="1:65" s="2" customFormat="1" ht="24.2" customHeight="1">
      <c r="A138" s="26"/>
      <c r="B138" s="149"/>
      <c r="C138" s="164" t="s">
        <v>197</v>
      </c>
      <c r="D138" s="164" t="s">
        <v>178</v>
      </c>
      <c r="E138" s="165" t="s">
        <v>1379</v>
      </c>
      <c r="F138" s="166" t="s">
        <v>1380</v>
      </c>
      <c r="G138" s="167" t="s">
        <v>208</v>
      </c>
      <c r="H138" s="168">
        <v>10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223</v>
      </c>
    </row>
    <row r="139" spans="1:65" s="2" customFormat="1" ht="16.5" customHeight="1">
      <c r="A139" s="26"/>
      <c r="B139" s="149"/>
      <c r="C139" s="150" t="s">
        <v>253</v>
      </c>
      <c r="D139" s="150" t="s">
        <v>173</v>
      </c>
      <c r="E139" s="151" t="s">
        <v>2709</v>
      </c>
      <c r="F139" s="152" t="s">
        <v>2710</v>
      </c>
      <c r="G139" s="153" t="s">
        <v>208</v>
      </c>
      <c r="H139" s="154">
        <v>280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176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229</v>
      </c>
    </row>
    <row r="140" spans="1:65" s="2" customFormat="1" ht="16.5" customHeight="1">
      <c r="A140" s="26"/>
      <c r="B140" s="149"/>
      <c r="C140" s="150" t="s">
        <v>200</v>
      </c>
      <c r="D140" s="150" t="s">
        <v>173</v>
      </c>
      <c r="E140" s="151" t="s">
        <v>2711</v>
      </c>
      <c r="F140" s="152" t="s">
        <v>2712</v>
      </c>
      <c r="G140" s="153" t="s">
        <v>208</v>
      </c>
      <c r="H140" s="154">
        <v>185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176</v>
      </c>
      <c r="AT140" s="162" t="s">
        <v>173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233</v>
      </c>
    </row>
    <row r="141" spans="1:65" s="2" customFormat="1" ht="16.5" customHeight="1">
      <c r="A141" s="26"/>
      <c r="B141" s="149"/>
      <c r="C141" s="164" t="s">
        <v>260</v>
      </c>
      <c r="D141" s="164" t="s">
        <v>178</v>
      </c>
      <c r="E141" s="165" t="s">
        <v>1370</v>
      </c>
      <c r="F141" s="166" t="s">
        <v>2713</v>
      </c>
      <c r="G141" s="167" t="s">
        <v>208</v>
      </c>
      <c r="H141" s="168">
        <v>465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230</v>
      </c>
    </row>
    <row r="142" spans="1:65" s="2" customFormat="1" ht="16.5" customHeight="1">
      <c r="A142" s="26"/>
      <c r="B142" s="149"/>
      <c r="C142" s="150" t="s">
        <v>204</v>
      </c>
      <c r="D142" s="150" t="s">
        <v>173</v>
      </c>
      <c r="E142" s="151" t="s">
        <v>2714</v>
      </c>
      <c r="F142" s="152" t="s">
        <v>2715</v>
      </c>
      <c r="G142" s="153" t="s">
        <v>208</v>
      </c>
      <c r="H142" s="154">
        <v>10</v>
      </c>
      <c r="I142" s="155"/>
      <c r="J142" s="155"/>
      <c r="K142" s="156"/>
      <c r="L142" s="157"/>
      <c r="M142" s="158" t="s">
        <v>1</v>
      </c>
      <c r="N142" s="159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176</v>
      </c>
      <c r="AT142" s="162" t="s">
        <v>173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237</v>
      </c>
    </row>
    <row r="143" spans="1:65" s="2" customFormat="1" ht="16.5" customHeight="1">
      <c r="A143" s="26"/>
      <c r="B143" s="149"/>
      <c r="C143" s="150" t="s">
        <v>267</v>
      </c>
      <c r="D143" s="150" t="s">
        <v>173</v>
      </c>
      <c r="E143" s="151" t="s">
        <v>2716</v>
      </c>
      <c r="F143" s="152" t="s">
        <v>2717</v>
      </c>
      <c r="G143" s="153" t="s">
        <v>208</v>
      </c>
      <c r="H143" s="154">
        <v>100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176</v>
      </c>
      <c r="AT143" s="162" t="s">
        <v>173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243</v>
      </c>
    </row>
    <row r="144" spans="1:65" s="2" customFormat="1" ht="16.5" customHeight="1">
      <c r="A144" s="26"/>
      <c r="B144" s="149"/>
      <c r="C144" s="150" t="s">
        <v>7</v>
      </c>
      <c r="D144" s="150" t="s">
        <v>173</v>
      </c>
      <c r="E144" s="151" t="s">
        <v>2718</v>
      </c>
      <c r="F144" s="152" t="s">
        <v>2719</v>
      </c>
      <c r="G144" s="153" t="s">
        <v>208</v>
      </c>
      <c r="H144" s="154">
        <v>35</v>
      </c>
      <c r="I144" s="155"/>
      <c r="J144" s="155"/>
      <c r="K144" s="156"/>
      <c r="L144" s="157"/>
      <c r="M144" s="158" t="s">
        <v>1</v>
      </c>
      <c r="N144" s="159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176</v>
      </c>
      <c r="AT144" s="162" t="s">
        <v>173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246</v>
      </c>
    </row>
    <row r="145" spans="1:65" s="2" customFormat="1" ht="16.5" customHeight="1">
      <c r="A145" s="26"/>
      <c r="B145" s="149"/>
      <c r="C145" s="164" t="s">
        <v>281</v>
      </c>
      <c r="D145" s="164" t="s">
        <v>178</v>
      </c>
      <c r="E145" s="165" t="s">
        <v>2720</v>
      </c>
      <c r="F145" s="166" t="s">
        <v>2721</v>
      </c>
      <c r="G145" s="167" t="s">
        <v>219</v>
      </c>
      <c r="H145" s="168">
        <v>145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177</v>
      </c>
      <c r="AT145" s="162" t="s">
        <v>178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250</v>
      </c>
    </row>
    <row r="146" spans="1:65" s="2" customFormat="1" ht="24.2" customHeight="1">
      <c r="A146" s="26"/>
      <c r="B146" s="149"/>
      <c r="C146" s="150" t="s">
        <v>212</v>
      </c>
      <c r="D146" s="150" t="s">
        <v>173</v>
      </c>
      <c r="E146" s="151" t="s">
        <v>2722</v>
      </c>
      <c r="F146" s="152" t="s">
        <v>2723</v>
      </c>
      <c r="G146" s="153" t="s">
        <v>208</v>
      </c>
      <c r="H146" s="154">
        <v>28730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176</v>
      </c>
      <c r="AT146" s="162" t="s">
        <v>173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256</v>
      </c>
    </row>
    <row r="147" spans="1:65" s="2" customFormat="1" ht="16.5" customHeight="1">
      <c r="A147" s="26"/>
      <c r="B147" s="149"/>
      <c r="C147" s="150" t="s">
        <v>288</v>
      </c>
      <c r="D147" s="150" t="s">
        <v>173</v>
      </c>
      <c r="E147" s="151" t="s">
        <v>2724</v>
      </c>
      <c r="F147" s="152" t="s">
        <v>2725</v>
      </c>
      <c r="G147" s="153" t="s">
        <v>208</v>
      </c>
      <c r="H147" s="154">
        <v>28730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177</v>
      </c>
      <c r="BM147" s="162" t="s">
        <v>259</v>
      </c>
    </row>
    <row r="148" spans="1:65" s="2" customFormat="1" ht="16.5" customHeight="1">
      <c r="A148" s="26"/>
      <c r="B148" s="149"/>
      <c r="C148" s="164" t="s">
        <v>215</v>
      </c>
      <c r="D148" s="164" t="s">
        <v>178</v>
      </c>
      <c r="E148" s="165" t="s">
        <v>2726</v>
      </c>
      <c r="F148" s="166" t="s">
        <v>2727</v>
      </c>
      <c r="G148" s="167" t="s">
        <v>208</v>
      </c>
      <c r="H148" s="168">
        <v>28730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 t="shared" si="0"/>
        <v>0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177</v>
      </c>
      <c r="AT148" s="162" t="s">
        <v>178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177</v>
      </c>
      <c r="BM148" s="162" t="s">
        <v>263</v>
      </c>
    </row>
    <row r="149" spans="1:65" s="2" customFormat="1" ht="16.5" customHeight="1">
      <c r="A149" s="26"/>
      <c r="B149" s="149"/>
      <c r="C149" s="150" t="s">
        <v>295</v>
      </c>
      <c r="D149" s="150" t="s">
        <v>173</v>
      </c>
      <c r="E149" s="151" t="s">
        <v>2728</v>
      </c>
      <c r="F149" s="152" t="s">
        <v>2729</v>
      </c>
      <c r="G149" s="153" t="s">
        <v>219</v>
      </c>
      <c r="H149" s="154">
        <v>221</v>
      </c>
      <c r="I149" s="155"/>
      <c r="J149" s="155"/>
      <c r="K149" s="156"/>
      <c r="L149" s="157"/>
      <c r="M149" s="158" t="s">
        <v>1</v>
      </c>
      <c r="N149" s="159" t="s">
        <v>36</v>
      </c>
      <c r="O149" s="160">
        <v>0</v>
      </c>
      <c r="P149" s="160">
        <f t="shared" si="0"/>
        <v>0</v>
      </c>
      <c r="Q149" s="160">
        <v>0</v>
      </c>
      <c r="R149" s="160">
        <f t="shared" si="1"/>
        <v>0</v>
      </c>
      <c r="S149" s="160">
        <v>0</v>
      </c>
      <c r="T149" s="161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176</v>
      </c>
      <c r="AT149" s="162" t="s">
        <v>173</v>
      </c>
      <c r="AU149" s="162" t="s">
        <v>83</v>
      </c>
      <c r="AY149" s="14" t="s">
        <v>170</v>
      </c>
      <c r="BE149" s="163">
        <f t="shared" si="3"/>
        <v>0</v>
      </c>
      <c r="BF149" s="163">
        <f t="shared" si="4"/>
        <v>0</v>
      </c>
      <c r="BG149" s="163">
        <f t="shared" si="5"/>
        <v>0</v>
      </c>
      <c r="BH149" s="163">
        <f t="shared" si="6"/>
        <v>0</v>
      </c>
      <c r="BI149" s="163">
        <f t="shared" si="7"/>
        <v>0</v>
      </c>
      <c r="BJ149" s="14" t="s">
        <v>83</v>
      </c>
      <c r="BK149" s="163">
        <f t="shared" si="8"/>
        <v>0</v>
      </c>
      <c r="BL149" s="14" t="s">
        <v>177</v>
      </c>
      <c r="BM149" s="162" t="s">
        <v>266</v>
      </c>
    </row>
    <row r="150" spans="1:65" s="2" customFormat="1" ht="16.5" customHeight="1">
      <c r="A150" s="26"/>
      <c r="B150" s="149"/>
      <c r="C150" s="164" t="s">
        <v>220</v>
      </c>
      <c r="D150" s="164" t="s">
        <v>178</v>
      </c>
      <c r="E150" s="165" t="s">
        <v>2730</v>
      </c>
      <c r="F150" s="166" t="s">
        <v>2731</v>
      </c>
      <c r="G150" s="167" t="s">
        <v>219</v>
      </c>
      <c r="H150" s="168">
        <v>221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0"/>
        <v>0</v>
      </c>
      <c r="Q150" s="160">
        <v>0</v>
      </c>
      <c r="R150" s="160">
        <f t="shared" si="1"/>
        <v>0</v>
      </c>
      <c r="S150" s="160">
        <v>0</v>
      </c>
      <c r="T150" s="161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3"/>
        <v>0</v>
      </c>
      <c r="BF150" s="163">
        <f t="shared" si="4"/>
        <v>0</v>
      </c>
      <c r="BG150" s="163">
        <f t="shared" si="5"/>
        <v>0</v>
      </c>
      <c r="BH150" s="163">
        <f t="shared" si="6"/>
        <v>0</v>
      </c>
      <c r="BI150" s="163">
        <f t="shared" si="7"/>
        <v>0</v>
      </c>
      <c r="BJ150" s="14" t="s">
        <v>83</v>
      </c>
      <c r="BK150" s="163">
        <f t="shared" si="8"/>
        <v>0</v>
      </c>
      <c r="BL150" s="14" t="s">
        <v>177</v>
      </c>
      <c r="BM150" s="162" t="s">
        <v>270</v>
      </c>
    </row>
    <row r="151" spans="1:65" s="2" customFormat="1" ht="16.5" customHeight="1">
      <c r="A151" s="26"/>
      <c r="B151" s="149"/>
      <c r="C151" s="164" t="s">
        <v>304</v>
      </c>
      <c r="D151" s="164" t="s">
        <v>178</v>
      </c>
      <c r="E151" s="165" t="s">
        <v>2732</v>
      </c>
      <c r="F151" s="166" t="s">
        <v>2733</v>
      </c>
      <c r="G151" s="167" t="s">
        <v>219</v>
      </c>
      <c r="H151" s="168">
        <v>442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177</v>
      </c>
      <c r="BM151" s="162" t="s">
        <v>276</v>
      </c>
    </row>
    <row r="152" spans="1:65" s="2" customFormat="1" ht="16.5" customHeight="1">
      <c r="A152" s="26"/>
      <c r="B152" s="149"/>
      <c r="C152" s="164" t="s">
        <v>223</v>
      </c>
      <c r="D152" s="164" t="s">
        <v>178</v>
      </c>
      <c r="E152" s="165" t="s">
        <v>2734</v>
      </c>
      <c r="F152" s="166" t="s">
        <v>2735</v>
      </c>
      <c r="G152" s="167" t="s">
        <v>219</v>
      </c>
      <c r="H152" s="168">
        <v>442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284</v>
      </c>
    </row>
    <row r="153" spans="1:65" s="2" customFormat="1" ht="16.5" customHeight="1">
      <c r="A153" s="26"/>
      <c r="B153" s="149"/>
      <c r="C153" s="150" t="s">
        <v>311</v>
      </c>
      <c r="D153" s="150" t="s">
        <v>173</v>
      </c>
      <c r="E153" s="151" t="s">
        <v>2736</v>
      </c>
      <c r="F153" s="152" t="s">
        <v>2737</v>
      </c>
      <c r="G153" s="153" t="s">
        <v>219</v>
      </c>
      <c r="H153" s="154">
        <v>1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287</v>
      </c>
    </row>
    <row r="154" spans="1:65" s="2" customFormat="1" ht="24.2" customHeight="1">
      <c r="A154" s="26"/>
      <c r="B154" s="149"/>
      <c r="C154" s="164" t="s">
        <v>229</v>
      </c>
      <c r="D154" s="164" t="s">
        <v>178</v>
      </c>
      <c r="E154" s="165" t="s">
        <v>2738</v>
      </c>
      <c r="F154" s="166" t="s">
        <v>2739</v>
      </c>
      <c r="G154" s="167" t="s">
        <v>219</v>
      </c>
      <c r="H154" s="168">
        <v>1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291</v>
      </c>
    </row>
    <row r="155" spans="1:65" s="2" customFormat="1" ht="16.5" customHeight="1">
      <c r="A155" s="26"/>
      <c r="B155" s="149"/>
      <c r="C155" s="150" t="s">
        <v>320</v>
      </c>
      <c r="D155" s="150" t="s">
        <v>173</v>
      </c>
      <c r="E155" s="151" t="s">
        <v>2740</v>
      </c>
      <c r="F155" s="152" t="s">
        <v>2741</v>
      </c>
      <c r="G155" s="153" t="s">
        <v>219</v>
      </c>
      <c r="H155" s="154">
        <v>1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294</v>
      </c>
    </row>
    <row r="156" spans="1:65" s="2" customFormat="1" ht="16.5" customHeight="1">
      <c r="A156" s="26"/>
      <c r="B156" s="149"/>
      <c r="C156" s="150" t="s">
        <v>233</v>
      </c>
      <c r="D156" s="150" t="s">
        <v>173</v>
      </c>
      <c r="E156" s="151" t="s">
        <v>2742</v>
      </c>
      <c r="F156" s="152" t="s">
        <v>2743</v>
      </c>
      <c r="G156" s="153" t="s">
        <v>219</v>
      </c>
      <c r="H156" s="154">
        <v>19</v>
      </c>
      <c r="I156" s="155"/>
      <c r="J156" s="155"/>
      <c r="K156" s="156"/>
      <c r="L156" s="157"/>
      <c r="M156" s="158" t="s">
        <v>1</v>
      </c>
      <c r="N156" s="159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176</v>
      </c>
      <c r="AT156" s="162" t="s">
        <v>173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298</v>
      </c>
    </row>
    <row r="157" spans="1:65" s="2" customFormat="1" ht="16.5" customHeight="1">
      <c r="A157" s="26"/>
      <c r="B157" s="149"/>
      <c r="C157" s="164" t="s">
        <v>226</v>
      </c>
      <c r="D157" s="164" t="s">
        <v>178</v>
      </c>
      <c r="E157" s="165" t="s">
        <v>2744</v>
      </c>
      <c r="F157" s="166" t="s">
        <v>2745</v>
      </c>
      <c r="G157" s="167" t="s">
        <v>219</v>
      </c>
      <c r="H157" s="168">
        <v>19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ref="P157:P173" si="9">O157*H157</f>
        <v>0</v>
      </c>
      <c r="Q157" s="160">
        <v>0</v>
      </c>
      <c r="R157" s="160">
        <f t="shared" ref="R157:R173" si="10">Q157*H157</f>
        <v>0</v>
      </c>
      <c r="S157" s="160">
        <v>0</v>
      </c>
      <c r="T157" s="161">
        <f t="shared" ref="T157:T173" si="11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ref="BE157:BE173" si="12">IF(N157="základná",J157,0)</f>
        <v>0</v>
      </c>
      <c r="BF157" s="163">
        <f t="shared" ref="BF157:BF173" si="13">IF(N157="znížená",J157,0)</f>
        <v>0</v>
      </c>
      <c r="BG157" s="163">
        <f t="shared" ref="BG157:BG173" si="14">IF(N157="zákl. prenesená",J157,0)</f>
        <v>0</v>
      </c>
      <c r="BH157" s="163">
        <f t="shared" ref="BH157:BH173" si="15">IF(N157="zníž. prenesená",J157,0)</f>
        <v>0</v>
      </c>
      <c r="BI157" s="163">
        <f t="shared" ref="BI157:BI173" si="16">IF(N157="nulová",J157,0)</f>
        <v>0</v>
      </c>
      <c r="BJ157" s="14" t="s">
        <v>83</v>
      </c>
      <c r="BK157" s="163">
        <f t="shared" ref="BK157:BK173" si="17">ROUND(I157*H157,2)</f>
        <v>0</v>
      </c>
      <c r="BL157" s="14" t="s">
        <v>177</v>
      </c>
      <c r="BM157" s="162" t="s">
        <v>301</v>
      </c>
    </row>
    <row r="158" spans="1:65" s="2" customFormat="1" ht="16.5" customHeight="1">
      <c r="A158" s="26"/>
      <c r="B158" s="149"/>
      <c r="C158" s="150" t="s">
        <v>230</v>
      </c>
      <c r="D158" s="150" t="s">
        <v>173</v>
      </c>
      <c r="E158" s="151" t="s">
        <v>2746</v>
      </c>
      <c r="F158" s="152" t="s">
        <v>2747</v>
      </c>
      <c r="G158" s="153" t="s">
        <v>219</v>
      </c>
      <c r="H158" s="154">
        <v>5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177</v>
      </c>
      <c r="BM158" s="162" t="s">
        <v>307</v>
      </c>
    </row>
    <row r="159" spans="1:65" s="2" customFormat="1" ht="24.2" customHeight="1">
      <c r="A159" s="26"/>
      <c r="B159" s="149"/>
      <c r="C159" s="150" t="s">
        <v>240</v>
      </c>
      <c r="D159" s="150" t="s">
        <v>173</v>
      </c>
      <c r="E159" s="151" t="s">
        <v>2748</v>
      </c>
      <c r="F159" s="152" t="s">
        <v>2749</v>
      </c>
      <c r="G159" s="153" t="s">
        <v>219</v>
      </c>
      <c r="H159" s="154">
        <v>288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9"/>
        <v>0</v>
      </c>
      <c r="Q159" s="160">
        <v>0</v>
      </c>
      <c r="R159" s="160">
        <f t="shared" si="10"/>
        <v>0</v>
      </c>
      <c r="S159" s="160">
        <v>0</v>
      </c>
      <c r="T159" s="161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12"/>
        <v>0</v>
      </c>
      <c r="BF159" s="163">
        <f t="shared" si="13"/>
        <v>0</v>
      </c>
      <c r="BG159" s="163">
        <f t="shared" si="14"/>
        <v>0</v>
      </c>
      <c r="BH159" s="163">
        <f t="shared" si="15"/>
        <v>0</v>
      </c>
      <c r="BI159" s="163">
        <f t="shared" si="16"/>
        <v>0</v>
      </c>
      <c r="BJ159" s="14" t="s">
        <v>83</v>
      </c>
      <c r="BK159" s="163">
        <f t="shared" si="17"/>
        <v>0</v>
      </c>
      <c r="BL159" s="14" t="s">
        <v>177</v>
      </c>
      <c r="BM159" s="162" t="s">
        <v>310</v>
      </c>
    </row>
    <row r="160" spans="1:65" s="2" customFormat="1" ht="24.2" customHeight="1">
      <c r="A160" s="26"/>
      <c r="B160" s="149"/>
      <c r="C160" s="164" t="s">
        <v>243</v>
      </c>
      <c r="D160" s="164" t="s">
        <v>178</v>
      </c>
      <c r="E160" s="165" t="s">
        <v>2750</v>
      </c>
      <c r="F160" s="166" t="s">
        <v>2751</v>
      </c>
      <c r="G160" s="167" t="s">
        <v>208</v>
      </c>
      <c r="H160" s="168">
        <v>288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 t="shared" si="9"/>
        <v>0</v>
      </c>
      <c r="Q160" s="160">
        <v>0</v>
      </c>
      <c r="R160" s="160">
        <f t="shared" si="10"/>
        <v>0</v>
      </c>
      <c r="S160" s="160">
        <v>0</v>
      </c>
      <c r="T160" s="161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177</v>
      </c>
      <c r="AT160" s="162" t="s">
        <v>178</v>
      </c>
      <c r="AU160" s="162" t="s">
        <v>83</v>
      </c>
      <c r="AY160" s="14" t="s">
        <v>170</v>
      </c>
      <c r="BE160" s="163">
        <f t="shared" si="12"/>
        <v>0</v>
      </c>
      <c r="BF160" s="163">
        <f t="shared" si="13"/>
        <v>0</v>
      </c>
      <c r="BG160" s="163">
        <f t="shared" si="14"/>
        <v>0</v>
      </c>
      <c r="BH160" s="163">
        <f t="shared" si="15"/>
        <v>0</v>
      </c>
      <c r="BI160" s="163">
        <f t="shared" si="16"/>
        <v>0</v>
      </c>
      <c r="BJ160" s="14" t="s">
        <v>83</v>
      </c>
      <c r="BK160" s="163">
        <f t="shared" si="17"/>
        <v>0</v>
      </c>
      <c r="BL160" s="14" t="s">
        <v>177</v>
      </c>
      <c r="BM160" s="162" t="s">
        <v>314</v>
      </c>
    </row>
    <row r="161" spans="1:65" s="2" customFormat="1" ht="16.5" customHeight="1">
      <c r="A161" s="26"/>
      <c r="B161" s="149"/>
      <c r="C161" s="150" t="s">
        <v>247</v>
      </c>
      <c r="D161" s="150" t="s">
        <v>173</v>
      </c>
      <c r="E161" s="151" t="s">
        <v>2752</v>
      </c>
      <c r="F161" s="152" t="s">
        <v>2753</v>
      </c>
      <c r="G161" s="153" t="s">
        <v>208</v>
      </c>
      <c r="H161" s="154">
        <v>65</v>
      </c>
      <c r="I161" s="155"/>
      <c r="J161" s="155"/>
      <c r="K161" s="156"/>
      <c r="L161" s="157"/>
      <c r="M161" s="158" t="s">
        <v>1</v>
      </c>
      <c r="N161" s="159" t="s">
        <v>36</v>
      </c>
      <c r="O161" s="160">
        <v>0</v>
      </c>
      <c r="P161" s="160">
        <f t="shared" si="9"/>
        <v>0</v>
      </c>
      <c r="Q161" s="160">
        <v>0</v>
      </c>
      <c r="R161" s="160">
        <f t="shared" si="10"/>
        <v>0</v>
      </c>
      <c r="S161" s="160">
        <v>0</v>
      </c>
      <c r="T161" s="161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176</v>
      </c>
      <c r="AT161" s="162" t="s">
        <v>173</v>
      </c>
      <c r="AU161" s="162" t="s">
        <v>83</v>
      </c>
      <c r="AY161" s="14" t="s">
        <v>170</v>
      </c>
      <c r="BE161" s="163">
        <f t="shared" si="12"/>
        <v>0</v>
      </c>
      <c r="BF161" s="163">
        <f t="shared" si="13"/>
        <v>0</v>
      </c>
      <c r="BG161" s="163">
        <f t="shared" si="14"/>
        <v>0</v>
      </c>
      <c r="BH161" s="163">
        <f t="shared" si="15"/>
        <v>0</v>
      </c>
      <c r="BI161" s="163">
        <f t="shared" si="16"/>
        <v>0</v>
      </c>
      <c r="BJ161" s="14" t="s">
        <v>83</v>
      </c>
      <c r="BK161" s="163">
        <f t="shared" si="17"/>
        <v>0</v>
      </c>
      <c r="BL161" s="14" t="s">
        <v>177</v>
      </c>
      <c r="BM161" s="162" t="s">
        <v>317</v>
      </c>
    </row>
    <row r="162" spans="1:65" s="2" customFormat="1" ht="24.2" customHeight="1">
      <c r="A162" s="26"/>
      <c r="B162" s="149"/>
      <c r="C162" s="164" t="s">
        <v>246</v>
      </c>
      <c r="D162" s="164" t="s">
        <v>178</v>
      </c>
      <c r="E162" s="165" t="s">
        <v>2754</v>
      </c>
      <c r="F162" s="166" t="s">
        <v>2755</v>
      </c>
      <c r="G162" s="167" t="s">
        <v>208</v>
      </c>
      <c r="H162" s="168">
        <v>65</v>
      </c>
      <c r="I162" s="169"/>
      <c r="J162" s="169"/>
      <c r="K162" s="170"/>
      <c r="L162" s="27"/>
      <c r="M162" s="171" t="s">
        <v>1</v>
      </c>
      <c r="N162" s="172" t="s">
        <v>36</v>
      </c>
      <c r="O162" s="160">
        <v>0</v>
      </c>
      <c r="P162" s="160">
        <f t="shared" si="9"/>
        <v>0</v>
      </c>
      <c r="Q162" s="160">
        <v>0</v>
      </c>
      <c r="R162" s="160">
        <f t="shared" si="10"/>
        <v>0</v>
      </c>
      <c r="S162" s="160">
        <v>0</v>
      </c>
      <c r="T162" s="161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177</v>
      </c>
      <c r="AT162" s="162" t="s">
        <v>178</v>
      </c>
      <c r="AU162" s="162" t="s">
        <v>83</v>
      </c>
      <c r="AY162" s="14" t="s">
        <v>170</v>
      </c>
      <c r="BE162" s="163">
        <f t="shared" si="12"/>
        <v>0</v>
      </c>
      <c r="BF162" s="163">
        <f t="shared" si="13"/>
        <v>0</v>
      </c>
      <c r="BG162" s="163">
        <f t="shared" si="14"/>
        <v>0</v>
      </c>
      <c r="BH162" s="163">
        <f t="shared" si="15"/>
        <v>0</v>
      </c>
      <c r="BI162" s="163">
        <f t="shared" si="16"/>
        <v>0</v>
      </c>
      <c r="BJ162" s="14" t="s">
        <v>83</v>
      </c>
      <c r="BK162" s="163">
        <f t="shared" si="17"/>
        <v>0</v>
      </c>
      <c r="BL162" s="14" t="s">
        <v>177</v>
      </c>
      <c r="BM162" s="162" t="s">
        <v>323</v>
      </c>
    </row>
    <row r="163" spans="1:65" s="2" customFormat="1" ht="16.5" customHeight="1">
      <c r="A163" s="26"/>
      <c r="B163" s="149"/>
      <c r="C163" s="164" t="s">
        <v>412</v>
      </c>
      <c r="D163" s="164" t="s">
        <v>178</v>
      </c>
      <c r="E163" s="165" t="s">
        <v>1561</v>
      </c>
      <c r="F163" s="166" t="s">
        <v>2756</v>
      </c>
      <c r="G163" s="167" t="s">
        <v>938</v>
      </c>
      <c r="H163" s="168">
        <v>24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si="9"/>
        <v>0</v>
      </c>
      <c r="Q163" s="160">
        <v>0</v>
      </c>
      <c r="R163" s="160">
        <f t="shared" si="10"/>
        <v>0</v>
      </c>
      <c r="S163" s="160">
        <v>0</v>
      </c>
      <c r="T163" s="161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 t="shared" si="12"/>
        <v>0</v>
      </c>
      <c r="BF163" s="163">
        <f t="shared" si="13"/>
        <v>0</v>
      </c>
      <c r="BG163" s="163">
        <f t="shared" si="14"/>
        <v>0</v>
      </c>
      <c r="BH163" s="163">
        <f t="shared" si="15"/>
        <v>0</v>
      </c>
      <c r="BI163" s="163">
        <f t="shared" si="16"/>
        <v>0</v>
      </c>
      <c r="BJ163" s="14" t="s">
        <v>83</v>
      </c>
      <c r="BK163" s="163">
        <f t="shared" si="17"/>
        <v>0</v>
      </c>
      <c r="BL163" s="14" t="s">
        <v>177</v>
      </c>
      <c r="BM163" s="162" t="s">
        <v>408</v>
      </c>
    </row>
    <row r="164" spans="1:65" s="2" customFormat="1" ht="16.5" customHeight="1">
      <c r="A164" s="26"/>
      <c r="B164" s="149"/>
      <c r="C164" s="164" t="s">
        <v>250</v>
      </c>
      <c r="D164" s="164" t="s">
        <v>178</v>
      </c>
      <c r="E164" s="165" t="s">
        <v>2757</v>
      </c>
      <c r="F164" s="166" t="s">
        <v>2758</v>
      </c>
      <c r="G164" s="167" t="s">
        <v>938</v>
      </c>
      <c r="H164" s="168">
        <v>24</v>
      </c>
      <c r="I164" s="169"/>
      <c r="J164" s="169"/>
      <c r="K164" s="170"/>
      <c r="L164" s="27"/>
      <c r="M164" s="171" t="s">
        <v>1</v>
      </c>
      <c r="N164" s="172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177</v>
      </c>
      <c r="AT164" s="162" t="s">
        <v>178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177</v>
      </c>
      <c r="BM164" s="162" t="s">
        <v>411</v>
      </c>
    </row>
    <row r="165" spans="1:65" s="2" customFormat="1" ht="21.75" customHeight="1">
      <c r="A165" s="26"/>
      <c r="B165" s="149"/>
      <c r="C165" s="164" t="s">
        <v>420</v>
      </c>
      <c r="D165" s="164" t="s">
        <v>178</v>
      </c>
      <c r="E165" s="165" t="s">
        <v>1563</v>
      </c>
      <c r="F165" s="166" t="s">
        <v>2759</v>
      </c>
      <c r="G165" s="167" t="s">
        <v>938</v>
      </c>
      <c r="H165" s="168">
        <v>24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177</v>
      </c>
      <c r="AT165" s="162" t="s">
        <v>178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177</v>
      </c>
      <c r="BM165" s="162" t="s">
        <v>415</v>
      </c>
    </row>
    <row r="166" spans="1:65" s="2" customFormat="1" ht="16.5" customHeight="1">
      <c r="A166" s="26"/>
      <c r="B166" s="149"/>
      <c r="C166" s="164" t="s">
        <v>256</v>
      </c>
      <c r="D166" s="164" t="s">
        <v>178</v>
      </c>
      <c r="E166" s="165" t="s">
        <v>2760</v>
      </c>
      <c r="F166" s="166" t="s">
        <v>2761</v>
      </c>
      <c r="G166" s="167" t="s">
        <v>938</v>
      </c>
      <c r="H166" s="168">
        <v>20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177</v>
      </c>
      <c r="AT166" s="162" t="s">
        <v>178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419</v>
      </c>
    </row>
    <row r="167" spans="1:65" s="2" customFormat="1" ht="16.5" customHeight="1">
      <c r="A167" s="26"/>
      <c r="B167" s="149"/>
      <c r="C167" s="164" t="s">
        <v>425</v>
      </c>
      <c r="D167" s="164" t="s">
        <v>178</v>
      </c>
      <c r="E167" s="165" t="s">
        <v>1567</v>
      </c>
      <c r="F167" s="166" t="s">
        <v>2762</v>
      </c>
      <c r="G167" s="167" t="s">
        <v>938</v>
      </c>
      <c r="H167" s="168">
        <v>20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423</v>
      </c>
    </row>
    <row r="168" spans="1:65" s="2" customFormat="1" ht="16.5" customHeight="1">
      <c r="A168" s="26"/>
      <c r="B168" s="149"/>
      <c r="C168" s="164" t="s">
        <v>259</v>
      </c>
      <c r="D168" s="164" t="s">
        <v>178</v>
      </c>
      <c r="E168" s="165" t="s">
        <v>1569</v>
      </c>
      <c r="F168" s="166" t="s">
        <v>2763</v>
      </c>
      <c r="G168" s="167" t="s">
        <v>219</v>
      </c>
      <c r="H168" s="168">
        <v>42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177</v>
      </c>
      <c r="AT168" s="162" t="s">
        <v>178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424</v>
      </c>
    </row>
    <row r="169" spans="1:65" s="2" customFormat="1" ht="16.5" customHeight="1">
      <c r="A169" s="26"/>
      <c r="B169" s="149"/>
      <c r="C169" s="164" t="s">
        <v>432</v>
      </c>
      <c r="D169" s="164" t="s">
        <v>178</v>
      </c>
      <c r="E169" s="165" t="s">
        <v>2764</v>
      </c>
      <c r="F169" s="166" t="s">
        <v>1570</v>
      </c>
      <c r="G169" s="167" t="s">
        <v>1565</v>
      </c>
      <c r="H169" s="168">
        <v>1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177</v>
      </c>
      <c r="AT169" s="162" t="s">
        <v>178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428</v>
      </c>
    </row>
    <row r="170" spans="1:65" s="2" customFormat="1" ht="16.5" customHeight="1">
      <c r="A170" s="26"/>
      <c r="B170" s="149"/>
      <c r="C170" s="164" t="s">
        <v>263</v>
      </c>
      <c r="D170" s="164" t="s">
        <v>178</v>
      </c>
      <c r="E170" s="165" t="s">
        <v>2765</v>
      </c>
      <c r="F170" s="166" t="s">
        <v>1572</v>
      </c>
      <c r="G170" s="167" t="s">
        <v>1565</v>
      </c>
      <c r="H170" s="168">
        <v>1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177</v>
      </c>
      <c r="AT170" s="162" t="s">
        <v>178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431</v>
      </c>
    </row>
    <row r="171" spans="1:65" s="2" customFormat="1" ht="16.5" customHeight="1">
      <c r="A171" s="26"/>
      <c r="B171" s="149"/>
      <c r="C171" s="150" t="s">
        <v>440</v>
      </c>
      <c r="D171" s="150" t="s">
        <v>173</v>
      </c>
      <c r="E171" s="151" t="s">
        <v>2766</v>
      </c>
      <c r="F171" s="152" t="s">
        <v>2767</v>
      </c>
      <c r="G171" s="153" t="s">
        <v>219</v>
      </c>
      <c r="H171" s="154">
        <v>300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176</v>
      </c>
      <c r="AT171" s="162" t="s">
        <v>173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251</v>
      </c>
    </row>
    <row r="172" spans="1:65" s="2" customFormat="1" ht="16.5" customHeight="1">
      <c r="A172" s="26"/>
      <c r="B172" s="149"/>
      <c r="C172" s="164" t="s">
        <v>266</v>
      </c>
      <c r="D172" s="164" t="s">
        <v>178</v>
      </c>
      <c r="E172" s="165" t="s">
        <v>2768</v>
      </c>
      <c r="F172" s="166" t="s">
        <v>2769</v>
      </c>
      <c r="G172" s="167" t="s">
        <v>219</v>
      </c>
      <c r="H172" s="168">
        <v>5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177</v>
      </c>
      <c r="AT172" s="162" t="s">
        <v>178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439</v>
      </c>
    </row>
    <row r="173" spans="1:65" s="2" customFormat="1" ht="16.5" customHeight="1">
      <c r="A173" s="26"/>
      <c r="B173" s="149"/>
      <c r="C173" s="164" t="s">
        <v>447</v>
      </c>
      <c r="D173" s="164" t="s">
        <v>178</v>
      </c>
      <c r="E173" s="165" t="s">
        <v>2770</v>
      </c>
      <c r="F173" s="166" t="s">
        <v>2771</v>
      </c>
      <c r="G173" s="167" t="s">
        <v>2772</v>
      </c>
      <c r="H173" s="168">
        <v>221</v>
      </c>
      <c r="I173" s="169"/>
      <c r="J173" s="169"/>
      <c r="K173" s="170"/>
      <c r="L173" s="27"/>
      <c r="M173" s="173" t="s">
        <v>1</v>
      </c>
      <c r="N173" s="174" t="s">
        <v>36</v>
      </c>
      <c r="O173" s="175">
        <v>0</v>
      </c>
      <c r="P173" s="175">
        <f t="shared" si="9"/>
        <v>0</v>
      </c>
      <c r="Q173" s="175">
        <v>0</v>
      </c>
      <c r="R173" s="175">
        <f t="shared" si="10"/>
        <v>0</v>
      </c>
      <c r="S173" s="175">
        <v>0</v>
      </c>
      <c r="T173" s="176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443</v>
      </c>
    </row>
    <row r="174" spans="1:65" s="2" customFormat="1" ht="6.95" customHeight="1">
      <c r="A174" s="26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21:K173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129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2773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ROUND(J128,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ROUND((SUM(BE128:BE216)),  2)</f>
        <v>0</v>
      </c>
      <c r="G35" s="103"/>
      <c r="H35" s="103"/>
      <c r="I35" s="104">
        <v>0.2</v>
      </c>
      <c r="J35" s="102">
        <f>ROUND(((SUM(BE128:BE216))*I35),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ROUND((SUM(BF128:BF216)),  2)</f>
        <v>0</v>
      </c>
      <c r="G36" s="26"/>
      <c r="H36" s="26"/>
      <c r="I36" s="106">
        <v>0.2</v>
      </c>
      <c r="J36" s="105">
        <f>ROUND(((SUM(BF128:BF216))*I36),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ROUND((SUM(BG128:BG216)),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ROUND((SUM(BH128:BH216)),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ROUND((SUM(BI128:BI216)),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 xml:space="preserve">E1.8b - E1.8 b Elektrická požiarna signalizácia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J128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J129</f>
        <v>0</v>
      </c>
      <c r="L99" s="118"/>
    </row>
    <row r="100" spans="1:47" s="10" customFormat="1" ht="19.899999999999999" hidden="1" customHeight="1">
      <c r="B100" s="122"/>
      <c r="D100" s="123" t="s">
        <v>2374</v>
      </c>
      <c r="E100" s="124"/>
      <c r="F100" s="124"/>
      <c r="G100" s="124"/>
      <c r="H100" s="124"/>
      <c r="I100" s="124"/>
      <c r="J100" s="125">
        <f>J130</f>
        <v>0</v>
      </c>
      <c r="L100" s="122"/>
    </row>
    <row r="101" spans="1:47" s="9" customFormat="1" ht="24.95" hidden="1" customHeight="1">
      <c r="B101" s="118"/>
      <c r="D101" s="119" t="s">
        <v>2685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1:47" s="10" customFormat="1" ht="19.899999999999999" hidden="1" customHeight="1">
      <c r="B102" s="122"/>
      <c r="D102" s="123" t="s">
        <v>2774</v>
      </c>
      <c r="E102" s="124"/>
      <c r="F102" s="124"/>
      <c r="G102" s="124"/>
      <c r="H102" s="124"/>
      <c r="I102" s="124"/>
      <c r="J102" s="125">
        <f>J136</f>
        <v>0</v>
      </c>
      <c r="L102" s="122"/>
    </row>
    <row r="103" spans="1:47" s="10" customFormat="1" ht="19.899999999999999" hidden="1" customHeight="1">
      <c r="B103" s="122"/>
      <c r="D103" s="123" t="s">
        <v>2775</v>
      </c>
      <c r="E103" s="124"/>
      <c r="F103" s="124"/>
      <c r="G103" s="124"/>
      <c r="H103" s="124"/>
      <c r="I103" s="124"/>
      <c r="J103" s="125">
        <f>J163</f>
        <v>0</v>
      </c>
      <c r="L103" s="122"/>
    </row>
    <row r="104" spans="1:47" s="10" customFormat="1" ht="19.899999999999999" hidden="1" customHeight="1">
      <c r="B104" s="122"/>
      <c r="D104" s="123" t="s">
        <v>2776</v>
      </c>
      <c r="E104" s="124"/>
      <c r="F104" s="124"/>
      <c r="G104" s="124"/>
      <c r="H104" s="124"/>
      <c r="I104" s="124"/>
      <c r="J104" s="125">
        <f>J183</f>
        <v>0</v>
      </c>
      <c r="L104" s="122"/>
    </row>
    <row r="105" spans="1:47" s="10" customFormat="1" ht="19.899999999999999" hidden="1" customHeight="1">
      <c r="B105" s="122"/>
      <c r="D105" s="123" t="s">
        <v>2777</v>
      </c>
      <c r="E105" s="124"/>
      <c r="F105" s="124"/>
      <c r="G105" s="124"/>
      <c r="H105" s="124"/>
      <c r="I105" s="124"/>
      <c r="J105" s="125">
        <f>J185</f>
        <v>0</v>
      </c>
      <c r="L105" s="122"/>
    </row>
    <row r="106" spans="1:47" s="10" customFormat="1" ht="19.899999999999999" hidden="1" customHeight="1">
      <c r="B106" s="122"/>
      <c r="D106" s="123" t="s">
        <v>2778</v>
      </c>
      <c r="E106" s="124"/>
      <c r="F106" s="124"/>
      <c r="G106" s="124"/>
      <c r="H106" s="124"/>
      <c r="I106" s="124"/>
      <c r="J106" s="125">
        <f>J210</f>
        <v>0</v>
      </c>
      <c r="L106" s="122"/>
    </row>
    <row r="107" spans="1:47" s="2" customFormat="1" ht="21.75" hidden="1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hidden="1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hidden="1"/>
    <row r="110" spans="1:47" hidden="1"/>
    <row r="111" spans="1:47" hidden="1"/>
    <row r="112" spans="1:47" s="2" customFormat="1" ht="6.95" customHeight="1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156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21" t="str">
        <f>E7</f>
        <v>SOS PZ Devínská Nová Ves rev.2023_11_27</v>
      </c>
      <c r="F116" s="222"/>
      <c r="G116" s="222"/>
      <c r="H116" s="222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1" customFormat="1" ht="12" customHeight="1">
      <c r="B117" s="17"/>
      <c r="C117" s="23" t="s">
        <v>137</v>
      </c>
      <c r="L117" s="17"/>
    </row>
    <row r="118" spans="1:63" s="2" customFormat="1" ht="23.25" customHeight="1">
      <c r="A118" s="26"/>
      <c r="B118" s="27"/>
      <c r="C118" s="26"/>
      <c r="D118" s="26"/>
      <c r="E118" s="221" t="s">
        <v>1575</v>
      </c>
      <c r="F118" s="220"/>
      <c r="G118" s="220"/>
      <c r="H118" s="22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139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83" t="str">
        <f>E11</f>
        <v xml:space="preserve">E1.8b - E1.8 b Elektrická požiarna signalizácia 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F14</f>
        <v xml:space="preserve"> </v>
      </c>
      <c r="G122" s="26"/>
      <c r="H122" s="26"/>
      <c r="I122" s="23" t="s">
        <v>19</v>
      </c>
      <c r="J122" s="52" t="str">
        <f>IF(J14="","",J14)</f>
        <v>12. 12. 2023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E17</f>
        <v>Ministerstvo vnútra SR</v>
      </c>
      <c r="G124" s="26"/>
      <c r="H124" s="26"/>
      <c r="I124" s="23" t="s">
        <v>26</v>
      </c>
      <c r="J124" s="24" t="str">
        <f>E23</f>
        <v xml:space="preserve"> 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>
        <f>IF(E20="","",E20)</f>
        <v>0</v>
      </c>
      <c r="G125" s="26"/>
      <c r="H125" s="26"/>
      <c r="I125" s="23" t="s">
        <v>28</v>
      </c>
      <c r="J125" s="24" t="str">
        <f>E26</f>
        <v/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6"/>
      <c r="B127" s="127"/>
      <c r="C127" s="128" t="s">
        <v>157</v>
      </c>
      <c r="D127" s="129" t="s">
        <v>55</v>
      </c>
      <c r="E127" s="129" t="s">
        <v>51</v>
      </c>
      <c r="F127" s="129" t="s">
        <v>52</v>
      </c>
      <c r="G127" s="129" t="s">
        <v>158</v>
      </c>
      <c r="H127" s="129" t="s">
        <v>159</v>
      </c>
      <c r="I127" s="129" t="s">
        <v>160</v>
      </c>
      <c r="J127" s="130" t="s">
        <v>143</v>
      </c>
      <c r="K127" s="131" t="s">
        <v>161</v>
      </c>
      <c r="L127" s="132"/>
      <c r="M127" s="59" t="s">
        <v>1</v>
      </c>
      <c r="N127" s="60" t="s">
        <v>34</v>
      </c>
      <c r="O127" s="60" t="s">
        <v>162</v>
      </c>
      <c r="P127" s="60" t="s">
        <v>163</v>
      </c>
      <c r="Q127" s="60" t="s">
        <v>164</v>
      </c>
      <c r="R127" s="60" t="s">
        <v>165</v>
      </c>
      <c r="S127" s="60" t="s">
        <v>166</v>
      </c>
      <c r="T127" s="61" t="s">
        <v>167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>
      <c r="A128" s="26"/>
      <c r="B128" s="27"/>
      <c r="C128" s="66" t="s">
        <v>144</v>
      </c>
      <c r="D128" s="26"/>
      <c r="E128" s="26"/>
      <c r="F128" s="26"/>
      <c r="G128" s="26"/>
      <c r="H128" s="26"/>
      <c r="I128" s="26"/>
      <c r="J128" s="133"/>
      <c r="K128" s="26"/>
      <c r="L128" s="27"/>
      <c r="M128" s="62"/>
      <c r="N128" s="53"/>
      <c r="O128" s="63"/>
      <c r="P128" s="134">
        <f>P129+P135</f>
        <v>0</v>
      </c>
      <c r="Q128" s="63"/>
      <c r="R128" s="134">
        <f>R129+R135</f>
        <v>0</v>
      </c>
      <c r="S128" s="63"/>
      <c r="T128" s="135">
        <f>T129+T135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145</v>
      </c>
      <c r="BK128" s="136">
        <f>BK129+BK135</f>
        <v>0</v>
      </c>
    </row>
    <row r="129" spans="1:65" s="12" customFormat="1" ht="25.9" customHeight="1">
      <c r="B129" s="137"/>
      <c r="D129" s="138" t="s">
        <v>69</v>
      </c>
      <c r="E129" s="139" t="s">
        <v>168</v>
      </c>
      <c r="F129" s="139" t="s">
        <v>169</v>
      </c>
      <c r="J129" s="140"/>
      <c r="L129" s="137"/>
      <c r="M129" s="141"/>
      <c r="N129" s="142"/>
      <c r="O129" s="142"/>
      <c r="P129" s="143">
        <f>P130</f>
        <v>0</v>
      </c>
      <c r="Q129" s="142"/>
      <c r="R129" s="143">
        <f>R130</f>
        <v>0</v>
      </c>
      <c r="S129" s="142"/>
      <c r="T129" s="144">
        <f>T130</f>
        <v>0</v>
      </c>
      <c r="AR129" s="138" t="s">
        <v>77</v>
      </c>
      <c r="AT129" s="145" t="s">
        <v>69</v>
      </c>
      <c r="AU129" s="145" t="s">
        <v>70</v>
      </c>
      <c r="AY129" s="138" t="s">
        <v>170</v>
      </c>
      <c r="BK129" s="146">
        <f>BK130</f>
        <v>0</v>
      </c>
    </row>
    <row r="130" spans="1:65" s="12" customFormat="1" ht="22.9" customHeight="1">
      <c r="B130" s="137"/>
      <c r="D130" s="138" t="s">
        <v>69</v>
      </c>
      <c r="E130" s="147" t="s">
        <v>201</v>
      </c>
      <c r="F130" s="147" t="s">
        <v>2389</v>
      </c>
      <c r="J130" s="148"/>
      <c r="L130" s="137"/>
      <c r="M130" s="141"/>
      <c r="N130" s="142"/>
      <c r="O130" s="142"/>
      <c r="P130" s="143">
        <f>SUM(P131:P134)</f>
        <v>0</v>
      </c>
      <c r="Q130" s="142"/>
      <c r="R130" s="143">
        <f>SUM(R131:R134)</f>
        <v>0</v>
      </c>
      <c r="S130" s="142"/>
      <c r="T130" s="144">
        <f>SUM(T131:T134)</f>
        <v>0</v>
      </c>
      <c r="AR130" s="138" t="s">
        <v>77</v>
      </c>
      <c r="AT130" s="145" t="s">
        <v>69</v>
      </c>
      <c r="AU130" s="145" t="s">
        <v>77</v>
      </c>
      <c r="AY130" s="138" t="s">
        <v>170</v>
      </c>
      <c r="BK130" s="146">
        <f>SUM(BK131:BK134)</f>
        <v>0</v>
      </c>
    </row>
    <row r="131" spans="1:65" s="2" customFormat="1" ht="24.2" customHeight="1">
      <c r="A131" s="26"/>
      <c r="B131" s="149"/>
      <c r="C131" s="164" t="s">
        <v>77</v>
      </c>
      <c r="D131" s="164" t="s">
        <v>178</v>
      </c>
      <c r="E131" s="165" t="s">
        <v>1654</v>
      </c>
      <c r="F131" s="166" t="s">
        <v>2779</v>
      </c>
      <c r="G131" s="167" t="s">
        <v>219</v>
      </c>
      <c r="H131" s="168">
        <v>346</v>
      </c>
      <c r="I131" s="169"/>
      <c r="J131" s="169"/>
      <c r="K131" s="170"/>
      <c r="L131" s="27"/>
      <c r="M131" s="171" t="s">
        <v>1</v>
      </c>
      <c r="N131" s="172" t="s">
        <v>36</v>
      </c>
      <c r="O131" s="160">
        <v>0</v>
      </c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2" t="s">
        <v>177</v>
      </c>
      <c r="AT131" s="162" t="s">
        <v>178</v>
      </c>
      <c r="AU131" s="162" t="s">
        <v>83</v>
      </c>
      <c r="AY131" s="14" t="s">
        <v>170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4" t="s">
        <v>83</v>
      </c>
      <c r="BK131" s="163">
        <f>ROUND(I131*H131,2)</f>
        <v>0</v>
      </c>
      <c r="BL131" s="14" t="s">
        <v>177</v>
      </c>
      <c r="BM131" s="162" t="s">
        <v>83</v>
      </c>
    </row>
    <row r="132" spans="1:65" s="2" customFormat="1" ht="33" customHeight="1">
      <c r="A132" s="26"/>
      <c r="B132" s="149"/>
      <c r="C132" s="164" t="s">
        <v>83</v>
      </c>
      <c r="D132" s="164" t="s">
        <v>178</v>
      </c>
      <c r="E132" s="165" t="s">
        <v>2780</v>
      </c>
      <c r="F132" s="166" t="s">
        <v>2781</v>
      </c>
      <c r="G132" s="167" t="s">
        <v>219</v>
      </c>
      <c r="H132" s="168">
        <v>8</v>
      </c>
      <c r="I132" s="169"/>
      <c r="J132" s="169"/>
      <c r="K132" s="170"/>
      <c r="L132" s="27"/>
      <c r="M132" s="171" t="s">
        <v>1</v>
      </c>
      <c r="N132" s="172" t="s">
        <v>36</v>
      </c>
      <c r="O132" s="160">
        <v>0</v>
      </c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177</v>
      </c>
      <c r="AT132" s="162" t="s">
        <v>178</v>
      </c>
      <c r="AU132" s="162" t="s">
        <v>83</v>
      </c>
      <c r="AY132" s="14" t="s">
        <v>170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4" t="s">
        <v>83</v>
      </c>
      <c r="BK132" s="163">
        <f>ROUND(I132*H132,2)</f>
        <v>0</v>
      </c>
      <c r="BL132" s="14" t="s">
        <v>177</v>
      </c>
      <c r="BM132" s="162" t="s">
        <v>177</v>
      </c>
    </row>
    <row r="133" spans="1:65" s="2" customFormat="1" ht="21.75" customHeight="1">
      <c r="A133" s="26"/>
      <c r="B133" s="149"/>
      <c r="C133" s="164" t="s">
        <v>182</v>
      </c>
      <c r="D133" s="164" t="s">
        <v>178</v>
      </c>
      <c r="E133" s="165" t="s">
        <v>2782</v>
      </c>
      <c r="F133" s="166" t="s">
        <v>2783</v>
      </c>
      <c r="G133" s="167" t="s">
        <v>938</v>
      </c>
      <c r="H133" s="168">
        <v>30</v>
      </c>
      <c r="I133" s="169"/>
      <c r="J133" s="169"/>
      <c r="K133" s="170"/>
      <c r="L133" s="27"/>
      <c r="M133" s="171" t="s">
        <v>1</v>
      </c>
      <c r="N133" s="172" t="s">
        <v>36</v>
      </c>
      <c r="O133" s="160">
        <v>0</v>
      </c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177</v>
      </c>
      <c r="AT133" s="162" t="s">
        <v>178</v>
      </c>
      <c r="AU133" s="162" t="s">
        <v>83</v>
      </c>
      <c r="AY133" s="14" t="s">
        <v>170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4" t="s">
        <v>83</v>
      </c>
      <c r="BK133" s="163">
        <f>ROUND(I133*H133,2)</f>
        <v>0</v>
      </c>
      <c r="BL133" s="14" t="s">
        <v>177</v>
      </c>
      <c r="BM133" s="162" t="s">
        <v>171</v>
      </c>
    </row>
    <row r="134" spans="1:65" s="2" customFormat="1" ht="24.2" customHeight="1">
      <c r="A134" s="26"/>
      <c r="B134" s="149"/>
      <c r="C134" s="164" t="s">
        <v>177</v>
      </c>
      <c r="D134" s="164" t="s">
        <v>178</v>
      </c>
      <c r="E134" s="165" t="s">
        <v>931</v>
      </c>
      <c r="F134" s="166" t="s">
        <v>932</v>
      </c>
      <c r="G134" s="167" t="s">
        <v>219</v>
      </c>
      <c r="H134" s="168">
        <v>3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83</v>
      </c>
      <c r="BK134" s="163">
        <f>ROUND(I134*H134,2)</f>
        <v>0</v>
      </c>
      <c r="BL134" s="14" t="s">
        <v>177</v>
      </c>
      <c r="BM134" s="162" t="s">
        <v>176</v>
      </c>
    </row>
    <row r="135" spans="1:65" s="12" customFormat="1" ht="25.9" customHeight="1">
      <c r="B135" s="137"/>
      <c r="D135" s="138" t="s">
        <v>69</v>
      </c>
      <c r="E135" s="139" t="s">
        <v>173</v>
      </c>
      <c r="F135" s="139" t="s">
        <v>2687</v>
      </c>
      <c r="J135" s="140"/>
      <c r="L135" s="137"/>
      <c r="M135" s="141"/>
      <c r="N135" s="142"/>
      <c r="O135" s="142"/>
      <c r="P135" s="143">
        <f>P136+P163+P183+P185+P210</f>
        <v>0</v>
      </c>
      <c r="Q135" s="142"/>
      <c r="R135" s="143">
        <f>R136+R163+R183+R185+R210</f>
        <v>0</v>
      </c>
      <c r="S135" s="142"/>
      <c r="T135" s="144">
        <f>T136+T163+T183+T185+T210</f>
        <v>0</v>
      </c>
      <c r="AR135" s="138" t="s">
        <v>182</v>
      </c>
      <c r="AT135" s="145" t="s">
        <v>69</v>
      </c>
      <c r="AU135" s="145" t="s">
        <v>70</v>
      </c>
      <c r="AY135" s="138" t="s">
        <v>170</v>
      </c>
      <c r="BK135" s="146">
        <f>BK136+BK163+BK183+BK185+BK210</f>
        <v>0</v>
      </c>
    </row>
    <row r="136" spans="1:65" s="12" customFormat="1" ht="22.9" customHeight="1">
      <c r="B136" s="137"/>
      <c r="D136" s="138" t="s">
        <v>69</v>
      </c>
      <c r="E136" s="147" t="s">
        <v>2784</v>
      </c>
      <c r="F136" s="147" t="s">
        <v>2785</v>
      </c>
      <c r="J136" s="148"/>
      <c r="L136" s="137"/>
      <c r="M136" s="141"/>
      <c r="N136" s="142"/>
      <c r="O136" s="142"/>
      <c r="P136" s="143">
        <f>SUM(P137:P162)</f>
        <v>0</v>
      </c>
      <c r="Q136" s="142"/>
      <c r="R136" s="143">
        <f>SUM(R137:R162)</f>
        <v>0</v>
      </c>
      <c r="S136" s="142"/>
      <c r="T136" s="144">
        <f>SUM(T137:T162)</f>
        <v>0</v>
      </c>
      <c r="AR136" s="138" t="s">
        <v>77</v>
      </c>
      <c r="AT136" s="145" t="s">
        <v>69</v>
      </c>
      <c r="AU136" s="145" t="s">
        <v>77</v>
      </c>
      <c r="AY136" s="138" t="s">
        <v>170</v>
      </c>
      <c r="BK136" s="146">
        <f>SUM(BK137:BK162)</f>
        <v>0</v>
      </c>
    </row>
    <row r="137" spans="1:65" s="2" customFormat="1" ht="24.2" customHeight="1">
      <c r="A137" s="26"/>
      <c r="B137" s="149"/>
      <c r="C137" s="150" t="s">
        <v>187</v>
      </c>
      <c r="D137" s="150" t="s">
        <v>173</v>
      </c>
      <c r="E137" s="151" t="s">
        <v>2786</v>
      </c>
      <c r="F137" s="152" t="s">
        <v>2787</v>
      </c>
      <c r="G137" s="153" t="s">
        <v>219</v>
      </c>
      <c r="H137" s="154">
        <v>1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 t="shared" ref="P137:P162" si="0">O137*H137</f>
        <v>0</v>
      </c>
      <c r="Q137" s="160">
        <v>0</v>
      </c>
      <c r="R137" s="160">
        <f t="shared" ref="R137:R162" si="1">Q137*H137</f>
        <v>0</v>
      </c>
      <c r="S137" s="160">
        <v>0</v>
      </c>
      <c r="T137" s="161">
        <f t="shared" ref="T137:T162" si="2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176</v>
      </c>
      <c r="AT137" s="162" t="s">
        <v>173</v>
      </c>
      <c r="AU137" s="162" t="s">
        <v>83</v>
      </c>
      <c r="AY137" s="14" t="s">
        <v>170</v>
      </c>
      <c r="BE137" s="163">
        <f t="shared" ref="BE137:BE162" si="3">IF(N137="základná",J137,0)</f>
        <v>0</v>
      </c>
      <c r="BF137" s="163">
        <f t="shared" ref="BF137:BF162" si="4">IF(N137="znížená",J137,0)</f>
        <v>0</v>
      </c>
      <c r="BG137" s="163">
        <f t="shared" ref="BG137:BG162" si="5">IF(N137="zákl. prenesená",J137,0)</f>
        <v>0</v>
      </c>
      <c r="BH137" s="163">
        <f t="shared" ref="BH137:BH162" si="6">IF(N137="zníž. prenesená",J137,0)</f>
        <v>0</v>
      </c>
      <c r="BI137" s="163">
        <f t="shared" ref="BI137:BI162" si="7">IF(N137="nulová",J137,0)</f>
        <v>0</v>
      </c>
      <c r="BJ137" s="14" t="s">
        <v>83</v>
      </c>
      <c r="BK137" s="163">
        <f t="shared" ref="BK137:BK162" si="8">ROUND(I137*H137,2)</f>
        <v>0</v>
      </c>
      <c r="BL137" s="14" t="s">
        <v>177</v>
      </c>
      <c r="BM137" s="162" t="s">
        <v>190</v>
      </c>
    </row>
    <row r="138" spans="1:65" s="2" customFormat="1" ht="24.2" customHeight="1">
      <c r="A138" s="26"/>
      <c r="B138" s="149"/>
      <c r="C138" s="150" t="s">
        <v>171</v>
      </c>
      <c r="D138" s="150" t="s">
        <v>173</v>
      </c>
      <c r="E138" s="151" t="s">
        <v>2788</v>
      </c>
      <c r="F138" s="152" t="s">
        <v>2789</v>
      </c>
      <c r="G138" s="153" t="s">
        <v>219</v>
      </c>
      <c r="H138" s="154">
        <v>2</v>
      </c>
      <c r="I138" s="155"/>
      <c r="J138" s="155"/>
      <c r="K138" s="156"/>
      <c r="L138" s="157"/>
      <c r="M138" s="158" t="s">
        <v>1</v>
      </c>
      <c r="N138" s="159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176</v>
      </c>
      <c r="AT138" s="162" t="s">
        <v>173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193</v>
      </c>
    </row>
    <row r="139" spans="1:65" s="2" customFormat="1" ht="49.15" customHeight="1">
      <c r="A139" s="26"/>
      <c r="B139" s="149"/>
      <c r="C139" s="150" t="s">
        <v>194</v>
      </c>
      <c r="D139" s="150" t="s">
        <v>173</v>
      </c>
      <c r="E139" s="151" t="s">
        <v>2790</v>
      </c>
      <c r="F139" s="152" t="s">
        <v>2791</v>
      </c>
      <c r="G139" s="153" t="s">
        <v>219</v>
      </c>
      <c r="H139" s="154">
        <v>1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176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197</v>
      </c>
    </row>
    <row r="140" spans="1:65" s="2" customFormat="1" ht="24.2" customHeight="1">
      <c r="A140" s="26"/>
      <c r="B140" s="149"/>
      <c r="C140" s="150" t="s">
        <v>176</v>
      </c>
      <c r="D140" s="150" t="s">
        <v>173</v>
      </c>
      <c r="E140" s="151" t="s">
        <v>2792</v>
      </c>
      <c r="F140" s="152" t="s">
        <v>2793</v>
      </c>
      <c r="G140" s="153" t="s">
        <v>219</v>
      </c>
      <c r="H140" s="154">
        <v>1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176</v>
      </c>
      <c r="AT140" s="162" t="s">
        <v>173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200</v>
      </c>
    </row>
    <row r="141" spans="1:65" s="2" customFormat="1" ht="24.2" customHeight="1">
      <c r="A141" s="26"/>
      <c r="B141" s="149"/>
      <c r="C141" s="150" t="s">
        <v>201</v>
      </c>
      <c r="D141" s="150" t="s">
        <v>173</v>
      </c>
      <c r="E141" s="151" t="s">
        <v>2794</v>
      </c>
      <c r="F141" s="152" t="s">
        <v>2795</v>
      </c>
      <c r="G141" s="153" t="s">
        <v>219</v>
      </c>
      <c r="H141" s="154">
        <v>1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176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204</v>
      </c>
    </row>
    <row r="142" spans="1:65" s="2" customFormat="1" ht="24.2" customHeight="1">
      <c r="A142" s="26"/>
      <c r="B142" s="149"/>
      <c r="C142" s="150" t="s">
        <v>190</v>
      </c>
      <c r="D142" s="150" t="s">
        <v>173</v>
      </c>
      <c r="E142" s="151" t="s">
        <v>2796</v>
      </c>
      <c r="F142" s="152" t="s">
        <v>2797</v>
      </c>
      <c r="G142" s="153" t="s">
        <v>219</v>
      </c>
      <c r="H142" s="154">
        <v>2</v>
      </c>
      <c r="I142" s="155"/>
      <c r="J142" s="155"/>
      <c r="K142" s="156"/>
      <c r="L142" s="157"/>
      <c r="M142" s="158" t="s">
        <v>1</v>
      </c>
      <c r="N142" s="159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176</v>
      </c>
      <c r="AT142" s="162" t="s">
        <v>173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7</v>
      </c>
    </row>
    <row r="143" spans="1:65" s="2" customFormat="1" ht="24.2" customHeight="1">
      <c r="A143" s="26"/>
      <c r="B143" s="149"/>
      <c r="C143" s="150" t="s">
        <v>209</v>
      </c>
      <c r="D143" s="150" t="s">
        <v>173</v>
      </c>
      <c r="E143" s="151" t="s">
        <v>2798</v>
      </c>
      <c r="F143" s="152" t="s">
        <v>2799</v>
      </c>
      <c r="G143" s="153" t="s">
        <v>219</v>
      </c>
      <c r="H143" s="154">
        <v>3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176</v>
      </c>
      <c r="AT143" s="162" t="s">
        <v>173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212</v>
      </c>
    </row>
    <row r="144" spans="1:65" s="2" customFormat="1" ht="37.9" customHeight="1">
      <c r="A144" s="26"/>
      <c r="B144" s="149"/>
      <c r="C144" s="150" t="s">
        <v>193</v>
      </c>
      <c r="D144" s="150" t="s">
        <v>173</v>
      </c>
      <c r="E144" s="151" t="s">
        <v>2800</v>
      </c>
      <c r="F144" s="152" t="s">
        <v>2801</v>
      </c>
      <c r="G144" s="153" t="s">
        <v>219</v>
      </c>
      <c r="H144" s="154">
        <v>1</v>
      </c>
      <c r="I144" s="155"/>
      <c r="J144" s="155"/>
      <c r="K144" s="156"/>
      <c r="L144" s="157"/>
      <c r="M144" s="158" t="s">
        <v>1</v>
      </c>
      <c r="N144" s="159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176</v>
      </c>
      <c r="AT144" s="162" t="s">
        <v>173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215</v>
      </c>
    </row>
    <row r="145" spans="1:65" s="2" customFormat="1" ht="33" customHeight="1">
      <c r="A145" s="26"/>
      <c r="B145" s="149"/>
      <c r="C145" s="150" t="s">
        <v>216</v>
      </c>
      <c r="D145" s="150" t="s">
        <v>173</v>
      </c>
      <c r="E145" s="151" t="s">
        <v>2802</v>
      </c>
      <c r="F145" s="152" t="s">
        <v>2803</v>
      </c>
      <c r="G145" s="153" t="s">
        <v>219</v>
      </c>
      <c r="H145" s="154">
        <v>2</v>
      </c>
      <c r="I145" s="155"/>
      <c r="J145" s="155"/>
      <c r="K145" s="156"/>
      <c r="L145" s="157"/>
      <c r="M145" s="158" t="s">
        <v>1</v>
      </c>
      <c r="N145" s="159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176</v>
      </c>
      <c r="AT145" s="162" t="s">
        <v>173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220</v>
      </c>
    </row>
    <row r="146" spans="1:65" s="2" customFormat="1" ht="24.2" customHeight="1">
      <c r="A146" s="26"/>
      <c r="B146" s="149"/>
      <c r="C146" s="150" t="s">
        <v>197</v>
      </c>
      <c r="D146" s="150" t="s">
        <v>173</v>
      </c>
      <c r="E146" s="151" t="s">
        <v>2804</v>
      </c>
      <c r="F146" s="152" t="s">
        <v>2805</v>
      </c>
      <c r="G146" s="153" t="s">
        <v>219</v>
      </c>
      <c r="H146" s="154">
        <v>1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176</v>
      </c>
      <c r="AT146" s="162" t="s">
        <v>173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223</v>
      </c>
    </row>
    <row r="147" spans="1:65" s="2" customFormat="1" ht="24.2" customHeight="1">
      <c r="A147" s="26"/>
      <c r="B147" s="149"/>
      <c r="C147" s="150" t="s">
        <v>253</v>
      </c>
      <c r="D147" s="150" t="s">
        <v>173</v>
      </c>
      <c r="E147" s="151" t="s">
        <v>2806</v>
      </c>
      <c r="F147" s="152" t="s">
        <v>2807</v>
      </c>
      <c r="G147" s="153" t="s">
        <v>219</v>
      </c>
      <c r="H147" s="154">
        <v>1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177</v>
      </c>
      <c r="BM147" s="162" t="s">
        <v>229</v>
      </c>
    </row>
    <row r="148" spans="1:65" s="2" customFormat="1" ht="33" customHeight="1">
      <c r="A148" s="26"/>
      <c r="B148" s="149"/>
      <c r="C148" s="150" t="s">
        <v>200</v>
      </c>
      <c r="D148" s="150" t="s">
        <v>173</v>
      </c>
      <c r="E148" s="151" t="s">
        <v>2808</v>
      </c>
      <c r="F148" s="152" t="s">
        <v>2809</v>
      </c>
      <c r="G148" s="153" t="s">
        <v>219</v>
      </c>
      <c r="H148" s="154">
        <v>1</v>
      </c>
      <c r="I148" s="155"/>
      <c r="J148" s="155"/>
      <c r="K148" s="156"/>
      <c r="L148" s="157"/>
      <c r="M148" s="158" t="s">
        <v>1</v>
      </c>
      <c r="N148" s="159" t="s">
        <v>36</v>
      </c>
      <c r="O148" s="160">
        <v>0</v>
      </c>
      <c r="P148" s="160">
        <f t="shared" si="0"/>
        <v>0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176</v>
      </c>
      <c r="AT148" s="162" t="s">
        <v>173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177</v>
      </c>
      <c r="BM148" s="162" t="s">
        <v>233</v>
      </c>
    </row>
    <row r="149" spans="1:65" s="2" customFormat="1" ht="76.349999999999994" customHeight="1">
      <c r="A149" s="26"/>
      <c r="B149" s="149"/>
      <c r="C149" s="150" t="s">
        <v>260</v>
      </c>
      <c r="D149" s="150" t="s">
        <v>173</v>
      </c>
      <c r="E149" s="151" t="s">
        <v>2810</v>
      </c>
      <c r="F149" s="152" t="s">
        <v>2811</v>
      </c>
      <c r="G149" s="153" t="s">
        <v>219</v>
      </c>
      <c r="H149" s="154">
        <v>1</v>
      </c>
      <c r="I149" s="155"/>
      <c r="J149" s="155"/>
      <c r="K149" s="156"/>
      <c r="L149" s="157"/>
      <c r="M149" s="158" t="s">
        <v>1</v>
      </c>
      <c r="N149" s="159" t="s">
        <v>36</v>
      </c>
      <c r="O149" s="160">
        <v>0</v>
      </c>
      <c r="P149" s="160">
        <f t="shared" si="0"/>
        <v>0</v>
      </c>
      <c r="Q149" s="160">
        <v>0</v>
      </c>
      <c r="R149" s="160">
        <f t="shared" si="1"/>
        <v>0</v>
      </c>
      <c r="S149" s="160">
        <v>0</v>
      </c>
      <c r="T149" s="161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176</v>
      </c>
      <c r="AT149" s="162" t="s">
        <v>173</v>
      </c>
      <c r="AU149" s="162" t="s">
        <v>83</v>
      </c>
      <c r="AY149" s="14" t="s">
        <v>170</v>
      </c>
      <c r="BE149" s="163">
        <f t="shared" si="3"/>
        <v>0</v>
      </c>
      <c r="BF149" s="163">
        <f t="shared" si="4"/>
        <v>0</v>
      </c>
      <c r="BG149" s="163">
        <f t="shared" si="5"/>
        <v>0</v>
      </c>
      <c r="BH149" s="163">
        <f t="shared" si="6"/>
        <v>0</v>
      </c>
      <c r="BI149" s="163">
        <f t="shared" si="7"/>
        <v>0</v>
      </c>
      <c r="BJ149" s="14" t="s">
        <v>83</v>
      </c>
      <c r="BK149" s="163">
        <f t="shared" si="8"/>
        <v>0</v>
      </c>
      <c r="BL149" s="14" t="s">
        <v>177</v>
      </c>
      <c r="BM149" s="162" t="s">
        <v>230</v>
      </c>
    </row>
    <row r="150" spans="1:65" s="2" customFormat="1" ht="21.75" customHeight="1">
      <c r="A150" s="26"/>
      <c r="B150" s="149"/>
      <c r="C150" s="150" t="s">
        <v>204</v>
      </c>
      <c r="D150" s="150" t="s">
        <v>173</v>
      </c>
      <c r="E150" s="151" t="s">
        <v>2812</v>
      </c>
      <c r="F150" s="152" t="s">
        <v>2813</v>
      </c>
      <c r="G150" s="153" t="s">
        <v>219</v>
      </c>
      <c r="H150" s="154">
        <v>4</v>
      </c>
      <c r="I150" s="155"/>
      <c r="J150" s="155"/>
      <c r="K150" s="156"/>
      <c r="L150" s="157"/>
      <c r="M150" s="158" t="s">
        <v>1</v>
      </c>
      <c r="N150" s="159" t="s">
        <v>36</v>
      </c>
      <c r="O150" s="160">
        <v>0</v>
      </c>
      <c r="P150" s="160">
        <f t="shared" si="0"/>
        <v>0</v>
      </c>
      <c r="Q150" s="160">
        <v>0</v>
      </c>
      <c r="R150" s="160">
        <f t="shared" si="1"/>
        <v>0</v>
      </c>
      <c r="S150" s="160">
        <v>0</v>
      </c>
      <c r="T150" s="161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176</v>
      </c>
      <c r="AT150" s="162" t="s">
        <v>173</v>
      </c>
      <c r="AU150" s="162" t="s">
        <v>83</v>
      </c>
      <c r="AY150" s="14" t="s">
        <v>170</v>
      </c>
      <c r="BE150" s="163">
        <f t="shared" si="3"/>
        <v>0</v>
      </c>
      <c r="BF150" s="163">
        <f t="shared" si="4"/>
        <v>0</v>
      </c>
      <c r="BG150" s="163">
        <f t="shared" si="5"/>
        <v>0</v>
      </c>
      <c r="BH150" s="163">
        <f t="shared" si="6"/>
        <v>0</v>
      </c>
      <c r="BI150" s="163">
        <f t="shared" si="7"/>
        <v>0</v>
      </c>
      <c r="BJ150" s="14" t="s">
        <v>83</v>
      </c>
      <c r="BK150" s="163">
        <f t="shared" si="8"/>
        <v>0</v>
      </c>
      <c r="BL150" s="14" t="s">
        <v>177</v>
      </c>
      <c r="BM150" s="162" t="s">
        <v>237</v>
      </c>
    </row>
    <row r="151" spans="1:65" s="2" customFormat="1" ht="21.75" customHeight="1">
      <c r="A151" s="26"/>
      <c r="B151" s="149"/>
      <c r="C151" s="150" t="s">
        <v>267</v>
      </c>
      <c r="D151" s="150" t="s">
        <v>173</v>
      </c>
      <c r="E151" s="151" t="s">
        <v>2814</v>
      </c>
      <c r="F151" s="152" t="s">
        <v>2815</v>
      </c>
      <c r="G151" s="153" t="s">
        <v>219</v>
      </c>
      <c r="H151" s="154">
        <v>1</v>
      </c>
      <c r="I151" s="155"/>
      <c r="J151" s="155"/>
      <c r="K151" s="156"/>
      <c r="L151" s="157"/>
      <c r="M151" s="158" t="s">
        <v>1</v>
      </c>
      <c r="N151" s="159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176</v>
      </c>
      <c r="AT151" s="162" t="s">
        <v>173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177</v>
      </c>
      <c r="BM151" s="162" t="s">
        <v>243</v>
      </c>
    </row>
    <row r="152" spans="1:65" s="2" customFormat="1" ht="24.2" customHeight="1">
      <c r="A152" s="26"/>
      <c r="B152" s="149"/>
      <c r="C152" s="150" t="s">
        <v>7</v>
      </c>
      <c r="D152" s="150" t="s">
        <v>173</v>
      </c>
      <c r="E152" s="151" t="s">
        <v>2816</v>
      </c>
      <c r="F152" s="152" t="s">
        <v>2817</v>
      </c>
      <c r="G152" s="153" t="s">
        <v>219</v>
      </c>
      <c r="H152" s="154">
        <v>1</v>
      </c>
      <c r="I152" s="155"/>
      <c r="J152" s="155"/>
      <c r="K152" s="156"/>
      <c r="L152" s="157"/>
      <c r="M152" s="158" t="s">
        <v>1</v>
      </c>
      <c r="N152" s="159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176</v>
      </c>
      <c r="AT152" s="162" t="s">
        <v>173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246</v>
      </c>
    </row>
    <row r="153" spans="1:65" s="2" customFormat="1" ht="24.2" customHeight="1">
      <c r="A153" s="26"/>
      <c r="B153" s="149"/>
      <c r="C153" s="150" t="s">
        <v>281</v>
      </c>
      <c r="D153" s="150" t="s">
        <v>173</v>
      </c>
      <c r="E153" s="151" t="s">
        <v>2818</v>
      </c>
      <c r="F153" s="152" t="s">
        <v>2819</v>
      </c>
      <c r="G153" s="153" t="s">
        <v>219</v>
      </c>
      <c r="H153" s="154">
        <v>254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250</v>
      </c>
    </row>
    <row r="154" spans="1:65" s="2" customFormat="1" ht="24.2" customHeight="1">
      <c r="A154" s="26"/>
      <c r="B154" s="149"/>
      <c r="C154" s="150" t="s">
        <v>212</v>
      </c>
      <c r="D154" s="150" t="s">
        <v>173</v>
      </c>
      <c r="E154" s="151" t="s">
        <v>2820</v>
      </c>
      <c r="F154" s="152" t="s">
        <v>2821</v>
      </c>
      <c r="G154" s="153" t="s">
        <v>219</v>
      </c>
      <c r="H154" s="154">
        <v>196</v>
      </c>
      <c r="I154" s="155"/>
      <c r="J154" s="155"/>
      <c r="K154" s="156"/>
      <c r="L154" s="157"/>
      <c r="M154" s="158" t="s">
        <v>1</v>
      </c>
      <c r="N154" s="159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176</v>
      </c>
      <c r="AT154" s="162" t="s">
        <v>173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256</v>
      </c>
    </row>
    <row r="155" spans="1:65" s="2" customFormat="1" ht="24.2" customHeight="1">
      <c r="A155" s="26"/>
      <c r="B155" s="149"/>
      <c r="C155" s="150" t="s">
        <v>288</v>
      </c>
      <c r="D155" s="150" t="s">
        <v>173</v>
      </c>
      <c r="E155" s="151" t="s">
        <v>2822</v>
      </c>
      <c r="F155" s="152" t="s">
        <v>2823</v>
      </c>
      <c r="G155" s="153" t="s">
        <v>219</v>
      </c>
      <c r="H155" s="154">
        <v>58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259</v>
      </c>
    </row>
    <row r="156" spans="1:65" s="2" customFormat="1" ht="37.9" customHeight="1">
      <c r="A156" s="26"/>
      <c r="B156" s="149"/>
      <c r="C156" s="150" t="s">
        <v>215</v>
      </c>
      <c r="D156" s="150" t="s">
        <v>173</v>
      </c>
      <c r="E156" s="151" t="s">
        <v>2824</v>
      </c>
      <c r="F156" s="152" t="s">
        <v>2825</v>
      </c>
      <c r="G156" s="153" t="s">
        <v>219</v>
      </c>
      <c r="H156" s="154">
        <v>5</v>
      </c>
      <c r="I156" s="155"/>
      <c r="J156" s="155"/>
      <c r="K156" s="156"/>
      <c r="L156" s="157"/>
      <c r="M156" s="158" t="s">
        <v>1</v>
      </c>
      <c r="N156" s="159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176</v>
      </c>
      <c r="AT156" s="162" t="s">
        <v>173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263</v>
      </c>
    </row>
    <row r="157" spans="1:65" s="2" customFormat="1" ht="24.2" customHeight="1">
      <c r="A157" s="26"/>
      <c r="B157" s="149"/>
      <c r="C157" s="150" t="s">
        <v>295</v>
      </c>
      <c r="D157" s="150" t="s">
        <v>173</v>
      </c>
      <c r="E157" s="151" t="s">
        <v>2826</v>
      </c>
      <c r="F157" s="152" t="s">
        <v>2827</v>
      </c>
      <c r="G157" s="153" t="s">
        <v>219</v>
      </c>
      <c r="H157" s="154">
        <v>8</v>
      </c>
      <c r="I157" s="155"/>
      <c r="J157" s="155"/>
      <c r="K157" s="156"/>
      <c r="L157" s="157"/>
      <c r="M157" s="158" t="s">
        <v>1</v>
      </c>
      <c r="N157" s="159" t="s">
        <v>36</v>
      </c>
      <c r="O157" s="160">
        <v>0</v>
      </c>
      <c r="P157" s="160">
        <f t="shared" si="0"/>
        <v>0</v>
      </c>
      <c r="Q157" s="160">
        <v>0</v>
      </c>
      <c r="R157" s="160">
        <f t="shared" si="1"/>
        <v>0</v>
      </c>
      <c r="S157" s="160">
        <v>0</v>
      </c>
      <c r="T157" s="161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176</v>
      </c>
      <c r="AT157" s="162" t="s">
        <v>173</v>
      </c>
      <c r="AU157" s="162" t="s">
        <v>83</v>
      </c>
      <c r="AY157" s="14" t="s">
        <v>170</v>
      </c>
      <c r="BE157" s="163">
        <f t="shared" si="3"/>
        <v>0</v>
      </c>
      <c r="BF157" s="163">
        <f t="shared" si="4"/>
        <v>0</v>
      </c>
      <c r="BG157" s="163">
        <f t="shared" si="5"/>
        <v>0</v>
      </c>
      <c r="BH157" s="163">
        <f t="shared" si="6"/>
        <v>0</v>
      </c>
      <c r="BI157" s="163">
        <f t="shared" si="7"/>
        <v>0</v>
      </c>
      <c r="BJ157" s="14" t="s">
        <v>83</v>
      </c>
      <c r="BK157" s="163">
        <f t="shared" si="8"/>
        <v>0</v>
      </c>
      <c r="BL157" s="14" t="s">
        <v>177</v>
      </c>
      <c r="BM157" s="162" t="s">
        <v>266</v>
      </c>
    </row>
    <row r="158" spans="1:65" s="2" customFormat="1" ht="33" customHeight="1">
      <c r="A158" s="26"/>
      <c r="B158" s="149"/>
      <c r="C158" s="150" t="s">
        <v>220</v>
      </c>
      <c r="D158" s="150" t="s">
        <v>173</v>
      </c>
      <c r="E158" s="151" t="s">
        <v>2828</v>
      </c>
      <c r="F158" s="152" t="s">
        <v>2829</v>
      </c>
      <c r="G158" s="153" t="s">
        <v>219</v>
      </c>
      <c r="H158" s="154">
        <v>8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0"/>
        <v>0</v>
      </c>
      <c r="Q158" s="160">
        <v>0</v>
      </c>
      <c r="R158" s="160">
        <f t="shared" si="1"/>
        <v>0</v>
      </c>
      <c r="S158" s="160">
        <v>0</v>
      </c>
      <c r="T158" s="161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3"/>
        <v>0</v>
      </c>
      <c r="BF158" s="163">
        <f t="shared" si="4"/>
        <v>0</v>
      </c>
      <c r="BG158" s="163">
        <f t="shared" si="5"/>
        <v>0</v>
      </c>
      <c r="BH158" s="163">
        <f t="shared" si="6"/>
        <v>0</v>
      </c>
      <c r="BI158" s="163">
        <f t="shared" si="7"/>
        <v>0</v>
      </c>
      <c r="BJ158" s="14" t="s">
        <v>83</v>
      </c>
      <c r="BK158" s="163">
        <f t="shared" si="8"/>
        <v>0</v>
      </c>
      <c r="BL158" s="14" t="s">
        <v>177</v>
      </c>
      <c r="BM158" s="162" t="s">
        <v>270</v>
      </c>
    </row>
    <row r="159" spans="1:65" s="2" customFormat="1" ht="24.2" customHeight="1">
      <c r="A159" s="26"/>
      <c r="B159" s="149"/>
      <c r="C159" s="150" t="s">
        <v>304</v>
      </c>
      <c r="D159" s="150" t="s">
        <v>173</v>
      </c>
      <c r="E159" s="151" t="s">
        <v>2830</v>
      </c>
      <c r="F159" s="152" t="s">
        <v>2831</v>
      </c>
      <c r="G159" s="153" t="s">
        <v>219</v>
      </c>
      <c r="H159" s="154">
        <v>8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0"/>
        <v>0</v>
      </c>
      <c r="Q159" s="160">
        <v>0</v>
      </c>
      <c r="R159" s="160">
        <f t="shared" si="1"/>
        <v>0</v>
      </c>
      <c r="S159" s="160">
        <v>0</v>
      </c>
      <c r="T159" s="161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3"/>
        <v>0</v>
      </c>
      <c r="BF159" s="163">
        <f t="shared" si="4"/>
        <v>0</v>
      </c>
      <c r="BG159" s="163">
        <f t="shared" si="5"/>
        <v>0</v>
      </c>
      <c r="BH159" s="163">
        <f t="shared" si="6"/>
        <v>0</v>
      </c>
      <c r="BI159" s="163">
        <f t="shared" si="7"/>
        <v>0</v>
      </c>
      <c r="BJ159" s="14" t="s">
        <v>83</v>
      </c>
      <c r="BK159" s="163">
        <f t="shared" si="8"/>
        <v>0</v>
      </c>
      <c r="BL159" s="14" t="s">
        <v>177</v>
      </c>
      <c r="BM159" s="162" t="s">
        <v>276</v>
      </c>
    </row>
    <row r="160" spans="1:65" s="2" customFormat="1" ht="16.5" customHeight="1">
      <c r="A160" s="26"/>
      <c r="B160" s="149"/>
      <c r="C160" s="150" t="s">
        <v>223</v>
      </c>
      <c r="D160" s="150" t="s">
        <v>173</v>
      </c>
      <c r="E160" s="151" t="s">
        <v>2832</v>
      </c>
      <c r="F160" s="152" t="s">
        <v>2833</v>
      </c>
      <c r="G160" s="153" t="s">
        <v>219</v>
      </c>
      <c r="H160" s="154">
        <v>4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0"/>
        <v>0</v>
      </c>
      <c r="Q160" s="160">
        <v>0</v>
      </c>
      <c r="R160" s="160">
        <f t="shared" si="1"/>
        <v>0</v>
      </c>
      <c r="S160" s="160">
        <v>0</v>
      </c>
      <c r="T160" s="161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3"/>
        <v>0</v>
      </c>
      <c r="BF160" s="163">
        <f t="shared" si="4"/>
        <v>0</v>
      </c>
      <c r="BG160" s="163">
        <f t="shared" si="5"/>
        <v>0</v>
      </c>
      <c r="BH160" s="163">
        <f t="shared" si="6"/>
        <v>0</v>
      </c>
      <c r="BI160" s="163">
        <f t="shared" si="7"/>
        <v>0</v>
      </c>
      <c r="BJ160" s="14" t="s">
        <v>83</v>
      </c>
      <c r="BK160" s="163">
        <f t="shared" si="8"/>
        <v>0</v>
      </c>
      <c r="BL160" s="14" t="s">
        <v>177</v>
      </c>
      <c r="BM160" s="162" t="s">
        <v>284</v>
      </c>
    </row>
    <row r="161" spans="1:65" s="2" customFormat="1" ht="16.5" customHeight="1">
      <c r="A161" s="26"/>
      <c r="B161" s="149"/>
      <c r="C161" s="150" t="s">
        <v>311</v>
      </c>
      <c r="D161" s="150" t="s">
        <v>173</v>
      </c>
      <c r="E161" s="151" t="s">
        <v>2834</v>
      </c>
      <c r="F161" s="152" t="s">
        <v>2835</v>
      </c>
      <c r="G161" s="153" t="s">
        <v>1181</v>
      </c>
      <c r="H161" s="154">
        <v>20</v>
      </c>
      <c r="I161" s="155"/>
      <c r="J161" s="155"/>
      <c r="K161" s="156"/>
      <c r="L161" s="157"/>
      <c r="M161" s="158" t="s">
        <v>1</v>
      </c>
      <c r="N161" s="159" t="s">
        <v>36</v>
      </c>
      <c r="O161" s="160">
        <v>0</v>
      </c>
      <c r="P161" s="160">
        <f t="shared" si="0"/>
        <v>0</v>
      </c>
      <c r="Q161" s="160">
        <v>0</v>
      </c>
      <c r="R161" s="160">
        <f t="shared" si="1"/>
        <v>0</v>
      </c>
      <c r="S161" s="160">
        <v>0</v>
      </c>
      <c r="T161" s="161">
        <f t="shared" si="2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176</v>
      </c>
      <c r="AT161" s="162" t="s">
        <v>173</v>
      </c>
      <c r="AU161" s="162" t="s">
        <v>83</v>
      </c>
      <c r="AY161" s="14" t="s">
        <v>170</v>
      </c>
      <c r="BE161" s="163">
        <f t="shared" si="3"/>
        <v>0</v>
      </c>
      <c r="BF161" s="163">
        <f t="shared" si="4"/>
        <v>0</v>
      </c>
      <c r="BG161" s="163">
        <f t="shared" si="5"/>
        <v>0</v>
      </c>
      <c r="BH161" s="163">
        <f t="shared" si="6"/>
        <v>0</v>
      </c>
      <c r="BI161" s="163">
        <f t="shared" si="7"/>
        <v>0</v>
      </c>
      <c r="BJ161" s="14" t="s">
        <v>83</v>
      </c>
      <c r="BK161" s="163">
        <f t="shared" si="8"/>
        <v>0</v>
      </c>
      <c r="BL161" s="14" t="s">
        <v>177</v>
      </c>
      <c r="BM161" s="162" t="s">
        <v>287</v>
      </c>
    </row>
    <row r="162" spans="1:65" s="2" customFormat="1" ht="16.5" customHeight="1">
      <c r="A162" s="26"/>
      <c r="B162" s="149"/>
      <c r="C162" s="150" t="s">
        <v>229</v>
      </c>
      <c r="D162" s="150" t="s">
        <v>173</v>
      </c>
      <c r="E162" s="151" t="s">
        <v>2836</v>
      </c>
      <c r="F162" s="152" t="s">
        <v>2837</v>
      </c>
      <c r="G162" s="153" t="s">
        <v>1181</v>
      </c>
      <c r="H162" s="154">
        <v>30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0"/>
        <v>0</v>
      </c>
      <c r="Q162" s="160">
        <v>0</v>
      </c>
      <c r="R162" s="160">
        <f t="shared" si="1"/>
        <v>0</v>
      </c>
      <c r="S162" s="160">
        <v>0</v>
      </c>
      <c r="T162" s="161">
        <f t="shared" si="2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 t="shared" si="3"/>
        <v>0</v>
      </c>
      <c r="BF162" s="163">
        <f t="shared" si="4"/>
        <v>0</v>
      </c>
      <c r="BG162" s="163">
        <f t="shared" si="5"/>
        <v>0</v>
      </c>
      <c r="BH162" s="163">
        <f t="shared" si="6"/>
        <v>0</v>
      </c>
      <c r="BI162" s="163">
        <f t="shared" si="7"/>
        <v>0</v>
      </c>
      <c r="BJ162" s="14" t="s">
        <v>83</v>
      </c>
      <c r="BK162" s="163">
        <f t="shared" si="8"/>
        <v>0</v>
      </c>
      <c r="BL162" s="14" t="s">
        <v>177</v>
      </c>
      <c r="BM162" s="162" t="s">
        <v>291</v>
      </c>
    </row>
    <row r="163" spans="1:65" s="12" customFormat="1" ht="22.9" customHeight="1">
      <c r="B163" s="137"/>
      <c r="D163" s="138" t="s">
        <v>69</v>
      </c>
      <c r="E163" s="147" t="s">
        <v>2838</v>
      </c>
      <c r="F163" s="147" t="s">
        <v>2839</v>
      </c>
      <c r="J163" s="148"/>
      <c r="L163" s="137"/>
      <c r="M163" s="141"/>
      <c r="N163" s="142"/>
      <c r="O163" s="142"/>
      <c r="P163" s="143">
        <f>SUM(P164:P182)</f>
        <v>0</v>
      </c>
      <c r="Q163" s="142"/>
      <c r="R163" s="143">
        <f>SUM(R164:R182)</f>
        <v>0</v>
      </c>
      <c r="S163" s="142"/>
      <c r="T163" s="144">
        <f>SUM(T164:T182)</f>
        <v>0</v>
      </c>
      <c r="AR163" s="138" t="s">
        <v>77</v>
      </c>
      <c r="AT163" s="145" t="s">
        <v>69</v>
      </c>
      <c r="AU163" s="145" t="s">
        <v>77</v>
      </c>
      <c r="AY163" s="138" t="s">
        <v>170</v>
      </c>
      <c r="BK163" s="146">
        <f>SUM(BK164:BK182)</f>
        <v>0</v>
      </c>
    </row>
    <row r="164" spans="1:65" s="2" customFormat="1" ht="16.5" customHeight="1">
      <c r="A164" s="26"/>
      <c r="B164" s="149"/>
      <c r="C164" s="150" t="s">
        <v>320</v>
      </c>
      <c r="D164" s="150" t="s">
        <v>173</v>
      </c>
      <c r="E164" s="151" t="s">
        <v>2840</v>
      </c>
      <c r="F164" s="152" t="s">
        <v>2841</v>
      </c>
      <c r="G164" s="153" t="s">
        <v>208</v>
      </c>
      <c r="H164" s="154">
        <v>2658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ref="P164:P182" si="9">O164*H164</f>
        <v>0</v>
      </c>
      <c r="Q164" s="160">
        <v>0</v>
      </c>
      <c r="R164" s="160">
        <f t="shared" ref="R164:R182" si="10">Q164*H164</f>
        <v>0</v>
      </c>
      <c r="S164" s="160">
        <v>0</v>
      </c>
      <c r="T164" s="161">
        <f t="shared" ref="T164:T182" si="11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176</v>
      </c>
      <c r="AT164" s="162" t="s">
        <v>173</v>
      </c>
      <c r="AU164" s="162" t="s">
        <v>83</v>
      </c>
      <c r="AY164" s="14" t="s">
        <v>170</v>
      </c>
      <c r="BE164" s="163">
        <f t="shared" ref="BE164:BE182" si="12">IF(N164="základná",J164,0)</f>
        <v>0</v>
      </c>
      <c r="BF164" s="163">
        <f t="shared" ref="BF164:BF182" si="13">IF(N164="znížená",J164,0)</f>
        <v>0</v>
      </c>
      <c r="BG164" s="163">
        <f t="shared" ref="BG164:BG182" si="14">IF(N164="zákl. prenesená",J164,0)</f>
        <v>0</v>
      </c>
      <c r="BH164" s="163">
        <f t="shared" ref="BH164:BH182" si="15">IF(N164="zníž. prenesená",J164,0)</f>
        <v>0</v>
      </c>
      <c r="BI164" s="163">
        <f t="shared" ref="BI164:BI182" si="16">IF(N164="nulová",J164,0)</f>
        <v>0</v>
      </c>
      <c r="BJ164" s="14" t="s">
        <v>83</v>
      </c>
      <c r="BK164" s="163">
        <f t="shared" ref="BK164:BK182" si="17">ROUND(I164*H164,2)</f>
        <v>0</v>
      </c>
      <c r="BL164" s="14" t="s">
        <v>177</v>
      </c>
      <c r="BM164" s="162" t="s">
        <v>294</v>
      </c>
    </row>
    <row r="165" spans="1:65" s="2" customFormat="1" ht="24.2" customHeight="1">
      <c r="A165" s="26"/>
      <c r="B165" s="149"/>
      <c r="C165" s="150" t="s">
        <v>233</v>
      </c>
      <c r="D165" s="150" t="s">
        <v>173</v>
      </c>
      <c r="E165" s="151" t="s">
        <v>2842</v>
      </c>
      <c r="F165" s="152" t="s">
        <v>2843</v>
      </c>
      <c r="G165" s="153" t="s">
        <v>208</v>
      </c>
      <c r="H165" s="154">
        <v>530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176</v>
      </c>
      <c r="AT165" s="162" t="s">
        <v>173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177</v>
      </c>
      <c r="BM165" s="162" t="s">
        <v>298</v>
      </c>
    </row>
    <row r="166" spans="1:65" s="2" customFormat="1" ht="24.2" customHeight="1">
      <c r="A166" s="26"/>
      <c r="B166" s="149"/>
      <c r="C166" s="150" t="s">
        <v>226</v>
      </c>
      <c r="D166" s="150" t="s">
        <v>173</v>
      </c>
      <c r="E166" s="151" t="s">
        <v>2844</v>
      </c>
      <c r="F166" s="152" t="s">
        <v>2845</v>
      </c>
      <c r="G166" s="153" t="s">
        <v>208</v>
      </c>
      <c r="H166" s="154">
        <v>154</v>
      </c>
      <c r="I166" s="155"/>
      <c r="J166" s="155"/>
      <c r="K166" s="156"/>
      <c r="L166" s="157"/>
      <c r="M166" s="158" t="s">
        <v>1</v>
      </c>
      <c r="N166" s="159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176</v>
      </c>
      <c r="AT166" s="162" t="s">
        <v>173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301</v>
      </c>
    </row>
    <row r="167" spans="1:65" s="2" customFormat="1" ht="16.5" customHeight="1">
      <c r="A167" s="26"/>
      <c r="B167" s="149"/>
      <c r="C167" s="150" t="s">
        <v>230</v>
      </c>
      <c r="D167" s="150" t="s">
        <v>173</v>
      </c>
      <c r="E167" s="151" t="s">
        <v>2846</v>
      </c>
      <c r="F167" s="152" t="s">
        <v>2847</v>
      </c>
      <c r="G167" s="153" t="s">
        <v>208</v>
      </c>
      <c r="H167" s="154">
        <v>450</v>
      </c>
      <c r="I167" s="155"/>
      <c r="J167" s="155"/>
      <c r="K167" s="156"/>
      <c r="L167" s="157"/>
      <c r="M167" s="158" t="s">
        <v>1</v>
      </c>
      <c r="N167" s="159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176</v>
      </c>
      <c r="AT167" s="162" t="s">
        <v>173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307</v>
      </c>
    </row>
    <row r="168" spans="1:65" s="2" customFormat="1" ht="16.5" customHeight="1">
      <c r="A168" s="26"/>
      <c r="B168" s="149"/>
      <c r="C168" s="150" t="s">
        <v>234</v>
      </c>
      <c r="D168" s="150" t="s">
        <v>173</v>
      </c>
      <c r="E168" s="151" t="s">
        <v>2848</v>
      </c>
      <c r="F168" s="152" t="s">
        <v>2849</v>
      </c>
      <c r="G168" s="153" t="s">
        <v>219</v>
      </c>
      <c r="H168" s="154">
        <v>3966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176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310</v>
      </c>
    </row>
    <row r="169" spans="1:65" s="2" customFormat="1" ht="24.2" customHeight="1">
      <c r="A169" s="26"/>
      <c r="B169" s="149"/>
      <c r="C169" s="150" t="s">
        <v>237</v>
      </c>
      <c r="D169" s="150" t="s">
        <v>173</v>
      </c>
      <c r="E169" s="151" t="s">
        <v>2850</v>
      </c>
      <c r="F169" s="152" t="s">
        <v>2851</v>
      </c>
      <c r="G169" s="153" t="s">
        <v>208</v>
      </c>
      <c r="H169" s="154">
        <v>12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176</v>
      </c>
      <c r="AT169" s="162" t="s">
        <v>173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314</v>
      </c>
    </row>
    <row r="170" spans="1:65" s="2" customFormat="1" ht="24.2" customHeight="1">
      <c r="A170" s="26"/>
      <c r="B170" s="149"/>
      <c r="C170" s="150" t="s">
        <v>240</v>
      </c>
      <c r="D170" s="150" t="s">
        <v>173</v>
      </c>
      <c r="E170" s="151" t="s">
        <v>2852</v>
      </c>
      <c r="F170" s="152" t="s">
        <v>2853</v>
      </c>
      <c r="G170" s="153" t="s">
        <v>208</v>
      </c>
      <c r="H170" s="154">
        <v>12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176</v>
      </c>
      <c r="AT170" s="162" t="s">
        <v>173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317</v>
      </c>
    </row>
    <row r="171" spans="1:65" s="2" customFormat="1" ht="24.2" customHeight="1">
      <c r="A171" s="26"/>
      <c r="B171" s="149"/>
      <c r="C171" s="150" t="s">
        <v>243</v>
      </c>
      <c r="D171" s="150" t="s">
        <v>173</v>
      </c>
      <c r="E171" s="151" t="s">
        <v>2854</v>
      </c>
      <c r="F171" s="152" t="s">
        <v>2855</v>
      </c>
      <c r="G171" s="153" t="s">
        <v>219</v>
      </c>
      <c r="H171" s="154">
        <v>1765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176</v>
      </c>
      <c r="AT171" s="162" t="s">
        <v>173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323</v>
      </c>
    </row>
    <row r="172" spans="1:65" s="2" customFormat="1" ht="24.2" customHeight="1">
      <c r="A172" s="26"/>
      <c r="B172" s="149"/>
      <c r="C172" s="150" t="s">
        <v>247</v>
      </c>
      <c r="D172" s="150" t="s">
        <v>173</v>
      </c>
      <c r="E172" s="151" t="s">
        <v>2856</v>
      </c>
      <c r="F172" s="152" t="s">
        <v>2857</v>
      </c>
      <c r="G172" s="153" t="s">
        <v>219</v>
      </c>
      <c r="H172" s="154">
        <v>513</v>
      </c>
      <c r="I172" s="155"/>
      <c r="J172" s="155"/>
      <c r="K172" s="156"/>
      <c r="L172" s="157"/>
      <c r="M172" s="158" t="s">
        <v>1</v>
      </c>
      <c r="N172" s="159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176</v>
      </c>
      <c r="AT172" s="162" t="s">
        <v>173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408</v>
      </c>
    </row>
    <row r="173" spans="1:65" s="2" customFormat="1" ht="33" customHeight="1">
      <c r="A173" s="26"/>
      <c r="B173" s="149"/>
      <c r="C173" s="150" t="s">
        <v>246</v>
      </c>
      <c r="D173" s="150" t="s">
        <v>173</v>
      </c>
      <c r="E173" s="151" t="s">
        <v>2858</v>
      </c>
      <c r="F173" s="152" t="s">
        <v>2859</v>
      </c>
      <c r="G173" s="153" t="s">
        <v>219</v>
      </c>
      <c r="H173" s="154">
        <v>2278</v>
      </c>
      <c r="I173" s="155"/>
      <c r="J173" s="155"/>
      <c r="K173" s="156"/>
      <c r="L173" s="157"/>
      <c r="M173" s="158" t="s">
        <v>1</v>
      </c>
      <c r="N173" s="159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176</v>
      </c>
      <c r="AT173" s="162" t="s">
        <v>173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411</v>
      </c>
    </row>
    <row r="174" spans="1:65" s="2" customFormat="1" ht="37.9" customHeight="1">
      <c r="A174" s="26"/>
      <c r="B174" s="149"/>
      <c r="C174" s="150" t="s">
        <v>412</v>
      </c>
      <c r="D174" s="150" t="s">
        <v>173</v>
      </c>
      <c r="E174" s="151" t="s">
        <v>2860</v>
      </c>
      <c r="F174" s="152" t="s">
        <v>2861</v>
      </c>
      <c r="G174" s="153" t="s">
        <v>208</v>
      </c>
      <c r="H174" s="154">
        <v>12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176</v>
      </c>
      <c r="AT174" s="162" t="s">
        <v>173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177</v>
      </c>
      <c r="BM174" s="162" t="s">
        <v>415</v>
      </c>
    </row>
    <row r="175" spans="1:65" s="2" customFormat="1" ht="16.5" customHeight="1">
      <c r="A175" s="26"/>
      <c r="B175" s="149"/>
      <c r="C175" s="150" t="s">
        <v>250</v>
      </c>
      <c r="D175" s="150" t="s">
        <v>173</v>
      </c>
      <c r="E175" s="151" t="s">
        <v>2862</v>
      </c>
      <c r="F175" s="152" t="s">
        <v>2863</v>
      </c>
      <c r="G175" s="153" t="s">
        <v>219</v>
      </c>
      <c r="H175" s="154">
        <v>40</v>
      </c>
      <c r="I175" s="155"/>
      <c r="J175" s="155"/>
      <c r="K175" s="156"/>
      <c r="L175" s="157"/>
      <c r="M175" s="158" t="s">
        <v>1</v>
      </c>
      <c r="N175" s="159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176</v>
      </c>
      <c r="AT175" s="162" t="s">
        <v>173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177</v>
      </c>
      <c r="BM175" s="162" t="s">
        <v>419</v>
      </c>
    </row>
    <row r="176" spans="1:65" s="2" customFormat="1" ht="24.2" customHeight="1">
      <c r="A176" s="26"/>
      <c r="B176" s="149"/>
      <c r="C176" s="150" t="s">
        <v>420</v>
      </c>
      <c r="D176" s="150" t="s">
        <v>173</v>
      </c>
      <c r="E176" s="151" t="s">
        <v>2864</v>
      </c>
      <c r="F176" s="152" t="s">
        <v>2865</v>
      </c>
      <c r="G176" s="153" t="s">
        <v>219</v>
      </c>
      <c r="H176" s="154">
        <v>3</v>
      </c>
      <c r="I176" s="155"/>
      <c r="J176" s="155"/>
      <c r="K176" s="156"/>
      <c r="L176" s="157"/>
      <c r="M176" s="158" t="s">
        <v>1</v>
      </c>
      <c r="N176" s="159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176</v>
      </c>
      <c r="AT176" s="162" t="s">
        <v>173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177</v>
      </c>
      <c r="BM176" s="162" t="s">
        <v>423</v>
      </c>
    </row>
    <row r="177" spans="1:65" s="2" customFormat="1" ht="24.2" customHeight="1">
      <c r="A177" s="26"/>
      <c r="B177" s="149"/>
      <c r="C177" s="150" t="s">
        <v>256</v>
      </c>
      <c r="D177" s="150" t="s">
        <v>173</v>
      </c>
      <c r="E177" s="151" t="s">
        <v>2866</v>
      </c>
      <c r="F177" s="152" t="s">
        <v>2867</v>
      </c>
      <c r="G177" s="153" t="s">
        <v>219</v>
      </c>
      <c r="H177" s="154">
        <v>3</v>
      </c>
      <c r="I177" s="155"/>
      <c r="J177" s="155"/>
      <c r="K177" s="156"/>
      <c r="L177" s="157"/>
      <c r="M177" s="158" t="s">
        <v>1</v>
      </c>
      <c r="N177" s="159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176</v>
      </c>
      <c r="AT177" s="162" t="s">
        <v>173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177</v>
      </c>
      <c r="BM177" s="162" t="s">
        <v>424</v>
      </c>
    </row>
    <row r="178" spans="1:65" s="2" customFormat="1" ht="16.5" customHeight="1">
      <c r="A178" s="26"/>
      <c r="B178" s="149"/>
      <c r="C178" s="150" t="s">
        <v>425</v>
      </c>
      <c r="D178" s="150" t="s">
        <v>173</v>
      </c>
      <c r="E178" s="151" t="s">
        <v>2868</v>
      </c>
      <c r="F178" s="152" t="s">
        <v>2869</v>
      </c>
      <c r="G178" s="153" t="s">
        <v>219</v>
      </c>
      <c r="H178" s="154">
        <v>30</v>
      </c>
      <c r="I178" s="155"/>
      <c r="J178" s="155"/>
      <c r="K178" s="156"/>
      <c r="L178" s="157"/>
      <c r="M178" s="158" t="s">
        <v>1</v>
      </c>
      <c r="N178" s="159" t="s">
        <v>36</v>
      </c>
      <c r="O178" s="160">
        <v>0</v>
      </c>
      <c r="P178" s="160">
        <f t="shared" si="9"/>
        <v>0</v>
      </c>
      <c r="Q178" s="160">
        <v>0</v>
      </c>
      <c r="R178" s="160">
        <f t="shared" si="10"/>
        <v>0</v>
      </c>
      <c r="S178" s="160">
        <v>0</v>
      </c>
      <c r="T178" s="161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176</v>
      </c>
      <c r="AT178" s="162" t="s">
        <v>173</v>
      </c>
      <c r="AU178" s="162" t="s">
        <v>83</v>
      </c>
      <c r="AY178" s="14" t="s">
        <v>170</v>
      </c>
      <c r="BE178" s="163">
        <f t="shared" si="12"/>
        <v>0</v>
      </c>
      <c r="BF178" s="163">
        <f t="shared" si="13"/>
        <v>0</v>
      </c>
      <c r="BG178" s="163">
        <f t="shared" si="14"/>
        <v>0</v>
      </c>
      <c r="BH178" s="163">
        <f t="shared" si="15"/>
        <v>0</v>
      </c>
      <c r="BI178" s="163">
        <f t="shared" si="16"/>
        <v>0</v>
      </c>
      <c r="BJ178" s="14" t="s">
        <v>83</v>
      </c>
      <c r="BK178" s="163">
        <f t="shared" si="17"/>
        <v>0</v>
      </c>
      <c r="BL178" s="14" t="s">
        <v>177</v>
      </c>
      <c r="BM178" s="162" t="s">
        <v>428</v>
      </c>
    </row>
    <row r="179" spans="1:65" s="2" customFormat="1" ht="24.2" customHeight="1">
      <c r="A179" s="26"/>
      <c r="B179" s="149"/>
      <c r="C179" s="150" t="s">
        <v>259</v>
      </c>
      <c r="D179" s="150" t="s">
        <v>173</v>
      </c>
      <c r="E179" s="151" t="s">
        <v>2870</v>
      </c>
      <c r="F179" s="152" t="s">
        <v>2871</v>
      </c>
      <c r="G179" s="153" t="s">
        <v>219</v>
      </c>
      <c r="H179" s="154">
        <v>2</v>
      </c>
      <c r="I179" s="155"/>
      <c r="J179" s="155"/>
      <c r="K179" s="156"/>
      <c r="L179" s="157"/>
      <c r="M179" s="158" t="s">
        <v>1</v>
      </c>
      <c r="N179" s="159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176</v>
      </c>
      <c r="AT179" s="162" t="s">
        <v>173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177</v>
      </c>
      <c r="BM179" s="162" t="s">
        <v>431</v>
      </c>
    </row>
    <row r="180" spans="1:65" s="2" customFormat="1" ht="16.5" customHeight="1">
      <c r="A180" s="26"/>
      <c r="B180" s="149"/>
      <c r="C180" s="150" t="s">
        <v>432</v>
      </c>
      <c r="D180" s="150" t="s">
        <v>173</v>
      </c>
      <c r="E180" s="151" t="s">
        <v>2872</v>
      </c>
      <c r="F180" s="152" t="s">
        <v>2873</v>
      </c>
      <c r="G180" s="153" t="s">
        <v>181</v>
      </c>
      <c r="H180" s="154">
        <v>3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176</v>
      </c>
      <c r="AT180" s="162" t="s">
        <v>173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177</v>
      </c>
      <c r="BM180" s="162" t="s">
        <v>251</v>
      </c>
    </row>
    <row r="181" spans="1:65" s="2" customFormat="1" ht="16.5" customHeight="1">
      <c r="A181" s="26"/>
      <c r="B181" s="149"/>
      <c r="C181" s="150" t="s">
        <v>263</v>
      </c>
      <c r="D181" s="150" t="s">
        <v>173</v>
      </c>
      <c r="E181" s="151" t="s">
        <v>2874</v>
      </c>
      <c r="F181" s="152" t="s">
        <v>2875</v>
      </c>
      <c r="G181" s="153" t="s">
        <v>219</v>
      </c>
      <c r="H181" s="154">
        <v>1</v>
      </c>
      <c r="I181" s="155"/>
      <c r="J181" s="155"/>
      <c r="K181" s="156"/>
      <c r="L181" s="157"/>
      <c r="M181" s="158" t="s">
        <v>1</v>
      </c>
      <c r="N181" s="159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176</v>
      </c>
      <c r="AT181" s="162" t="s">
        <v>173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177</v>
      </c>
      <c r="BM181" s="162" t="s">
        <v>439</v>
      </c>
    </row>
    <row r="182" spans="1:65" s="2" customFormat="1" ht="24.2" customHeight="1">
      <c r="A182" s="26"/>
      <c r="B182" s="149"/>
      <c r="C182" s="150" t="s">
        <v>440</v>
      </c>
      <c r="D182" s="150" t="s">
        <v>173</v>
      </c>
      <c r="E182" s="151" t="s">
        <v>2876</v>
      </c>
      <c r="F182" s="152" t="s">
        <v>2877</v>
      </c>
      <c r="G182" s="153" t="s">
        <v>181</v>
      </c>
      <c r="H182" s="154">
        <v>50</v>
      </c>
      <c r="I182" s="155"/>
      <c r="J182" s="155"/>
      <c r="K182" s="156"/>
      <c r="L182" s="157"/>
      <c r="M182" s="158" t="s">
        <v>1</v>
      </c>
      <c r="N182" s="159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176</v>
      </c>
      <c r="AT182" s="162" t="s">
        <v>173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177</v>
      </c>
      <c r="BM182" s="162" t="s">
        <v>443</v>
      </c>
    </row>
    <row r="183" spans="1:65" s="12" customFormat="1" ht="22.9" customHeight="1">
      <c r="B183" s="137"/>
      <c r="D183" s="138" t="s">
        <v>69</v>
      </c>
      <c r="E183" s="147" t="s">
        <v>2878</v>
      </c>
      <c r="F183" s="147" t="s">
        <v>2688</v>
      </c>
      <c r="J183" s="148"/>
      <c r="L183" s="137"/>
      <c r="M183" s="141"/>
      <c r="N183" s="142"/>
      <c r="O183" s="142"/>
      <c r="P183" s="143">
        <f>P184</f>
        <v>0</v>
      </c>
      <c r="Q183" s="142"/>
      <c r="R183" s="143">
        <f>R184</f>
        <v>0</v>
      </c>
      <c r="S183" s="142"/>
      <c r="T183" s="144">
        <f>T184</f>
        <v>0</v>
      </c>
      <c r="AR183" s="138" t="s">
        <v>182</v>
      </c>
      <c r="AT183" s="145" t="s">
        <v>69</v>
      </c>
      <c r="AU183" s="145" t="s">
        <v>77</v>
      </c>
      <c r="AY183" s="138" t="s">
        <v>170</v>
      </c>
      <c r="BK183" s="146">
        <f>BK184</f>
        <v>0</v>
      </c>
    </row>
    <row r="184" spans="1:65" s="2" customFormat="1" ht="24.2" customHeight="1">
      <c r="A184" s="26"/>
      <c r="B184" s="149"/>
      <c r="C184" s="164" t="s">
        <v>266</v>
      </c>
      <c r="D184" s="164" t="s">
        <v>178</v>
      </c>
      <c r="E184" s="165" t="s">
        <v>2879</v>
      </c>
      <c r="F184" s="166" t="s">
        <v>2880</v>
      </c>
      <c r="G184" s="167" t="s">
        <v>208</v>
      </c>
      <c r="H184" s="168">
        <v>675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298</v>
      </c>
      <c r="AT184" s="162" t="s">
        <v>178</v>
      </c>
      <c r="AU184" s="162" t="s">
        <v>83</v>
      </c>
      <c r="AY184" s="14" t="s">
        <v>170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4" t="s">
        <v>83</v>
      </c>
      <c r="BK184" s="163">
        <f>ROUND(I184*H184,2)</f>
        <v>0</v>
      </c>
      <c r="BL184" s="14" t="s">
        <v>298</v>
      </c>
      <c r="BM184" s="162" t="s">
        <v>446</v>
      </c>
    </row>
    <row r="185" spans="1:65" s="12" customFormat="1" ht="22.9" customHeight="1">
      <c r="B185" s="137"/>
      <c r="D185" s="138" t="s">
        <v>69</v>
      </c>
      <c r="E185" s="147" t="s">
        <v>2881</v>
      </c>
      <c r="F185" s="147" t="s">
        <v>2882</v>
      </c>
      <c r="J185" s="148"/>
      <c r="L185" s="137"/>
      <c r="M185" s="141"/>
      <c r="N185" s="142"/>
      <c r="O185" s="142"/>
      <c r="P185" s="143">
        <f>SUM(P186:P209)</f>
        <v>0</v>
      </c>
      <c r="Q185" s="142"/>
      <c r="R185" s="143">
        <f>SUM(R186:R209)</f>
        <v>0</v>
      </c>
      <c r="S185" s="142"/>
      <c r="T185" s="144">
        <f>SUM(T186:T209)</f>
        <v>0</v>
      </c>
      <c r="AR185" s="138" t="s">
        <v>182</v>
      </c>
      <c r="AT185" s="145" t="s">
        <v>69</v>
      </c>
      <c r="AU185" s="145" t="s">
        <v>77</v>
      </c>
      <c r="AY185" s="138" t="s">
        <v>170</v>
      </c>
      <c r="BK185" s="146">
        <f>SUM(BK186:BK209)</f>
        <v>0</v>
      </c>
    </row>
    <row r="186" spans="1:65" s="2" customFormat="1" ht="16.5" customHeight="1">
      <c r="A186" s="26"/>
      <c r="B186" s="149"/>
      <c r="C186" s="164" t="s">
        <v>447</v>
      </c>
      <c r="D186" s="164" t="s">
        <v>178</v>
      </c>
      <c r="E186" s="165" t="s">
        <v>2883</v>
      </c>
      <c r="F186" s="166" t="s">
        <v>2884</v>
      </c>
      <c r="G186" s="167" t="s">
        <v>181</v>
      </c>
      <c r="H186" s="168">
        <v>3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ref="P186:P209" si="18">O186*H186</f>
        <v>0</v>
      </c>
      <c r="Q186" s="160">
        <v>0</v>
      </c>
      <c r="R186" s="160">
        <f t="shared" ref="R186:R209" si="19">Q186*H186</f>
        <v>0</v>
      </c>
      <c r="S186" s="160">
        <v>0</v>
      </c>
      <c r="T186" s="161">
        <f t="shared" ref="T186:T209" si="20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298</v>
      </c>
      <c r="AT186" s="162" t="s">
        <v>178</v>
      </c>
      <c r="AU186" s="162" t="s">
        <v>83</v>
      </c>
      <c r="AY186" s="14" t="s">
        <v>170</v>
      </c>
      <c r="BE186" s="163">
        <f t="shared" ref="BE186:BE209" si="21">IF(N186="základná",J186,0)</f>
        <v>0</v>
      </c>
      <c r="BF186" s="163">
        <f t="shared" ref="BF186:BF209" si="22">IF(N186="znížená",J186,0)</f>
        <v>0</v>
      </c>
      <c r="BG186" s="163">
        <f t="shared" ref="BG186:BG209" si="23">IF(N186="zákl. prenesená",J186,0)</f>
        <v>0</v>
      </c>
      <c r="BH186" s="163">
        <f t="shared" ref="BH186:BH209" si="24">IF(N186="zníž. prenesená",J186,0)</f>
        <v>0</v>
      </c>
      <c r="BI186" s="163">
        <f t="shared" ref="BI186:BI209" si="25">IF(N186="nulová",J186,0)</f>
        <v>0</v>
      </c>
      <c r="BJ186" s="14" t="s">
        <v>83</v>
      </c>
      <c r="BK186" s="163">
        <f t="shared" ref="BK186:BK209" si="26">ROUND(I186*H186,2)</f>
        <v>0</v>
      </c>
      <c r="BL186" s="14" t="s">
        <v>298</v>
      </c>
      <c r="BM186" s="162" t="s">
        <v>450</v>
      </c>
    </row>
    <row r="187" spans="1:65" s="2" customFormat="1" ht="44.25" customHeight="1">
      <c r="A187" s="26"/>
      <c r="B187" s="149"/>
      <c r="C187" s="164" t="s">
        <v>270</v>
      </c>
      <c r="D187" s="164" t="s">
        <v>178</v>
      </c>
      <c r="E187" s="165" t="s">
        <v>2885</v>
      </c>
      <c r="F187" s="166" t="s">
        <v>2886</v>
      </c>
      <c r="G187" s="167" t="s">
        <v>208</v>
      </c>
      <c r="H187" s="168">
        <v>450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 t="shared" si="18"/>
        <v>0</v>
      </c>
      <c r="Q187" s="160">
        <v>0</v>
      </c>
      <c r="R187" s="160">
        <f t="shared" si="19"/>
        <v>0</v>
      </c>
      <c r="S187" s="160">
        <v>0</v>
      </c>
      <c r="T187" s="161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298</v>
      </c>
      <c r="AT187" s="162" t="s">
        <v>178</v>
      </c>
      <c r="AU187" s="162" t="s">
        <v>83</v>
      </c>
      <c r="AY187" s="14" t="s">
        <v>170</v>
      </c>
      <c r="BE187" s="163">
        <f t="shared" si="21"/>
        <v>0</v>
      </c>
      <c r="BF187" s="163">
        <f t="shared" si="22"/>
        <v>0</v>
      </c>
      <c r="BG187" s="163">
        <f t="shared" si="23"/>
        <v>0</v>
      </c>
      <c r="BH187" s="163">
        <f t="shared" si="24"/>
        <v>0</v>
      </c>
      <c r="BI187" s="163">
        <f t="shared" si="25"/>
        <v>0</v>
      </c>
      <c r="BJ187" s="14" t="s">
        <v>83</v>
      </c>
      <c r="BK187" s="163">
        <f t="shared" si="26"/>
        <v>0</v>
      </c>
      <c r="BL187" s="14" t="s">
        <v>298</v>
      </c>
      <c r="BM187" s="162" t="s">
        <v>453</v>
      </c>
    </row>
    <row r="188" spans="1:65" s="2" customFormat="1" ht="24.2" customHeight="1">
      <c r="A188" s="26"/>
      <c r="B188" s="149"/>
      <c r="C188" s="164" t="s">
        <v>456</v>
      </c>
      <c r="D188" s="164" t="s">
        <v>178</v>
      </c>
      <c r="E188" s="165" t="s">
        <v>2887</v>
      </c>
      <c r="F188" s="166" t="s">
        <v>2888</v>
      </c>
      <c r="G188" s="167" t="s">
        <v>219</v>
      </c>
      <c r="H188" s="168">
        <v>30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 t="shared" si="18"/>
        <v>0</v>
      </c>
      <c r="Q188" s="160">
        <v>0</v>
      </c>
      <c r="R188" s="160">
        <f t="shared" si="19"/>
        <v>0</v>
      </c>
      <c r="S188" s="160">
        <v>0</v>
      </c>
      <c r="T188" s="161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298</v>
      </c>
      <c r="AT188" s="162" t="s">
        <v>178</v>
      </c>
      <c r="AU188" s="162" t="s">
        <v>83</v>
      </c>
      <c r="AY188" s="14" t="s">
        <v>170</v>
      </c>
      <c r="BE188" s="163">
        <f t="shared" si="21"/>
        <v>0</v>
      </c>
      <c r="BF188" s="163">
        <f t="shared" si="22"/>
        <v>0</v>
      </c>
      <c r="BG188" s="163">
        <f t="shared" si="23"/>
        <v>0</v>
      </c>
      <c r="BH188" s="163">
        <f t="shared" si="24"/>
        <v>0</v>
      </c>
      <c r="BI188" s="163">
        <f t="shared" si="25"/>
        <v>0</v>
      </c>
      <c r="BJ188" s="14" t="s">
        <v>83</v>
      </c>
      <c r="BK188" s="163">
        <f t="shared" si="26"/>
        <v>0</v>
      </c>
      <c r="BL188" s="14" t="s">
        <v>298</v>
      </c>
      <c r="BM188" s="162" t="s">
        <v>459</v>
      </c>
    </row>
    <row r="189" spans="1:65" s="2" customFormat="1" ht="33" customHeight="1">
      <c r="A189" s="26"/>
      <c r="B189" s="149"/>
      <c r="C189" s="164" t="s">
        <v>276</v>
      </c>
      <c r="D189" s="164" t="s">
        <v>178</v>
      </c>
      <c r="E189" s="165" t="s">
        <v>2889</v>
      </c>
      <c r="F189" s="166" t="s">
        <v>2890</v>
      </c>
      <c r="G189" s="167" t="s">
        <v>219</v>
      </c>
      <c r="H189" s="168">
        <v>2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18"/>
        <v>0</v>
      </c>
      <c r="Q189" s="160">
        <v>0</v>
      </c>
      <c r="R189" s="160">
        <f t="shared" si="19"/>
        <v>0</v>
      </c>
      <c r="S189" s="160">
        <v>0</v>
      </c>
      <c r="T189" s="161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298</v>
      </c>
      <c r="AT189" s="162" t="s">
        <v>178</v>
      </c>
      <c r="AU189" s="162" t="s">
        <v>83</v>
      </c>
      <c r="AY189" s="14" t="s">
        <v>170</v>
      </c>
      <c r="BE189" s="163">
        <f t="shared" si="21"/>
        <v>0</v>
      </c>
      <c r="BF189" s="163">
        <f t="shared" si="22"/>
        <v>0</v>
      </c>
      <c r="BG189" s="163">
        <f t="shared" si="23"/>
        <v>0</v>
      </c>
      <c r="BH189" s="163">
        <f t="shared" si="24"/>
        <v>0</v>
      </c>
      <c r="BI189" s="163">
        <f t="shared" si="25"/>
        <v>0</v>
      </c>
      <c r="BJ189" s="14" t="s">
        <v>83</v>
      </c>
      <c r="BK189" s="163">
        <f t="shared" si="26"/>
        <v>0</v>
      </c>
      <c r="BL189" s="14" t="s">
        <v>298</v>
      </c>
      <c r="BM189" s="162" t="s">
        <v>462</v>
      </c>
    </row>
    <row r="190" spans="1:65" s="2" customFormat="1" ht="24.2" customHeight="1">
      <c r="A190" s="26"/>
      <c r="B190" s="149"/>
      <c r="C190" s="164" t="s">
        <v>463</v>
      </c>
      <c r="D190" s="164" t="s">
        <v>178</v>
      </c>
      <c r="E190" s="165" t="s">
        <v>2891</v>
      </c>
      <c r="F190" s="166" t="s">
        <v>2892</v>
      </c>
      <c r="G190" s="167" t="s">
        <v>208</v>
      </c>
      <c r="H190" s="168">
        <v>12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 t="shared" si="18"/>
        <v>0</v>
      </c>
      <c r="Q190" s="160">
        <v>0</v>
      </c>
      <c r="R190" s="160">
        <f t="shared" si="19"/>
        <v>0</v>
      </c>
      <c r="S190" s="160">
        <v>0</v>
      </c>
      <c r="T190" s="161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298</v>
      </c>
      <c r="AT190" s="162" t="s">
        <v>178</v>
      </c>
      <c r="AU190" s="162" t="s">
        <v>83</v>
      </c>
      <c r="AY190" s="14" t="s">
        <v>170</v>
      </c>
      <c r="BE190" s="163">
        <f t="shared" si="21"/>
        <v>0</v>
      </c>
      <c r="BF190" s="163">
        <f t="shared" si="22"/>
        <v>0</v>
      </c>
      <c r="BG190" s="163">
        <f t="shared" si="23"/>
        <v>0</v>
      </c>
      <c r="BH190" s="163">
        <f t="shared" si="24"/>
        <v>0</v>
      </c>
      <c r="BI190" s="163">
        <f t="shared" si="25"/>
        <v>0</v>
      </c>
      <c r="BJ190" s="14" t="s">
        <v>83</v>
      </c>
      <c r="BK190" s="163">
        <f t="shared" si="26"/>
        <v>0</v>
      </c>
      <c r="BL190" s="14" t="s">
        <v>298</v>
      </c>
      <c r="BM190" s="162" t="s">
        <v>466</v>
      </c>
    </row>
    <row r="191" spans="1:65" s="2" customFormat="1" ht="33" customHeight="1">
      <c r="A191" s="26"/>
      <c r="B191" s="149"/>
      <c r="C191" s="164" t="s">
        <v>284</v>
      </c>
      <c r="D191" s="164" t="s">
        <v>178</v>
      </c>
      <c r="E191" s="165" t="s">
        <v>2893</v>
      </c>
      <c r="F191" s="166" t="s">
        <v>2894</v>
      </c>
      <c r="G191" s="167" t="s">
        <v>208</v>
      </c>
      <c r="H191" s="168">
        <v>12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18"/>
        <v>0</v>
      </c>
      <c r="Q191" s="160">
        <v>0</v>
      </c>
      <c r="R191" s="160">
        <f t="shared" si="19"/>
        <v>0</v>
      </c>
      <c r="S191" s="160">
        <v>0</v>
      </c>
      <c r="T191" s="161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298</v>
      </c>
      <c r="AT191" s="162" t="s">
        <v>178</v>
      </c>
      <c r="AU191" s="162" t="s">
        <v>83</v>
      </c>
      <c r="AY191" s="14" t="s">
        <v>170</v>
      </c>
      <c r="BE191" s="163">
        <f t="shared" si="21"/>
        <v>0</v>
      </c>
      <c r="BF191" s="163">
        <f t="shared" si="22"/>
        <v>0</v>
      </c>
      <c r="BG191" s="163">
        <f t="shared" si="23"/>
        <v>0</v>
      </c>
      <c r="BH191" s="163">
        <f t="shared" si="24"/>
        <v>0</v>
      </c>
      <c r="BI191" s="163">
        <f t="shared" si="25"/>
        <v>0</v>
      </c>
      <c r="BJ191" s="14" t="s">
        <v>83</v>
      </c>
      <c r="BK191" s="163">
        <f t="shared" si="26"/>
        <v>0</v>
      </c>
      <c r="BL191" s="14" t="s">
        <v>298</v>
      </c>
      <c r="BM191" s="162" t="s">
        <v>467</v>
      </c>
    </row>
    <row r="192" spans="1:65" s="2" customFormat="1" ht="16.5" customHeight="1">
      <c r="A192" s="26"/>
      <c r="B192" s="149"/>
      <c r="C192" s="164" t="s">
        <v>468</v>
      </c>
      <c r="D192" s="164" t="s">
        <v>178</v>
      </c>
      <c r="E192" s="165" t="s">
        <v>2895</v>
      </c>
      <c r="F192" s="166" t="s">
        <v>2896</v>
      </c>
      <c r="G192" s="167" t="s">
        <v>219</v>
      </c>
      <c r="H192" s="168">
        <v>3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si="18"/>
        <v>0</v>
      </c>
      <c r="Q192" s="160">
        <v>0</v>
      </c>
      <c r="R192" s="160">
        <f t="shared" si="19"/>
        <v>0</v>
      </c>
      <c r="S192" s="160">
        <v>0</v>
      </c>
      <c r="T192" s="161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298</v>
      </c>
      <c r="AT192" s="162" t="s">
        <v>178</v>
      </c>
      <c r="AU192" s="162" t="s">
        <v>83</v>
      </c>
      <c r="AY192" s="14" t="s">
        <v>170</v>
      </c>
      <c r="BE192" s="163">
        <f t="shared" si="21"/>
        <v>0</v>
      </c>
      <c r="BF192" s="163">
        <f t="shared" si="22"/>
        <v>0</v>
      </c>
      <c r="BG192" s="163">
        <f t="shared" si="23"/>
        <v>0</v>
      </c>
      <c r="BH192" s="163">
        <f t="shared" si="24"/>
        <v>0</v>
      </c>
      <c r="BI192" s="163">
        <f t="shared" si="25"/>
        <v>0</v>
      </c>
      <c r="BJ192" s="14" t="s">
        <v>83</v>
      </c>
      <c r="BK192" s="163">
        <f t="shared" si="26"/>
        <v>0</v>
      </c>
      <c r="BL192" s="14" t="s">
        <v>298</v>
      </c>
      <c r="BM192" s="162" t="s">
        <v>471</v>
      </c>
    </row>
    <row r="193" spans="1:65" s="2" customFormat="1" ht="24.2" customHeight="1">
      <c r="A193" s="26"/>
      <c r="B193" s="149"/>
      <c r="C193" s="164" t="s">
        <v>287</v>
      </c>
      <c r="D193" s="164" t="s">
        <v>178</v>
      </c>
      <c r="E193" s="165" t="s">
        <v>2897</v>
      </c>
      <c r="F193" s="166" t="s">
        <v>2898</v>
      </c>
      <c r="G193" s="167" t="s">
        <v>219</v>
      </c>
      <c r="H193" s="168">
        <v>40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18"/>
        <v>0</v>
      </c>
      <c r="Q193" s="160">
        <v>0</v>
      </c>
      <c r="R193" s="160">
        <f t="shared" si="19"/>
        <v>0</v>
      </c>
      <c r="S193" s="160">
        <v>0</v>
      </c>
      <c r="T193" s="161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298</v>
      </c>
      <c r="AT193" s="162" t="s">
        <v>178</v>
      </c>
      <c r="AU193" s="162" t="s">
        <v>83</v>
      </c>
      <c r="AY193" s="14" t="s">
        <v>170</v>
      </c>
      <c r="BE193" s="163">
        <f t="shared" si="21"/>
        <v>0</v>
      </c>
      <c r="BF193" s="163">
        <f t="shared" si="22"/>
        <v>0</v>
      </c>
      <c r="BG193" s="163">
        <f t="shared" si="23"/>
        <v>0</v>
      </c>
      <c r="BH193" s="163">
        <f t="shared" si="24"/>
        <v>0</v>
      </c>
      <c r="BI193" s="163">
        <f t="shared" si="25"/>
        <v>0</v>
      </c>
      <c r="BJ193" s="14" t="s">
        <v>83</v>
      </c>
      <c r="BK193" s="163">
        <f t="shared" si="26"/>
        <v>0</v>
      </c>
      <c r="BL193" s="14" t="s">
        <v>298</v>
      </c>
      <c r="BM193" s="162" t="s">
        <v>474</v>
      </c>
    </row>
    <row r="194" spans="1:65" s="2" customFormat="1" ht="24.2" customHeight="1">
      <c r="A194" s="26"/>
      <c r="B194" s="149"/>
      <c r="C194" s="164" t="s">
        <v>477</v>
      </c>
      <c r="D194" s="164" t="s">
        <v>178</v>
      </c>
      <c r="E194" s="165" t="s">
        <v>2899</v>
      </c>
      <c r="F194" s="166" t="s">
        <v>2900</v>
      </c>
      <c r="G194" s="167" t="s">
        <v>219</v>
      </c>
      <c r="H194" s="168">
        <v>6244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18"/>
        <v>0</v>
      </c>
      <c r="Q194" s="160">
        <v>0</v>
      </c>
      <c r="R194" s="160">
        <f t="shared" si="19"/>
        <v>0</v>
      </c>
      <c r="S194" s="160">
        <v>0</v>
      </c>
      <c r="T194" s="161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298</v>
      </c>
      <c r="AT194" s="162" t="s">
        <v>178</v>
      </c>
      <c r="AU194" s="162" t="s">
        <v>83</v>
      </c>
      <c r="AY194" s="14" t="s">
        <v>170</v>
      </c>
      <c r="BE194" s="163">
        <f t="shared" si="21"/>
        <v>0</v>
      </c>
      <c r="BF194" s="163">
        <f t="shared" si="22"/>
        <v>0</v>
      </c>
      <c r="BG194" s="163">
        <f t="shared" si="23"/>
        <v>0</v>
      </c>
      <c r="BH194" s="163">
        <f t="shared" si="24"/>
        <v>0</v>
      </c>
      <c r="BI194" s="163">
        <f t="shared" si="25"/>
        <v>0</v>
      </c>
      <c r="BJ194" s="14" t="s">
        <v>83</v>
      </c>
      <c r="BK194" s="163">
        <f t="shared" si="26"/>
        <v>0</v>
      </c>
      <c r="BL194" s="14" t="s">
        <v>298</v>
      </c>
      <c r="BM194" s="162" t="s">
        <v>480</v>
      </c>
    </row>
    <row r="195" spans="1:65" s="2" customFormat="1" ht="16.5" customHeight="1">
      <c r="A195" s="26"/>
      <c r="B195" s="149"/>
      <c r="C195" s="164" t="s">
        <v>291</v>
      </c>
      <c r="D195" s="164" t="s">
        <v>178</v>
      </c>
      <c r="E195" s="165" t="s">
        <v>2901</v>
      </c>
      <c r="F195" s="166" t="s">
        <v>2727</v>
      </c>
      <c r="G195" s="167" t="s">
        <v>208</v>
      </c>
      <c r="H195" s="168">
        <v>500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18"/>
        <v>0</v>
      </c>
      <c r="Q195" s="160">
        <v>0</v>
      </c>
      <c r="R195" s="160">
        <f t="shared" si="19"/>
        <v>0</v>
      </c>
      <c r="S195" s="160">
        <v>0</v>
      </c>
      <c r="T195" s="161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298</v>
      </c>
      <c r="AT195" s="162" t="s">
        <v>178</v>
      </c>
      <c r="AU195" s="162" t="s">
        <v>83</v>
      </c>
      <c r="AY195" s="14" t="s">
        <v>170</v>
      </c>
      <c r="BE195" s="163">
        <f t="shared" si="21"/>
        <v>0</v>
      </c>
      <c r="BF195" s="163">
        <f t="shared" si="22"/>
        <v>0</v>
      </c>
      <c r="BG195" s="163">
        <f t="shared" si="23"/>
        <v>0</v>
      </c>
      <c r="BH195" s="163">
        <f t="shared" si="24"/>
        <v>0</v>
      </c>
      <c r="BI195" s="163">
        <f t="shared" si="25"/>
        <v>0</v>
      </c>
      <c r="BJ195" s="14" t="s">
        <v>83</v>
      </c>
      <c r="BK195" s="163">
        <f t="shared" si="26"/>
        <v>0</v>
      </c>
      <c r="BL195" s="14" t="s">
        <v>298</v>
      </c>
      <c r="BM195" s="162" t="s">
        <v>483</v>
      </c>
    </row>
    <row r="196" spans="1:65" s="2" customFormat="1" ht="33" customHeight="1">
      <c r="A196" s="26"/>
      <c r="B196" s="149"/>
      <c r="C196" s="164" t="s">
        <v>484</v>
      </c>
      <c r="D196" s="164" t="s">
        <v>178</v>
      </c>
      <c r="E196" s="165" t="s">
        <v>2902</v>
      </c>
      <c r="F196" s="166" t="s">
        <v>2903</v>
      </c>
      <c r="G196" s="167" t="s">
        <v>208</v>
      </c>
      <c r="H196" s="168">
        <v>1923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18"/>
        <v>0</v>
      </c>
      <c r="Q196" s="160">
        <v>0</v>
      </c>
      <c r="R196" s="160">
        <f t="shared" si="19"/>
        <v>0</v>
      </c>
      <c r="S196" s="160">
        <v>0</v>
      </c>
      <c r="T196" s="161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298</v>
      </c>
      <c r="AT196" s="162" t="s">
        <v>178</v>
      </c>
      <c r="AU196" s="162" t="s">
        <v>83</v>
      </c>
      <c r="AY196" s="14" t="s">
        <v>170</v>
      </c>
      <c r="BE196" s="163">
        <f t="shared" si="21"/>
        <v>0</v>
      </c>
      <c r="BF196" s="163">
        <f t="shared" si="22"/>
        <v>0</v>
      </c>
      <c r="BG196" s="163">
        <f t="shared" si="23"/>
        <v>0</v>
      </c>
      <c r="BH196" s="163">
        <f t="shared" si="24"/>
        <v>0</v>
      </c>
      <c r="BI196" s="163">
        <f t="shared" si="25"/>
        <v>0</v>
      </c>
      <c r="BJ196" s="14" t="s">
        <v>83</v>
      </c>
      <c r="BK196" s="163">
        <f t="shared" si="26"/>
        <v>0</v>
      </c>
      <c r="BL196" s="14" t="s">
        <v>298</v>
      </c>
      <c r="BM196" s="162" t="s">
        <v>487</v>
      </c>
    </row>
    <row r="197" spans="1:65" s="2" customFormat="1" ht="24.2" customHeight="1">
      <c r="A197" s="26"/>
      <c r="B197" s="149"/>
      <c r="C197" s="164" t="s">
        <v>294</v>
      </c>
      <c r="D197" s="164" t="s">
        <v>178</v>
      </c>
      <c r="E197" s="165" t="s">
        <v>2904</v>
      </c>
      <c r="F197" s="166" t="s">
        <v>2905</v>
      </c>
      <c r="G197" s="167" t="s">
        <v>208</v>
      </c>
      <c r="H197" s="168">
        <v>660</v>
      </c>
      <c r="I197" s="169"/>
      <c r="J197" s="169"/>
      <c r="K197" s="170"/>
      <c r="L197" s="27"/>
      <c r="M197" s="171" t="s">
        <v>1</v>
      </c>
      <c r="N197" s="172" t="s">
        <v>36</v>
      </c>
      <c r="O197" s="160">
        <v>0</v>
      </c>
      <c r="P197" s="160">
        <f t="shared" si="18"/>
        <v>0</v>
      </c>
      <c r="Q197" s="160">
        <v>0</v>
      </c>
      <c r="R197" s="160">
        <f t="shared" si="19"/>
        <v>0</v>
      </c>
      <c r="S197" s="160">
        <v>0</v>
      </c>
      <c r="T197" s="161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298</v>
      </c>
      <c r="AT197" s="162" t="s">
        <v>178</v>
      </c>
      <c r="AU197" s="162" t="s">
        <v>83</v>
      </c>
      <c r="AY197" s="14" t="s">
        <v>170</v>
      </c>
      <c r="BE197" s="163">
        <f t="shared" si="21"/>
        <v>0</v>
      </c>
      <c r="BF197" s="163">
        <f t="shared" si="22"/>
        <v>0</v>
      </c>
      <c r="BG197" s="163">
        <f t="shared" si="23"/>
        <v>0</v>
      </c>
      <c r="BH197" s="163">
        <f t="shared" si="24"/>
        <v>0</v>
      </c>
      <c r="BI197" s="163">
        <f t="shared" si="25"/>
        <v>0</v>
      </c>
      <c r="BJ197" s="14" t="s">
        <v>83</v>
      </c>
      <c r="BK197" s="163">
        <f t="shared" si="26"/>
        <v>0</v>
      </c>
      <c r="BL197" s="14" t="s">
        <v>298</v>
      </c>
      <c r="BM197" s="162" t="s">
        <v>490</v>
      </c>
    </row>
    <row r="198" spans="1:65" s="2" customFormat="1" ht="24.2" customHeight="1">
      <c r="A198" s="26"/>
      <c r="B198" s="149"/>
      <c r="C198" s="164" t="s">
        <v>737</v>
      </c>
      <c r="D198" s="164" t="s">
        <v>178</v>
      </c>
      <c r="E198" s="165" t="s">
        <v>2906</v>
      </c>
      <c r="F198" s="166" t="s">
        <v>2907</v>
      </c>
      <c r="G198" s="167" t="s">
        <v>208</v>
      </c>
      <c r="H198" s="168">
        <v>675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18"/>
        <v>0</v>
      </c>
      <c r="Q198" s="160">
        <v>0</v>
      </c>
      <c r="R198" s="160">
        <f t="shared" si="19"/>
        <v>0</v>
      </c>
      <c r="S198" s="160">
        <v>0</v>
      </c>
      <c r="T198" s="161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298</v>
      </c>
      <c r="AT198" s="162" t="s">
        <v>178</v>
      </c>
      <c r="AU198" s="162" t="s">
        <v>83</v>
      </c>
      <c r="AY198" s="14" t="s">
        <v>170</v>
      </c>
      <c r="BE198" s="163">
        <f t="shared" si="21"/>
        <v>0</v>
      </c>
      <c r="BF198" s="163">
        <f t="shared" si="22"/>
        <v>0</v>
      </c>
      <c r="BG198" s="163">
        <f t="shared" si="23"/>
        <v>0</v>
      </c>
      <c r="BH198" s="163">
        <f t="shared" si="24"/>
        <v>0</v>
      </c>
      <c r="BI198" s="163">
        <f t="shared" si="25"/>
        <v>0</v>
      </c>
      <c r="BJ198" s="14" t="s">
        <v>83</v>
      </c>
      <c r="BK198" s="163">
        <f t="shared" si="26"/>
        <v>0</v>
      </c>
      <c r="BL198" s="14" t="s">
        <v>298</v>
      </c>
      <c r="BM198" s="162" t="s">
        <v>740</v>
      </c>
    </row>
    <row r="199" spans="1:65" s="2" customFormat="1" ht="37.9" customHeight="1">
      <c r="A199" s="26"/>
      <c r="B199" s="149"/>
      <c r="C199" s="164" t="s">
        <v>298</v>
      </c>
      <c r="D199" s="164" t="s">
        <v>178</v>
      </c>
      <c r="E199" s="165" t="s">
        <v>2908</v>
      </c>
      <c r="F199" s="166" t="s">
        <v>2909</v>
      </c>
      <c r="G199" s="167" t="s">
        <v>208</v>
      </c>
      <c r="H199" s="168">
        <v>78</v>
      </c>
      <c r="I199" s="169"/>
      <c r="J199" s="169"/>
      <c r="K199" s="170"/>
      <c r="L199" s="27"/>
      <c r="M199" s="171" t="s">
        <v>1</v>
      </c>
      <c r="N199" s="172" t="s">
        <v>36</v>
      </c>
      <c r="O199" s="160">
        <v>0</v>
      </c>
      <c r="P199" s="160">
        <f t="shared" si="18"/>
        <v>0</v>
      </c>
      <c r="Q199" s="160">
        <v>0</v>
      </c>
      <c r="R199" s="160">
        <f t="shared" si="19"/>
        <v>0</v>
      </c>
      <c r="S199" s="160">
        <v>0</v>
      </c>
      <c r="T199" s="161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298</v>
      </c>
      <c r="AT199" s="162" t="s">
        <v>178</v>
      </c>
      <c r="AU199" s="162" t="s">
        <v>83</v>
      </c>
      <c r="AY199" s="14" t="s">
        <v>170</v>
      </c>
      <c r="BE199" s="163">
        <f t="shared" si="21"/>
        <v>0</v>
      </c>
      <c r="BF199" s="163">
        <f t="shared" si="22"/>
        <v>0</v>
      </c>
      <c r="BG199" s="163">
        <f t="shared" si="23"/>
        <v>0</v>
      </c>
      <c r="BH199" s="163">
        <f t="shared" si="24"/>
        <v>0</v>
      </c>
      <c r="BI199" s="163">
        <f t="shared" si="25"/>
        <v>0</v>
      </c>
      <c r="BJ199" s="14" t="s">
        <v>83</v>
      </c>
      <c r="BK199" s="163">
        <f t="shared" si="26"/>
        <v>0</v>
      </c>
      <c r="BL199" s="14" t="s">
        <v>298</v>
      </c>
      <c r="BM199" s="162" t="s">
        <v>743</v>
      </c>
    </row>
    <row r="200" spans="1:65" s="2" customFormat="1" ht="24.2" customHeight="1">
      <c r="A200" s="26"/>
      <c r="B200" s="149"/>
      <c r="C200" s="164" t="s">
        <v>744</v>
      </c>
      <c r="D200" s="164" t="s">
        <v>178</v>
      </c>
      <c r="E200" s="165" t="s">
        <v>2910</v>
      </c>
      <c r="F200" s="166" t="s">
        <v>2911</v>
      </c>
      <c r="G200" s="167" t="s">
        <v>219</v>
      </c>
      <c r="H200" s="168">
        <v>8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0</v>
      </c>
      <c r="P200" s="160">
        <f t="shared" si="18"/>
        <v>0</v>
      </c>
      <c r="Q200" s="160">
        <v>0</v>
      </c>
      <c r="R200" s="160">
        <f t="shared" si="19"/>
        <v>0</v>
      </c>
      <c r="S200" s="160">
        <v>0</v>
      </c>
      <c r="T200" s="161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298</v>
      </c>
      <c r="AT200" s="162" t="s">
        <v>178</v>
      </c>
      <c r="AU200" s="162" t="s">
        <v>83</v>
      </c>
      <c r="AY200" s="14" t="s">
        <v>170</v>
      </c>
      <c r="BE200" s="163">
        <f t="shared" si="21"/>
        <v>0</v>
      </c>
      <c r="BF200" s="163">
        <f t="shared" si="22"/>
        <v>0</v>
      </c>
      <c r="BG200" s="163">
        <f t="shared" si="23"/>
        <v>0</v>
      </c>
      <c r="BH200" s="163">
        <f t="shared" si="24"/>
        <v>0</v>
      </c>
      <c r="BI200" s="163">
        <f t="shared" si="25"/>
        <v>0</v>
      </c>
      <c r="BJ200" s="14" t="s">
        <v>83</v>
      </c>
      <c r="BK200" s="163">
        <f t="shared" si="26"/>
        <v>0</v>
      </c>
      <c r="BL200" s="14" t="s">
        <v>298</v>
      </c>
      <c r="BM200" s="162" t="s">
        <v>747</v>
      </c>
    </row>
    <row r="201" spans="1:65" s="2" customFormat="1" ht="24.2" customHeight="1">
      <c r="A201" s="26"/>
      <c r="B201" s="149"/>
      <c r="C201" s="164" t="s">
        <v>301</v>
      </c>
      <c r="D201" s="164" t="s">
        <v>178</v>
      </c>
      <c r="E201" s="165" t="s">
        <v>2912</v>
      </c>
      <c r="F201" s="166" t="s">
        <v>2913</v>
      </c>
      <c r="G201" s="167" t="s">
        <v>219</v>
      </c>
      <c r="H201" s="168">
        <v>254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si="18"/>
        <v>0</v>
      </c>
      <c r="Q201" s="160">
        <v>0</v>
      </c>
      <c r="R201" s="160">
        <f t="shared" si="19"/>
        <v>0</v>
      </c>
      <c r="S201" s="160">
        <v>0</v>
      </c>
      <c r="T201" s="161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298</v>
      </c>
      <c r="AT201" s="162" t="s">
        <v>178</v>
      </c>
      <c r="AU201" s="162" t="s">
        <v>83</v>
      </c>
      <c r="AY201" s="14" t="s">
        <v>170</v>
      </c>
      <c r="BE201" s="163">
        <f t="shared" si="21"/>
        <v>0</v>
      </c>
      <c r="BF201" s="163">
        <f t="shared" si="22"/>
        <v>0</v>
      </c>
      <c r="BG201" s="163">
        <f t="shared" si="23"/>
        <v>0</v>
      </c>
      <c r="BH201" s="163">
        <f t="shared" si="24"/>
        <v>0</v>
      </c>
      <c r="BI201" s="163">
        <f t="shared" si="25"/>
        <v>0</v>
      </c>
      <c r="BJ201" s="14" t="s">
        <v>83</v>
      </c>
      <c r="BK201" s="163">
        <f t="shared" si="26"/>
        <v>0</v>
      </c>
      <c r="BL201" s="14" t="s">
        <v>298</v>
      </c>
      <c r="BM201" s="162" t="s">
        <v>750</v>
      </c>
    </row>
    <row r="202" spans="1:65" s="2" customFormat="1" ht="24.2" customHeight="1">
      <c r="A202" s="26"/>
      <c r="B202" s="149"/>
      <c r="C202" s="164" t="s">
        <v>751</v>
      </c>
      <c r="D202" s="164" t="s">
        <v>178</v>
      </c>
      <c r="E202" s="165" t="s">
        <v>2914</v>
      </c>
      <c r="F202" s="166" t="s">
        <v>2915</v>
      </c>
      <c r="G202" s="167" t="s">
        <v>219</v>
      </c>
      <c r="H202" s="168">
        <v>254</v>
      </c>
      <c r="I202" s="169"/>
      <c r="J202" s="169"/>
      <c r="K202" s="170"/>
      <c r="L202" s="27"/>
      <c r="M202" s="171" t="s">
        <v>1</v>
      </c>
      <c r="N202" s="172" t="s">
        <v>36</v>
      </c>
      <c r="O202" s="160">
        <v>0</v>
      </c>
      <c r="P202" s="160">
        <f t="shared" si="18"/>
        <v>0</v>
      </c>
      <c r="Q202" s="160">
        <v>0</v>
      </c>
      <c r="R202" s="160">
        <f t="shared" si="19"/>
        <v>0</v>
      </c>
      <c r="S202" s="160">
        <v>0</v>
      </c>
      <c r="T202" s="161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298</v>
      </c>
      <c r="AT202" s="162" t="s">
        <v>178</v>
      </c>
      <c r="AU202" s="162" t="s">
        <v>83</v>
      </c>
      <c r="AY202" s="14" t="s">
        <v>170</v>
      </c>
      <c r="BE202" s="163">
        <f t="shared" si="21"/>
        <v>0</v>
      </c>
      <c r="BF202" s="163">
        <f t="shared" si="22"/>
        <v>0</v>
      </c>
      <c r="BG202" s="163">
        <f t="shared" si="23"/>
        <v>0</v>
      </c>
      <c r="BH202" s="163">
        <f t="shared" si="24"/>
        <v>0</v>
      </c>
      <c r="BI202" s="163">
        <f t="shared" si="25"/>
        <v>0</v>
      </c>
      <c r="BJ202" s="14" t="s">
        <v>83</v>
      </c>
      <c r="BK202" s="163">
        <f t="shared" si="26"/>
        <v>0</v>
      </c>
      <c r="BL202" s="14" t="s">
        <v>298</v>
      </c>
      <c r="BM202" s="162" t="s">
        <v>754</v>
      </c>
    </row>
    <row r="203" spans="1:65" s="2" customFormat="1" ht="33" customHeight="1">
      <c r="A203" s="26"/>
      <c r="B203" s="149"/>
      <c r="C203" s="164" t="s">
        <v>307</v>
      </c>
      <c r="D203" s="164" t="s">
        <v>178</v>
      </c>
      <c r="E203" s="165" t="s">
        <v>2916</v>
      </c>
      <c r="F203" s="166" t="s">
        <v>2917</v>
      </c>
      <c r="G203" s="167" t="s">
        <v>219</v>
      </c>
      <c r="H203" s="168">
        <v>254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 t="shared" si="18"/>
        <v>0</v>
      </c>
      <c r="Q203" s="160">
        <v>0</v>
      </c>
      <c r="R203" s="160">
        <f t="shared" si="19"/>
        <v>0</v>
      </c>
      <c r="S203" s="160">
        <v>0</v>
      </c>
      <c r="T203" s="161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298</v>
      </c>
      <c r="AT203" s="162" t="s">
        <v>178</v>
      </c>
      <c r="AU203" s="162" t="s">
        <v>83</v>
      </c>
      <c r="AY203" s="14" t="s">
        <v>170</v>
      </c>
      <c r="BE203" s="163">
        <f t="shared" si="21"/>
        <v>0</v>
      </c>
      <c r="BF203" s="163">
        <f t="shared" si="22"/>
        <v>0</v>
      </c>
      <c r="BG203" s="163">
        <f t="shared" si="23"/>
        <v>0</v>
      </c>
      <c r="BH203" s="163">
        <f t="shared" si="24"/>
        <v>0</v>
      </c>
      <c r="BI203" s="163">
        <f t="shared" si="25"/>
        <v>0</v>
      </c>
      <c r="BJ203" s="14" t="s">
        <v>83</v>
      </c>
      <c r="BK203" s="163">
        <f t="shared" si="26"/>
        <v>0</v>
      </c>
      <c r="BL203" s="14" t="s">
        <v>298</v>
      </c>
      <c r="BM203" s="162" t="s">
        <v>759</v>
      </c>
    </row>
    <row r="204" spans="1:65" s="2" customFormat="1" ht="21.75" customHeight="1">
      <c r="A204" s="26"/>
      <c r="B204" s="149"/>
      <c r="C204" s="164" t="s">
        <v>760</v>
      </c>
      <c r="D204" s="164" t="s">
        <v>178</v>
      </c>
      <c r="E204" s="165" t="s">
        <v>2918</v>
      </c>
      <c r="F204" s="166" t="s">
        <v>2919</v>
      </c>
      <c r="G204" s="167" t="s">
        <v>219</v>
      </c>
      <c r="H204" s="168">
        <v>1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 t="shared" si="18"/>
        <v>0</v>
      </c>
      <c r="Q204" s="160">
        <v>0</v>
      </c>
      <c r="R204" s="160">
        <f t="shared" si="19"/>
        <v>0</v>
      </c>
      <c r="S204" s="160">
        <v>0</v>
      </c>
      <c r="T204" s="161">
        <f t="shared" si="20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298</v>
      </c>
      <c r="AT204" s="162" t="s">
        <v>178</v>
      </c>
      <c r="AU204" s="162" t="s">
        <v>83</v>
      </c>
      <c r="AY204" s="14" t="s">
        <v>170</v>
      </c>
      <c r="BE204" s="163">
        <f t="shared" si="21"/>
        <v>0</v>
      </c>
      <c r="BF204" s="163">
        <f t="shared" si="22"/>
        <v>0</v>
      </c>
      <c r="BG204" s="163">
        <f t="shared" si="23"/>
        <v>0</v>
      </c>
      <c r="BH204" s="163">
        <f t="shared" si="24"/>
        <v>0</v>
      </c>
      <c r="BI204" s="163">
        <f t="shared" si="25"/>
        <v>0</v>
      </c>
      <c r="BJ204" s="14" t="s">
        <v>83</v>
      </c>
      <c r="BK204" s="163">
        <f t="shared" si="26"/>
        <v>0</v>
      </c>
      <c r="BL204" s="14" t="s">
        <v>298</v>
      </c>
      <c r="BM204" s="162" t="s">
        <v>763</v>
      </c>
    </row>
    <row r="205" spans="1:65" s="2" customFormat="1" ht="16.5" customHeight="1">
      <c r="A205" s="26"/>
      <c r="B205" s="149"/>
      <c r="C205" s="164" t="s">
        <v>310</v>
      </c>
      <c r="D205" s="164" t="s">
        <v>178</v>
      </c>
      <c r="E205" s="165" t="s">
        <v>2920</v>
      </c>
      <c r="F205" s="166" t="s">
        <v>2921</v>
      </c>
      <c r="G205" s="167" t="s">
        <v>219</v>
      </c>
      <c r="H205" s="168">
        <v>1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18"/>
        <v>0</v>
      </c>
      <c r="Q205" s="160">
        <v>0</v>
      </c>
      <c r="R205" s="160">
        <f t="shared" si="19"/>
        <v>0</v>
      </c>
      <c r="S205" s="160">
        <v>0</v>
      </c>
      <c r="T205" s="161">
        <f t="shared" si="20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298</v>
      </c>
      <c r="AT205" s="162" t="s">
        <v>178</v>
      </c>
      <c r="AU205" s="162" t="s">
        <v>83</v>
      </c>
      <c r="AY205" s="14" t="s">
        <v>170</v>
      </c>
      <c r="BE205" s="163">
        <f t="shared" si="21"/>
        <v>0</v>
      </c>
      <c r="BF205" s="163">
        <f t="shared" si="22"/>
        <v>0</v>
      </c>
      <c r="BG205" s="163">
        <f t="shared" si="23"/>
        <v>0</v>
      </c>
      <c r="BH205" s="163">
        <f t="shared" si="24"/>
        <v>0</v>
      </c>
      <c r="BI205" s="163">
        <f t="shared" si="25"/>
        <v>0</v>
      </c>
      <c r="BJ205" s="14" t="s">
        <v>83</v>
      </c>
      <c r="BK205" s="163">
        <f t="shared" si="26"/>
        <v>0</v>
      </c>
      <c r="BL205" s="14" t="s">
        <v>298</v>
      </c>
      <c r="BM205" s="162" t="s">
        <v>766</v>
      </c>
    </row>
    <row r="206" spans="1:65" s="2" customFormat="1" ht="16.5" customHeight="1">
      <c r="A206" s="26"/>
      <c r="B206" s="149"/>
      <c r="C206" s="164" t="s">
        <v>767</v>
      </c>
      <c r="D206" s="164" t="s">
        <v>178</v>
      </c>
      <c r="E206" s="165" t="s">
        <v>2922</v>
      </c>
      <c r="F206" s="166" t="s">
        <v>2923</v>
      </c>
      <c r="G206" s="167" t="s">
        <v>219</v>
      </c>
      <c r="H206" s="168">
        <v>1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18"/>
        <v>0</v>
      </c>
      <c r="Q206" s="160">
        <v>0</v>
      </c>
      <c r="R206" s="160">
        <f t="shared" si="19"/>
        <v>0</v>
      </c>
      <c r="S206" s="160">
        <v>0</v>
      </c>
      <c r="T206" s="161">
        <f t="shared" si="20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298</v>
      </c>
      <c r="AT206" s="162" t="s">
        <v>178</v>
      </c>
      <c r="AU206" s="162" t="s">
        <v>83</v>
      </c>
      <c r="AY206" s="14" t="s">
        <v>170</v>
      </c>
      <c r="BE206" s="163">
        <f t="shared" si="21"/>
        <v>0</v>
      </c>
      <c r="BF206" s="163">
        <f t="shared" si="22"/>
        <v>0</v>
      </c>
      <c r="BG206" s="163">
        <f t="shared" si="23"/>
        <v>0</v>
      </c>
      <c r="BH206" s="163">
        <f t="shared" si="24"/>
        <v>0</v>
      </c>
      <c r="BI206" s="163">
        <f t="shared" si="25"/>
        <v>0</v>
      </c>
      <c r="BJ206" s="14" t="s">
        <v>83</v>
      </c>
      <c r="BK206" s="163">
        <f t="shared" si="26"/>
        <v>0</v>
      </c>
      <c r="BL206" s="14" t="s">
        <v>298</v>
      </c>
      <c r="BM206" s="162" t="s">
        <v>770</v>
      </c>
    </row>
    <row r="207" spans="1:65" s="2" customFormat="1" ht="24.2" customHeight="1">
      <c r="A207" s="26"/>
      <c r="B207" s="149"/>
      <c r="C207" s="164" t="s">
        <v>314</v>
      </c>
      <c r="D207" s="164" t="s">
        <v>178</v>
      </c>
      <c r="E207" s="165" t="s">
        <v>2924</v>
      </c>
      <c r="F207" s="166" t="s">
        <v>2925</v>
      </c>
      <c r="G207" s="167" t="s">
        <v>219</v>
      </c>
      <c r="H207" s="168">
        <v>8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18"/>
        <v>0</v>
      </c>
      <c r="Q207" s="160">
        <v>0</v>
      </c>
      <c r="R207" s="160">
        <f t="shared" si="19"/>
        <v>0</v>
      </c>
      <c r="S207" s="160">
        <v>0</v>
      </c>
      <c r="T207" s="161">
        <f t="shared" si="20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298</v>
      </c>
      <c r="AT207" s="162" t="s">
        <v>178</v>
      </c>
      <c r="AU207" s="162" t="s">
        <v>83</v>
      </c>
      <c r="AY207" s="14" t="s">
        <v>170</v>
      </c>
      <c r="BE207" s="163">
        <f t="shared" si="21"/>
        <v>0</v>
      </c>
      <c r="BF207" s="163">
        <f t="shared" si="22"/>
        <v>0</v>
      </c>
      <c r="BG207" s="163">
        <f t="shared" si="23"/>
        <v>0</v>
      </c>
      <c r="BH207" s="163">
        <f t="shared" si="24"/>
        <v>0</v>
      </c>
      <c r="BI207" s="163">
        <f t="shared" si="25"/>
        <v>0</v>
      </c>
      <c r="BJ207" s="14" t="s">
        <v>83</v>
      </c>
      <c r="BK207" s="163">
        <f t="shared" si="26"/>
        <v>0</v>
      </c>
      <c r="BL207" s="14" t="s">
        <v>298</v>
      </c>
      <c r="BM207" s="162" t="s">
        <v>773</v>
      </c>
    </row>
    <row r="208" spans="1:65" s="2" customFormat="1" ht="24.2" customHeight="1">
      <c r="A208" s="26"/>
      <c r="B208" s="149"/>
      <c r="C208" s="164" t="s">
        <v>774</v>
      </c>
      <c r="D208" s="164" t="s">
        <v>178</v>
      </c>
      <c r="E208" s="165" t="s">
        <v>2926</v>
      </c>
      <c r="F208" s="166" t="s">
        <v>2927</v>
      </c>
      <c r="G208" s="167" t="s">
        <v>1181</v>
      </c>
      <c r="H208" s="168">
        <v>143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18"/>
        <v>0</v>
      </c>
      <c r="Q208" s="160">
        <v>0</v>
      </c>
      <c r="R208" s="160">
        <f t="shared" si="19"/>
        <v>0</v>
      </c>
      <c r="S208" s="160">
        <v>0</v>
      </c>
      <c r="T208" s="161">
        <f t="shared" si="20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298</v>
      </c>
      <c r="AT208" s="162" t="s">
        <v>178</v>
      </c>
      <c r="AU208" s="162" t="s">
        <v>83</v>
      </c>
      <c r="AY208" s="14" t="s">
        <v>170</v>
      </c>
      <c r="BE208" s="163">
        <f t="shared" si="21"/>
        <v>0</v>
      </c>
      <c r="BF208" s="163">
        <f t="shared" si="22"/>
        <v>0</v>
      </c>
      <c r="BG208" s="163">
        <f t="shared" si="23"/>
        <v>0</v>
      </c>
      <c r="BH208" s="163">
        <f t="shared" si="24"/>
        <v>0</v>
      </c>
      <c r="BI208" s="163">
        <f t="shared" si="25"/>
        <v>0</v>
      </c>
      <c r="BJ208" s="14" t="s">
        <v>83</v>
      </c>
      <c r="BK208" s="163">
        <f t="shared" si="26"/>
        <v>0</v>
      </c>
      <c r="BL208" s="14" t="s">
        <v>298</v>
      </c>
      <c r="BM208" s="162" t="s">
        <v>777</v>
      </c>
    </row>
    <row r="209" spans="1:65" s="2" customFormat="1" ht="21.75" customHeight="1">
      <c r="A209" s="26"/>
      <c r="B209" s="149"/>
      <c r="C209" s="164" t="s">
        <v>317</v>
      </c>
      <c r="D209" s="164" t="s">
        <v>178</v>
      </c>
      <c r="E209" s="165" t="s">
        <v>2928</v>
      </c>
      <c r="F209" s="166" t="s">
        <v>2929</v>
      </c>
      <c r="G209" s="167" t="s">
        <v>219</v>
      </c>
      <c r="H209" s="168">
        <v>1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18"/>
        <v>0</v>
      </c>
      <c r="Q209" s="160">
        <v>0</v>
      </c>
      <c r="R209" s="160">
        <f t="shared" si="19"/>
        <v>0</v>
      </c>
      <c r="S209" s="160">
        <v>0</v>
      </c>
      <c r="T209" s="161">
        <f t="shared" si="20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298</v>
      </c>
      <c r="AT209" s="162" t="s">
        <v>178</v>
      </c>
      <c r="AU209" s="162" t="s">
        <v>83</v>
      </c>
      <c r="AY209" s="14" t="s">
        <v>170</v>
      </c>
      <c r="BE209" s="163">
        <f t="shared" si="21"/>
        <v>0</v>
      </c>
      <c r="BF209" s="163">
        <f t="shared" si="22"/>
        <v>0</v>
      </c>
      <c r="BG209" s="163">
        <f t="shared" si="23"/>
        <v>0</v>
      </c>
      <c r="BH209" s="163">
        <f t="shared" si="24"/>
        <v>0</v>
      </c>
      <c r="BI209" s="163">
        <f t="shared" si="25"/>
        <v>0</v>
      </c>
      <c r="BJ209" s="14" t="s">
        <v>83</v>
      </c>
      <c r="BK209" s="163">
        <f t="shared" si="26"/>
        <v>0</v>
      </c>
      <c r="BL209" s="14" t="s">
        <v>298</v>
      </c>
      <c r="BM209" s="162" t="s">
        <v>780</v>
      </c>
    </row>
    <row r="210" spans="1:65" s="12" customFormat="1" ht="22.9" customHeight="1">
      <c r="B210" s="137"/>
      <c r="D210" s="138" t="s">
        <v>69</v>
      </c>
      <c r="E210" s="147" t="s">
        <v>2930</v>
      </c>
      <c r="F210" s="147" t="s">
        <v>2931</v>
      </c>
      <c r="J210" s="148"/>
      <c r="L210" s="137"/>
      <c r="M210" s="141"/>
      <c r="N210" s="142"/>
      <c r="O210" s="142"/>
      <c r="P210" s="143">
        <f>SUM(P211:P216)</f>
        <v>0</v>
      </c>
      <c r="Q210" s="142"/>
      <c r="R210" s="143">
        <f>SUM(R211:R216)</f>
        <v>0</v>
      </c>
      <c r="S210" s="142"/>
      <c r="T210" s="144">
        <f>SUM(T211:T216)</f>
        <v>0</v>
      </c>
      <c r="AR210" s="138" t="s">
        <v>182</v>
      </c>
      <c r="AT210" s="145" t="s">
        <v>69</v>
      </c>
      <c r="AU210" s="145" t="s">
        <v>77</v>
      </c>
      <c r="AY210" s="138" t="s">
        <v>170</v>
      </c>
      <c r="BK210" s="146">
        <f>SUM(BK211:BK216)</f>
        <v>0</v>
      </c>
    </row>
    <row r="211" spans="1:65" s="2" customFormat="1" ht="24.2" customHeight="1">
      <c r="A211" s="26"/>
      <c r="B211" s="149"/>
      <c r="C211" s="164" t="s">
        <v>781</v>
      </c>
      <c r="D211" s="164" t="s">
        <v>178</v>
      </c>
      <c r="E211" s="165" t="s">
        <v>2932</v>
      </c>
      <c r="F211" s="166" t="s">
        <v>2933</v>
      </c>
      <c r="G211" s="167" t="s">
        <v>208</v>
      </c>
      <c r="H211" s="168">
        <v>305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ref="P211:P216" si="27">O211*H211</f>
        <v>0</v>
      </c>
      <c r="Q211" s="160">
        <v>0</v>
      </c>
      <c r="R211" s="160">
        <f t="shared" ref="R211:R216" si="28">Q211*H211</f>
        <v>0</v>
      </c>
      <c r="S211" s="160">
        <v>0</v>
      </c>
      <c r="T211" s="161">
        <f t="shared" ref="T211:T216" si="29"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298</v>
      </c>
      <c r="AT211" s="162" t="s">
        <v>178</v>
      </c>
      <c r="AU211" s="162" t="s">
        <v>83</v>
      </c>
      <c r="AY211" s="14" t="s">
        <v>170</v>
      </c>
      <c r="BE211" s="163">
        <f t="shared" ref="BE211:BE216" si="30">IF(N211="základná",J211,0)</f>
        <v>0</v>
      </c>
      <c r="BF211" s="163">
        <f t="shared" ref="BF211:BF216" si="31">IF(N211="znížená",J211,0)</f>
        <v>0</v>
      </c>
      <c r="BG211" s="163">
        <f t="shared" ref="BG211:BG216" si="32">IF(N211="zákl. prenesená",J211,0)</f>
        <v>0</v>
      </c>
      <c r="BH211" s="163">
        <f t="shared" ref="BH211:BH216" si="33">IF(N211="zníž. prenesená",J211,0)</f>
        <v>0</v>
      </c>
      <c r="BI211" s="163">
        <f t="shared" ref="BI211:BI216" si="34">IF(N211="nulová",J211,0)</f>
        <v>0</v>
      </c>
      <c r="BJ211" s="14" t="s">
        <v>83</v>
      </c>
      <c r="BK211" s="163">
        <f t="shared" ref="BK211:BK216" si="35">ROUND(I211*H211,2)</f>
        <v>0</v>
      </c>
      <c r="BL211" s="14" t="s">
        <v>298</v>
      </c>
      <c r="BM211" s="162" t="s">
        <v>784</v>
      </c>
    </row>
    <row r="212" spans="1:65" s="2" customFormat="1" ht="24.2" customHeight="1">
      <c r="A212" s="26"/>
      <c r="B212" s="149"/>
      <c r="C212" s="164" t="s">
        <v>323</v>
      </c>
      <c r="D212" s="164" t="s">
        <v>178</v>
      </c>
      <c r="E212" s="165" t="s">
        <v>2934</v>
      </c>
      <c r="F212" s="166" t="s">
        <v>2935</v>
      </c>
      <c r="G212" s="167" t="s">
        <v>208</v>
      </c>
      <c r="H212" s="168">
        <v>305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si="27"/>
        <v>0</v>
      </c>
      <c r="Q212" s="160">
        <v>0</v>
      </c>
      <c r="R212" s="160">
        <f t="shared" si="28"/>
        <v>0</v>
      </c>
      <c r="S212" s="160">
        <v>0</v>
      </c>
      <c r="T212" s="161">
        <f t="shared" si="29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298</v>
      </c>
      <c r="AT212" s="162" t="s">
        <v>178</v>
      </c>
      <c r="AU212" s="162" t="s">
        <v>83</v>
      </c>
      <c r="AY212" s="14" t="s">
        <v>170</v>
      </c>
      <c r="BE212" s="163">
        <f t="shared" si="30"/>
        <v>0</v>
      </c>
      <c r="BF212" s="163">
        <f t="shared" si="31"/>
        <v>0</v>
      </c>
      <c r="BG212" s="163">
        <f t="shared" si="32"/>
        <v>0</v>
      </c>
      <c r="BH212" s="163">
        <f t="shared" si="33"/>
        <v>0</v>
      </c>
      <c r="BI212" s="163">
        <f t="shared" si="34"/>
        <v>0</v>
      </c>
      <c r="BJ212" s="14" t="s">
        <v>83</v>
      </c>
      <c r="BK212" s="163">
        <f t="shared" si="35"/>
        <v>0</v>
      </c>
      <c r="BL212" s="14" t="s">
        <v>298</v>
      </c>
      <c r="BM212" s="162" t="s">
        <v>787</v>
      </c>
    </row>
    <row r="213" spans="1:65" s="2" customFormat="1" ht="16.5" customHeight="1">
      <c r="A213" s="26"/>
      <c r="B213" s="149"/>
      <c r="C213" s="150" t="s">
        <v>788</v>
      </c>
      <c r="D213" s="150" t="s">
        <v>173</v>
      </c>
      <c r="E213" s="151" t="s">
        <v>2936</v>
      </c>
      <c r="F213" s="152" t="s">
        <v>2937</v>
      </c>
      <c r="G213" s="153" t="s">
        <v>275</v>
      </c>
      <c r="H213" s="154">
        <v>11</v>
      </c>
      <c r="I213" s="155"/>
      <c r="J213" s="155"/>
      <c r="K213" s="156"/>
      <c r="L213" s="157"/>
      <c r="M213" s="158" t="s">
        <v>1</v>
      </c>
      <c r="N213" s="159" t="s">
        <v>36</v>
      </c>
      <c r="O213" s="160">
        <v>0</v>
      </c>
      <c r="P213" s="160">
        <f t="shared" si="27"/>
        <v>0</v>
      </c>
      <c r="Q213" s="160">
        <v>0</v>
      </c>
      <c r="R213" s="160">
        <f t="shared" si="28"/>
        <v>0</v>
      </c>
      <c r="S213" s="160">
        <v>0</v>
      </c>
      <c r="T213" s="161">
        <f t="shared" si="29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1198</v>
      </c>
      <c r="AT213" s="162" t="s">
        <v>173</v>
      </c>
      <c r="AU213" s="162" t="s">
        <v>83</v>
      </c>
      <c r="AY213" s="14" t="s">
        <v>170</v>
      </c>
      <c r="BE213" s="163">
        <f t="shared" si="30"/>
        <v>0</v>
      </c>
      <c r="BF213" s="163">
        <f t="shared" si="31"/>
        <v>0</v>
      </c>
      <c r="BG213" s="163">
        <f t="shared" si="32"/>
        <v>0</v>
      </c>
      <c r="BH213" s="163">
        <f t="shared" si="33"/>
        <v>0</v>
      </c>
      <c r="BI213" s="163">
        <f t="shared" si="34"/>
        <v>0</v>
      </c>
      <c r="BJ213" s="14" t="s">
        <v>83</v>
      </c>
      <c r="BK213" s="163">
        <f t="shared" si="35"/>
        <v>0</v>
      </c>
      <c r="BL213" s="14" t="s">
        <v>298</v>
      </c>
      <c r="BM213" s="162" t="s">
        <v>791</v>
      </c>
    </row>
    <row r="214" spans="1:65" s="2" customFormat="1" ht="24.2" customHeight="1">
      <c r="A214" s="26"/>
      <c r="B214" s="149"/>
      <c r="C214" s="150" t="s">
        <v>408</v>
      </c>
      <c r="D214" s="150" t="s">
        <v>173</v>
      </c>
      <c r="E214" s="151" t="s">
        <v>2938</v>
      </c>
      <c r="F214" s="152" t="s">
        <v>2939</v>
      </c>
      <c r="G214" s="153" t="s">
        <v>219</v>
      </c>
      <c r="H214" s="154">
        <v>1052</v>
      </c>
      <c r="I214" s="155"/>
      <c r="J214" s="155"/>
      <c r="K214" s="156"/>
      <c r="L214" s="157"/>
      <c r="M214" s="158" t="s">
        <v>1</v>
      </c>
      <c r="N214" s="159" t="s">
        <v>36</v>
      </c>
      <c r="O214" s="160">
        <v>0</v>
      </c>
      <c r="P214" s="160">
        <f t="shared" si="27"/>
        <v>0</v>
      </c>
      <c r="Q214" s="160">
        <v>0</v>
      </c>
      <c r="R214" s="160">
        <f t="shared" si="28"/>
        <v>0</v>
      </c>
      <c r="S214" s="160">
        <v>0</v>
      </c>
      <c r="T214" s="161">
        <f t="shared" si="29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1198</v>
      </c>
      <c r="AT214" s="162" t="s">
        <v>173</v>
      </c>
      <c r="AU214" s="162" t="s">
        <v>83</v>
      </c>
      <c r="AY214" s="14" t="s">
        <v>170</v>
      </c>
      <c r="BE214" s="163">
        <f t="shared" si="30"/>
        <v>0</v>
      </c>
      <c r="BF214" s="163">
        <f t="shared" si="31"/>
        <v>0</v>
      </c>
      <c r="BG214" s="163">
        <f t="shared" si="32"/>
        <v>0</v>
      </c>
      <c r="BH214" s="163">
        <f t="shared" si="33"/>
        <v>0</v>
      </c>
      <c r="BI214" s="163">
        <f t="shared" si="34"/>
        <v>0</v>
      </c>
      <c r="BJ214" s="14" t="s">
        <v>83</v>
      </c>
      <c r="BK214" s="163">
        <f t="shared" si="35"/>
        <v>0</v>
      </c>
      <c r="BL214" s="14" t="s">
        <v>298</v>
      </c>
      <c r="BM214" s="162" t="s">
        <v>794</v>
      </c>
    </row>
    <row r="215" spans="1:65" s="2" customFormat="1" ht="33" customHeight="1">
      <c r="A215" s="26"/>
      <c r="B215" s="149"/>
      <c r="C215" s="164" t="s">
        <v>795</v>
      </c>
      <c r="D215" s="164" t="s">
        <v>178</v>
      </c>
      <c r="E215" s="165" t="s">
        <v>2940</v>
      </c>
      <c r="F215" s="166" t="s">
        <v>2941</v>
      </c>
      <c r="G215" s="167" t="s">
        <v>219</v>
      </c>
      <c r="H215" s="168">
        <v>3</v>
      </c>
      <c r="I215" s="169"/>
      <c r="J215" s="169"/>
      <c r="K215" s="170"/>
      <c r="L215" s="27"/>
      <c r="M215" s="171" t="s">
        <v>1</v>
      </c>
      <c r="N215" s="172" t="s">
        <v>36</v>
      </c>
      <c r="O215" s="160">
        <v>0</v>
      </c>
      <c r="P215" s="160">
        <f t="shared" si="27"/>
        <v>0</v>
      </c>
      <c r="Q215" s="160">
        <v>0</v>
      </c>
      <c r="R215" s="160">
        <f t="shared" si="28"/>
        <v>0</v>
      </c>
      <c r="S215" s="160">
        <v>0</v>
      </c>
      <c r="T215" s="161">
        <f t="shared" si="29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298</v>
      </c>
      <c r="AT215" s="162" t="s">
        <v>178</v>
      </c>
      <c r="AU215" s="162" t="s">
        <v>83</v>
      </c>
      <c r="AY215" s="14" t="s">
        <v>170</v>
      </c>
      <c r="BE215" s="163">
        <f t="shared" si="30"/>
        <v>0</v>
      </c>
      <c r="BF215" s="163">
        <f t="shared" si="31"/>
        <v>0</v>
      </c>
      <c r="BG215" s="163">
        <f t="shared" si="32"/>
        <v>0</v>
      </c>
      <c r="BH215" s="163">
        <f t="shared" si="33"/>
        <v>0</v>
      </c>
      <c r="BI215" s="163">
        <f t="shared" si="34"/>
        <v>0</v>
      </c>
      <c r="BJ215" s="14" t="s">
        <v>83</v>
      </c>
      <c r="BK215" s="163">
        <f t="shared" si="35"/>
        <v>0</v>
      </c>
      <c r="BL215" s="14" t="s">
        <v>298</v>
      </c>
      <c r="BM215" s="162" t="s">
        <v>798</v>
      </c>
    </row>
    <row r="216" spans="1:65" s="2" customFormat="1" ht="33" customHeight="1">
      <c r="A216" s="26"/>
      <c r="B216" s="149"/>
      <c r="C216" s="164" t="s">
        <v>411</v>
      </c>
      <c r="D216" s="164" t="s">
        <v>178</v>
      </c>
      <c r="E216" s="165" t="s">
        <v>2942</v>
      </c>
      <c r="F216" s="166" t="s">
        <v>2943</v>
      </c>
      <c r="G216" s="167" t="s">
        <v>208</v>
      </c>
      <c r="H216" s="168">
        <v>305</v>
      </c>
      <c r="I216" s="169"/>
      <c r="J216" s="169"/>
      <c r="K216" s="170"/>
      <c r="L216" s="27"/>
      <c r="M216" s="173" t="s">
        <v>1</v>
      </c>
      <c r="N216" s="174" t="s">
        <v>36</v>
      </c>
      <c r="O216" s="175">
        <v>0</v>
      </c>
      <c r="P216" s="175">
        <f t="shared" si="27"/>
        <v>0</v>
      </c>
      <c r="Q216" s="175">
        <v>0</v>
      </c>
      <c r="R216" s="175">
        <f t="shared" si="28"/>
        <v>0</v>
      </c>
      <c r="S216" s="175">
        <v>0</v>
      </c>
      <c r="T216" s="176">
        <f t="shared" si="29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298</v>
      </c>
      <c r="AT216" s="162" t="s">
        <v>178</v>
      </c>
      <c r="AU216" s="162" t="s">
        <v>83</v>
      </c>
      <c r="AY216" s="14" t="s">
        <v>170</v>
      </c>
      <c r="BE216" s="163">
        <f t="shared" si="30"/>
        <v>0</v>
      </c>
      <c r="BF216" s="163">
        <f t="shared" si="31"/>
        <v>0</v>
      </c>
      <c r="BG216" s="163">
        <f t="shared" si="32"/>
        <v>0</v>
      </c>
      <c r="BH216" s="163">
        <f t="shared" si="33"/>
        <v>0</v>
      </c>
      <c r="BI216" s="163">
        <f t="shared" si="34"/>
        <v>0</v>
      </c>
      <c r="BJ216" s="14" t="s">
        <v>83</v>
      </c>
      <c r="BK216" s="163">
        <f t="shared" si="35"/>
        <v>0</v>
      </c>
      <c r="BL216" s="14" t="s">
        <v>298</v>
      </c>
      <c r="BM216" s="162" t="s">
        <v>801</v>
      </c>
    </row>
    <row r="217" spans="1:65" s="2" customFormat="1" ht="6.95" customHeight="1">
      <c r="A217" s="26"/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27"/>
      <c r="M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</row>
  </sheetData>
  <autoFilter ref="C127:K216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132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2944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ROUND(J126,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ROUND((SUM(BE126:BE187)),  2)</f>
        <v>0</v>
      </c>
      <c r="G35" s="103"/>
      <c r="H35" s="103"/>
      <c r="I35" s="104">
        <v>0.2</v>
      </c>
      <c r="J35" s="102">
        <f>ROUND(((SUM(BE126:BE187))*I35),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ROUND((SUM(BF126:BF187)),  2)</f>
        <v>0</v>
      </c>
      <c r="G36" s="26"/>
      <c r="H36" s="26"/>
      <c r="I36" s="106">
        <v>0.2</v>
      </c>
      <c r="J36" s="105">
        <f>ROUND(((SUM(BF126:BF187))*I36),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ROUND((SUM(BG126:BG187)),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ROUND((SUM(BH126:BH187)),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ROUND((SUM(BI126:BI187)),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 xml:space="preserve">E1.8c - E1.8 c Hlasová signalizácia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J126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2372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19.899999999999999" hidden="1" customHeight="1">
      <c r="B100" s="122"/>
      <c r="D100" s="123" t="s">
        <v>2374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19.899999999999999" hidden="1" customHeight="1">
      <c r="B101" s="122"/>
      <c r="D101" s="123" t="s">
        <v>2945</v>
      </c>
      <c r="E101" s="124"/>
      <c r="F101" s="124"/>
      <c r="G101" s="124"/>
      <c r="H101" s="124"/>
      <c r="I101" s="124"/>
      <c r="J101" s="125">
        <f>J131</f>
        <v>0</v>
      </c>
      <c r="L101" s="122"/>
    </row>
    <row r="102" spans="1:47" s="10" customFormat="1" ht="19.899999999999999" hidden="1" customHeight="1">
      <c r="B102" s="122"/>
      <c r="D102" s="123" t="s">
        <v>2946</v>
      </c>
      <c r="E102" s="124"/>
      <c r="F102" s="124"/>
      <c r="G102" s="124"/>
      <c r="H102" s="124"/>
      <c r="I102" s="124"/>
      <c r="J102" s="125">
        <f>J142</f>
        <v>0</v>
      </c>
      <c r="L102" s="122"/>
    </row>
    <row r="103" spans="1:47" s="9" customFormat="1" ht="24.95" hidden="1" customHeight="1">
      <c r="B103" s="118"/>
      <c r="D103" s="119" t="s">
        <v>2685</v>
      </c>
      <c r="E103" s="120"/>
      <c r="F103" s="120"/>
      <c r="G103" s="120"/>
      <c r="H103" s="120"/>
      <c r="I103" s="120"/>
      <c r="J103" s="121">
        <f>J161</f>
        <v>0</v>
      </c>
      <c r="L103" s="118"/>
    </row>
    <row r="104" spans="1:47" s="10" customFormat="1" ht="19.899999999999999" hidden="1" customHeight="1">
      <c r="B104" s="122"/>
      <c r="D104" s="123" t="s">
        <v>2777</v>
      </c>
      <c r="E104" s="124"/>
      <c r="F104" s="124"/>
      <c r="G104" s="124"/>
      <c r="H104" s="124"/>
      <c r="I104" s="124"/>
      <c r="J104" s="125">
        <f>J162</f>
        <v>0</v>
      </c>
      <c r="L104" s="122"/>
    </row>
    <row r="105" spans="1:47" s="2" customFormat="1" ht="21.75" hidden="1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hidden="1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hidden="1"/>
    <row r="108" spans="1:47" hidden="1"/>
    <row r="109" spans="1:47" hidden="1"/>
    <row r="110" spans="1:47" s="2" customFormat="1" ht="6.95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156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>
      <c r="A114" s="26"/>
      <c r="B114" s="27"/>
      <c r="C114" s="26"/>
      <c r="D114" s="26"/>
      <c r="E114" s="221" t="str">
        <f>E7</f>
        <v>SOS PZ Devínská Nová Ves rev.2023_11_27</v>
      </c>
      <c r="F114" s="222"/>
      <c r="G114" s="222"/>
      <c r="H114" s="22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137</v>
      </c>
      <c r="L115" s="17"/>
    </row>
    <row r="116" spans="1:63" s="2" customFormat="1" ht="23.25" customHeight="1">
      <c r="A116" s="26"/>
      <c r="B116" s="27"/>
      <c r="C116" s="26"/>
      <c r="D116" s="26"/>
      <c r="E116" s="221" t="s">
        <v>1575</v>
      </c>
      <c r="F116" s="220"/>
      <c r="G116" s="220"/>
      <c r="H116" s="220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139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83" t="str">
        <f>E11</f>
        <v xml:space="preserve">E1.8c - E1.8 c Hlasová signalizácia </v>
      </c>
      <c r="F118" s="220"/>
      <c r="G118" s="220"/>
      <c r="H118" s="22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F14</f>
        <v xml:space="preserve"> </v>
      </c>
      <c r="G120" s="26"/>
      <c r="H120" s="26"/>
      <c r="I120" s="23" t="s">
        <v>19</v>
      </c>
      <c r="J120" s="52" t="str">
        <f>IF(J14="","",J14)</f>
        <v>12. 12. 2023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21</v>
      </c>
      <c r="D122" s="26"/>
      <c r="E122" s="26"/>
      <c r="F122" s="21" t="str">
        <f>E17</f>
        <v>Ministerstvo vnútra SR</v>
      </c>
      <c r="G122" s="26"/>
      <c r="H122" s="26"/>
      <c r="I122" s="23" t="s">
        <v>26</v>
      </c>
      <c r="J122" s="24" t="str">
        <f>E23</f>
        <v xml:space="preserve"> 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25</v>
      </c>
      <c r="D123" s="26"/>
      <c r="E123" s="26"/>
      <c r="F123" s="21">
        <f>IF(E20="","",E20)</f>
        <v>0</v>
      </c>
      <c r="G123" s="26"/>
      <c r="H123" s="26"/>
      <c r="I123" s="23" t="s">
        <v>28</v>
      </c>
      <c r="J123" s="24" t="str">
        <f>E26</f>
        <v/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6"/>
      <c r="B125" s="127"/>
      <c r="C125" s="128" t="s">
        <v>157</v>
      </c>
      <c r="D125" s="129" t="s">
        <v>55</v>
      </c>
      <c r="E125" s="129" t="s">
        <v>51</v>
      </c>
      <c r="F125" s="129" t="s">
        <v>52</v>
      </c>
      <c r="G125" s="129" t="s">
        <v>158</v>
      </c>
      <c r="H125" s="129" t="s">
        <v>159</v>
      </c>
      <c r="I125" s="129" t="s">
        <v>160</v>
      </c>
      <c r="J125" s="130" t="s">
        <v>143</v>
      </c>
      <c r="K125" s="131" t="s">
        <v>161</v>
      </c>
      <c r="L125" s="132"/>
      <c r="M125" s="59" t="s">
        <v>1</v>
      </c>
      <c r="N125" s="60" t="s">
        <v>34</v>
      </c>
      <c r="O125" s="60" t="s">
        <v>162</v>
      </c>
      <c r="P125" s="60" t="s">
        <v>163</v>
      </c>
      <c r="Q125" s="60" t="s">
        <v>164</v>
      </c>
      <c r="R125" s="60" t="s">
        <v>165</v>
      </c>
      <c r="S125" s="60" t="s">
        <v>166</v>
      </c>
      <c r="T125" s="61" t="s">
        <v>167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9" customHeight="1">
      <c r="A126" s="26"/>
      <c r="B126" s="27"/>
      <c r="C126" s="66" t="s">
        <v>144</v>
      </c>
      <c r="D126" s="26"/>
      <c r="E126" s="26"/>
      <c r="F126" s="26"/>
      <c r="G126" s="26"/>
      <c r="H126" s="26"/>
      <c r="I126" s="26"/>
      <c r="J126" s="133"/>
      <c r="K126" s="26"/>
      <c r="L126" s="27"/>
      <c r="M126" s="62"/>
      <c r="N126" s="53"/>
      <c r="O126" s="63"/>
      <c r="P126" s="134">
        <f>P127+P161</f>
        <v>0</v>
      </c>
      <c r="Q126" s="63"/>
      <c r="R126" s="134">
        <f>R127+R161</f>
        <v>0</v>
      </c>
      <c r="S126" s="63"/>
      <c r="T126" s="135">
        <f>T127+T161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69</v>
      </c>
      <c r="AU126" s="14" t="s">
        <v>145</v>
      </c>
      <c r="BK126" s="136">
        <f>BK127+BK161</f>
        <v>0</v>
      </c>
    </row>
    <row r="127" spans="1:63" s="12" customFormat="1" ht="25.9" customHeight="1">
      <c r="B127" s="137"/>
      <c r="D127" s="138" t="s">
        <v>69</v>
      </c>
      <c r="E127" s="139" t="s">
        <v>168</v>
      </c>
      <c r="F127" s="139" t="s">
        <v>2381</v>
      </c>
      <c r="J127" s="140"/>
      <c r="L127" s="137"/>
      <c r="M127" s="141"/>
      <c r="N127" s="142"/>
      <c r="O127" s="142"/>
      <c r="P127" s="143">
        <f>P128+P131+P142</f>
        <v>0</v>
      </c>
      <c r="Q127" s="142"/>
      <c r="R127" s="143">
        <f>R128+R131+R142</f>
        <v>0</v>
      </c>
      <c r="S127" s="142"/>
      <c r="T127" s="144">
        <f>T128+T131+T142</f>
        <v>0</v>
      </c>
      <c r="AR127" s="138" t="s">
        <v>77</v>
      </c>
      <c r="AT127" s="145" t="s">
        <v>69</v>
      </c>
      <c r="AU127" s="145" t="s">
        <v>70</v>
      </c>
      <c r="AY127" s="138" t="s">
        <v>170</v>
      </c>
      <c r="BK127" s="146">
        <f>BK128+BK131+BK142</f>
        <v>0</v>
      </c>
    </row>
    <row r="128" spans="1:63" s="12" customFormat="1" ht="22.9" customHeight="1">
      <c r="B128" s="137"/>
      <c r="D128" s="138" t="s">
        <v>69</v>
      </c>
      <c r="E128" s="147" t="s">
        <v>201</v>
      </c>
      <c r="F128" s="147" t="s">
        <v>2389</v>
      </c>
      <c r="J128" s="148"/>
      <c r="L128" s="137"/>
      <c r="M128" s="141"/>
      <c r="N128" s="142"/>
      <c r="O128" s="142"/>
      <c r="P128" s="143">
        <f>SUM(P129:P130)</f>
        <v>0</v>
      </c>
      <c r="Q128" s="142"/>
      <c r="R128" s="143">
        <f>SUM(R129:R130)</f>
        <v>0</v>
      </c>
      <c r="S128" s="142"/>
      <c r="T128" s="144">
        <f>SUM(T129:T130)</f>
        <v>0</v>
      </c>
      <c r="AR128" s="138" t="s">
        <v>77</v>
      </c>
      <c r="AT128" s="145" t="s">
        <v>69</v>
      </c>
      <c r="AU128" s="145" t="s">
        <v>77</v>
      </c>
      <c r="AY128" s="138" t="s">
        <v>170</v>
      </c>
      <c r="BK128" s="146">
        <f>SUM(BK129:BK130)</f>
        <v>0</v>
      </c>
    </row>
    <row r="129" spans="1:65" s="2" customFormat="1" ht="24.2" customHeight="1">
      <c r="A129" s="26"/>
      <c r="B129" s="149"/>
      <c r="C129" s="164" t="s">
        <v>77</v>
      </c>
      <c r="D129" s="164" t="s">
        <v>178</v>
      </c>
      <c r="E129" s="165" t="s">
        <v>931</v>
      </c>
      <c r="F129" s="166" t="s">
        <v>932</v>
      </c>
      <c r="G129" s="167" t="s">
        <v>219</v>
      </c>
      <c r="H129" s="168">
        <v>1</v>
      </c>
      <c r="I129" s="169"/>
      <c r="J129" s="169"/>
      <c r="K129" s="170"/>
      <c r="L129" s="27"/>
      <c r="M129" s="171" t="s">
        <v>1</v>
      </c>
      <c r="N129" s="172" t="s">
        <v>36</v>
      </c>
      <c r="O129" s="160">
        <v>0</v>
      </c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2" t="s">
        <v>177</v>
      </c>
      <c r="AT129" s="162" t="s">
        <v>178</v>
      </c>
      <c r="AU129" s="162" t="s">
        <v>83</v>
      </c>
      <c r="AY129" s="14" t="s">
        <v>170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4" t="s">
        <v>83</v>
      </c>
      <c r="BK129" s="163">
        <f>ROUND(I129*H129,2)</f>
        <v>0</v>
      </c>
      <c r="BL129" s="14" t="s">
        <v>177</v>
      </c>
      <c r="BM129" s="162" t="s">
        <v>83</v>
      </c>
    </row>
    <row r="130" spans="1:65" s="2" customFormat="1" ht="21.75" customHeight="1">
      <c r="A130" s="26"/>
      <c r="B130" s="149"/>
      <c r="C130" s="164" t="s">
        <v>83</v>
      </c>
      <c r="D130" s="164" t="s">
        <v>178</v>
      </c>
      <c r="E130" s="165" t="s">
        <v>2782</v>
      </c>
      <c r="F130" s="166" t="s">
        <v>2783</v>
      </c>
      <c r="G130" s="167" t="s">
        <v>938</v>
      </c>
      <c r="H130" s="168">
        <v>30</v>
      </c>
      <c r="I130" s="169"/>
      <c r="J130" s="169"/>
      <c r="K130" s="170"/>
      <c r="L130" s="27"/>
      <c r="M130" s="171" t="s">
        <v>1</v>
      </c>
      <c r="N130" s="172" t="s">
        <v>36</v>
      </c>
      <c r="O130" s="160">
        <v>0</v>
      </c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2" t="s">
        <v>177</v>
      </c>
      <c r="AT130" s="162" t="s">
        <v>178</v>
      </c>
      <c r="AU130" s="162" t="s">
        <v>83</v>
      </c>
      <c r="AY130" s="14" t="s">
        <v>170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4" t="s">
        <v>83</v>
      </c>
      <c r="BK130" s="163">
        <f>ROUND(I130*H130,2)</f>
        <v>0</v>
      </c>
      <c r="BL130" s="14" t="s">
        <v>177</v>
      </c>
      <c r="BM130" s="162" t="s">
        <v>177</v>
      </c>
    </row>
    <row r="131" spans="1:65" s="12" customFormat="1" ht="22.9" customHeight="1">
      <c r="B131" s="137"/>
      <c r="D131" s="138" t="s">
        <v>69</v>
      </c>
      <c r="E131" s="147" t="s">
        <v>2947</v>
      </c>
      <c r="F131" s="147" t="s">
        <v>2948</v>
      </c>
      <c r="J131" s="148"/>
      <c r="L131" s="137"/>
      <c r="M131" s="141"/>
      <c r="N131" s="142"/>
      <c r="O131" s="142"/>
      <c r="P131" s="143">
        <f>SUM(P132:P141)</f>
        <v>0</v>
      </c>
      <c r="Q131" s="142"/>
      <c r="R131" s="143">
        <f>SUM(R132:R141)</f>
        <v>0</v>
      </c>
      <c r="S131" s="142"/>
      <c r="T131" s="144">
        <f>SUM(T132:T141)</f>
        <v>0</v>
      </c>
      <c r="AR131" s="138" t="s">
        <v>77</v>
      </c>
      <c r="AT131" s="145" t="s">
        <v>69</v>
      </c>
      <c r="AU131" s="145" t="s">
        <v>77</v>
      </c>
      <c r="AY131" s="138" t="s">
        <v>170</v>
      </c>
      <c r="BK131" s="146">
        <f>SUM(BK132:BK141)</f>
        <v>0</v>
      </c>
    </row>
    <row r="132" spans="1:65" s="2" customFormat="1" ht="21.75" customHeight="1">
      <c r="A132" s="26"/>
      <c r="B132" s="149"/>
      <c r="C132" s="150" t="s">
        <v>182</v>
      </c>
      <c r="D132" s="150" t="s">
        <v>173</v>
      </c>
      <c r="E132" s="151" t="s">
        <v>2949</v>
      </c>
      <c r="F132" s="152" t="s">
        <v>2950</v>
      </c>
      <c r="G132" s="153" t="s">
        <v>219</v>
      </c>
      <c r="H132" s="154">
        <v>1</v>
      </c>
      <c r="I132" s="155"/>
      <c r="J132" s="155"/>
      <c r="K132" s="156"/>
      <c r="L132" s="157"/>
      <c r="M132" s="158" t="s">
        <v>1</v>
      </c>
      <c r="N132" s="159" t="s">
        <v>36</v>
      </c>
      <c r="O132" s="160">
        <v>0</v>
      </c>
      <c r="P132" s="160">
        <f t="shared" ref="P132:P141" si="0">O132*H132</f>
        <v>0</v>
      </c>
      <c r="Q132" s="160">
        <v>0</v>
      </c>
      <c r="R132" s="160">
        <f t="shared" ref="R132:R141" si="1">Q132*H132</f>
        <v>0</v>
      </c>
      <c r="S132" s="160">
        <v>0</v>
      </c>
      <c r="T132" s="161">
        <f t="shared" ref="T132:T141" si="2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176</v>
      </c>
      <c r="AT132" s="162" t="s">
        <v>173</v>
      </c>
      <c r="AU132" s="162" t="s">
        <v>83</v>
      </c>
      <c r="AY132" s="14" t="s">
        <v>170</v>
      </c>
      <c r="BE132" s="163">
        <f t="shared" ref="BE132:BE141" si="3">IF(N132="základná",J132,0)</f>
        <v>0</v>
      </c>
      <c r="BF132" s="163">
        <f t="shared" ref="BF132:BF141" si="4">IF(N132="znížená",J132,0)</f>
        <v>0</v>
      </c>
      <c r="BG132" s="163">
        <f t="shared" ref="BG132:BG141" si="5">IF(N132="zákl. prenesená",J132,0)</f>
        <v>0</v>
      </c>
      <c r="BH132" s="163">
        <f t="shared" ref="BH132:BH141" si="6">IF(N132="zníž. prenesená",J132,0)</f>
        <v>0</v>
      </c>
      <c r="BI132" s="163">
        <f t="shared" ref="BI132:BI141" si="7">IF(N132="nulová",J132,0)</f>
        <v>0</v>
      </c>
      <c r="BJ132" s="14" t="s">
        <v>83</v>
      </c>
      <c r="BK132" s="163">
        <f t="shared" ref="BK132:BK141" si="8">ROUND(I132*H132,2)</f>
        <v>0</v>
      </c>
      <c r="BL132" s="14" t="s">
        <v>177</v>
      </c>
      <c r="BM132" s="162" t="s">
        <v>171</v>
      </c>
    </row>
    <row r="133" spans="1:65" s="2" customFormat="1" ht="24.2" customHeight="1">
      <c r="A133" s="26"/>
      <c r="B133" s="149"/>
      <c r="C133" s="150" t="s">
        <v>177</v>
      </c>
      <c r="D133" s="150" t="s">
        <v>173</v>
      </c>
      <c r="E133" s="151" t="s">
        <v>2951</v>
      </c>
      <c r="F133" s="152" t="s">
        <v>2952</v>
      </c>
      <c r="G133" s="153" t="s">
        <v>219</v>
      </c>
      <c r="H133" s="154">
        <v>1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 t="shared" si="0"/>
        <v>0</v>
      </c>
      <c r="Q133" s="160">
        <v>0</v>
      </c>
      <c r="R133" s="160">
        <f t="shared" si="1"/>
        <v>0</v>
      </c>
      <c r="S133" s="160">
        <v>0</v>
      </c>
      <c r="T133" s="161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176</v>
      </c>
      <c r="AT133" s="162" t="s">
        <v>173</v>
      </c>
      <c r="AU133" s="162" t="s">
        <v>83</v>
      </c>
      <c r="AY133" s="14" t="s">
        <v>170</v>
      </c>
      <c r="BE133" s="163">
        <f t="shared" si="3"/>
        <v>0</v>
      </c>
      <c r="BF133" s="163">
        <f t="shared" si="4"/>
        <v>0</v>
      </c>
      <c r="BG133" s="163">
        <f t="shared" si="5"/>
        <v>0</v>
      </c>
      <c r="BH133" s="163">
        <f t="shared" si="6"/>
        <v>0</v>
      </c>
      <c r="BI133" s="163">
        <f t="shared" si="7"/>
        <v>0</v>
      </c>
      <c r="BJ133" s="14" t="s">
        <v>83</v>
      </c>
      <c r="BK133" s="163">
        <f t="shared" si="8"/>
        <v>0</v>
      </c>
      <c r="BL133" s="14" t="s">
        <v>177</v>
      </c>
      <c r="BM133" s="162" t="s">
        <v>176</v>
      </c>
    </row>
    <row r="134" spans="1:65" s="2" customFormat="1" ht="24.2" customHeight="1">
      <c r="A134" s="26"/>
      <c r="B134" s="149"/>
      <c r="C134" s="150" t="s">
        <v>187</v>
      </c>
      <c r="D134" s="150" t="s">
        <v>173</v>
      </c>
      <c r="E134" s="151" t="s">
        <v>2953</v>
      </c>
      <c r="F134" s="152" t="s">
        <v>2954</v>
      </c>
      <c r="G134" s="153" t="s">
        <v>219</v>
      </c>
      <c r="H134" s="154">
        <v>2</v>
      </c>
      <c r="I134" s="155"/>
      <c r="J134" s="155"/>
      <c r="K134" s="156"/>
      <c r="L134" s="157"/>
      <c r="M134" s="158" t="s">
        <v>1</v>
      </c>
      <c r="N134" s="159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176</v>
      </c>
      <c r="AT134" s="162" t="s">
        <v>173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177</v>
      </c>
      <c r="BM134" s="162" t="s">
        <v>190</v>
      </c>
    </row>
    <row r="135" spans="1:65" s="2" customFormat="1" ht="24.2" customHeight="1">
      <c r="A135" s="26"/>
      <c r="B135" s="149"/>
      <c r="C135" s="150" t="s">
        <v>171</v>
      </c>
      <c r="D135" s="150" t="s">
        <v>173</v>
      </c>
      <c r="E135" s="151" t="s">
        <v>2955</v>
      </c>
      <c r="F135" s="152" t="s">
        <v>2956</v>
      </c>
      <c r="G135" s="153" t="s">
        <v>219</v>
      </c>
      <c r="H135" s="154">
        <v>1</v>
      </c>
      <c r="I135" s="155"/>
      <c r="J135" s="155"/>
      <c r="K135" s="156"/>
      <c r="L135" s="157"/>
      <c r="M135" s="158" t="s">
        <v>1</v>
      </c>
      <c r="N135" s="159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176</v>
      </c>
      <c r="AT135" s="162" t="s">
        <v>173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177</v>
      </c>
      <c r="BM135" s="162" t="s">
        <v>193</v>
      </c>
    </row>
    <row r="136" spans="1:65" s="2" customFormat="1" ht="24.2" customHeight="1">
      <c r="A136" s="26"/>
      <c r="B136" s="149"/>
      <c r="C136" s="150" t="s">
        <v>194</v>
      </c>
      <c r="D136" s="150" t="s">
        <v>173</v>
      </c>
      <c r="E136" s="151" t="s">
        <v>2957</v>
      </c>
      <c r="F136" s="152" t="s">
        <v>2958</v>
      </c>
      <c r="G136" s="153" t="s">
        <v>219</v>
      </c>
      <c r="H136" s="154">
        <v>1</v>
      </c>
      <c r="I136" s="155"/>
      <c r="J136" s="155"/>
      <c r="K136" s="156"/>
      <c r="L136" s="157"/>
      <c r="M136" s="158" t="s">
        <v>1</v>
      </c>
      <c r="N136" s="159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176</v>
      </c>
      <c r="AT136" s="162" t="s">
        <v>173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197</v>
      </c>
    </row>
    <row r="137" spans="1:65" s="2" customFormat="1" ht="24.2" customHeight="1">
      <c r="A137" s="26"/>
      <c r="B137" s="149"/>
      <c r="C137" s="150" t="s">
        <v>176</v>
      </c>
      <c r="D137" s="150" t="s">
        <v>173</v>
      </c>
      <c r="E137" s="151" t="s">
        <v>2959</v>
      </c>
      <c r="F137" s="152" t="s">
        <v>2960</v>
      </c>
      <c r="G137" s="153" t="s">
        <v>219</v>
      </c>
      <c r="H137" s="154">
        <v>32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176</v>
      </c>
      <c r="AT137" s="162" t="s">
        <v>173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200</v>
      </c>
    </row>
    <row r="138" spans="1:65" s="2" customFormat="1" ht="24.2" customHeight="1">
      <c r="A138" s="26"/>
      <c r="B138" s="149"/>
      <c r="C138" s="150" t="s">
        <v>201</v>
      </c>
      <c r="D138" s="150" t="s">
        <v>173</v>
      </c>
      <c r="E138" s="151" t="s">
        <v>2961</v>
      </c>
      <c r="F138" s="152" t="s">
        <v>2962</v>
      </c>
      <c r="G138" s="153" t="s">
        <v>219</v>
      </c>
      <c r="H138" s="154">
        <v>88</v>
      </c>
      <c r="I138" s="155"/>
      <c r="J138" s="155"/>
      <c r="K138" s="156"/>
      <c r="L138" s="157"/>
      <c r="M138" s="158" t="s">
        <v>1</v>
      </c>
      <c r="N138" s="159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176</v>
      </c>
      <c r="AT138" s="162" t="s">
        <v>173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204</v>
      </c>
    </row>
    <row r="139" spans="1:65" s="2" customFormat="1" ht="16.5" customHeight="1">
      <c r="A139" s="26"/>
      <c r="B139" s="149"/>
      <c r="C139" s="150" t="s">
        <v>190</v>
      </c>
      <c r="D139" s="150" t="s">
        <v>173</v>
      </c>
      <c r="E139" s="151" t="s">
        <v>2963</v>
      </c>
      <c r="F139" s="152" t="s">
        <v>2964</v>
      </c>
      <c r="G139" s="153" t="s">
        <v>219</v>
      </c>
      <c r="H139" s="154">
        <v>4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176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7</v>
      </c>
    </row>
    <row r="140" spans="1:65" s="2" customFormat="1" ht="16.5" customHeight="1">
      <c r="A140" s="26"/>
      <c r="B140" s="149"/>
      <c r="C140" s="150" t="s">
        <v>209</v>
      </c>
      <c r="D140" s="150" t="s">
        <v>173</v>
      </c>
      <c r="E140" s="151" t="s">
        <v>2834</v>
      </c>
      <c r="F140" s="152" t="s">
        <v>2965</v>
      </c>
      <c r="G140" s="153" t="s">
        <v>1565</v>
      </c>
      <c r="H140" s="154">
        <v>1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176</v>
      </c>
      <c r="AT140" s="162" t="s">
        <v>173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212</v>
      </c>
    </row>
    <row r="141" spans="1:65" s="2" customFormat="1" ht="16.5" customHeight="1">
      <c r="A141" s="26"/>
      <c r="B141" s="149"/>
      <c r="C141" s="150" t="s">
        <v>193</v>
      </c>
      <c r="D141" s="150" t="s">
        <v>173</v>
      </c>
      <c r="E141" s="151" t="s">
        <v>2836</v>
      </c>
      <c r="F141" s="152" t="s">
        <v>2966</v>
      </c>
      <c r="G141" s="153" t="s">
        <v>1565</v>
      </c>
      <c r="H141" s="154">
        <v>1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176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215</v>
      </c>
    </row>
    <row r="142" spans="1:65" s="12" customFormat="1" ht="22.9" customHeight="1">
      <c r="B142" s="137"/>
      <c r="D142" s="138" t="s">
        <v>69</v>
      </c>
      <c r="E142" s="147" t="s">
        <v>2967</v>
      </c>
      <c r="F142" s="147" t="s">
        <v>2968</v>
      </c>
      <c r="J142" s="148"/>
      <c r="L142" s="137"/>
      <c r="M142" s="141"/>
      <c r="N142" s="142"/>
      <c r="O142" s="142"/>
      <c r="P142" s="143">
        <f>SUM(P143:P160)</f>
        <v>0</v>
      </c>
      <c r="Q142" s="142"/>
      <c r="R142" s="143">
        <f>SUM(R143:R160)</f>
        <v>0</v>
      </c>
      <c r="S142" s="142"/>
      <c r="T142" s="144">
        <f>SUM(T143:T160)</f>
        <v>0</v>
      </c>
      <c r="AR142" s="138" t="s">
        <v>77</v>
      </c>
      <c r="AT142" s="145" t="s">
        <v>69</v>
      </c>
      <c r="AU142" s="145" t="s">
        <v>77</v>
      </c>
      <c r="AY142" s="138" t="s">
        <v>170</v>
      </c>
      <c r="BK142" s="146">
        <f>SUM(BK143:BK160)</f>
        <v>0</v>
      </c>
    </row>
    <row r="143" spans="1:65" s="2" customFormat="1" ht="21.75" customHeight="1">
      <c r="A143" s="26"/>
      <c r="B143" s="149"/>
      <c r="C143" s="150" t="s">
        <v>216</v>
      </c>
      <c r="D143" s="150" t="s">
        <v>173</v>
      </c>
      <c r="E143" s="151" t="s">
        <v>2969</v>
      </c>
      <c r="F143" s="152" t="s">
        <v>2970</v>
      </c>
      <c r="G143" s="153" t="s">
        <v>219</v>
      </c>
      <c r="H143" s="154">
        <v>1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ref="P143:P160" si="9">O143*H143</f>
        <v>0</v>
      </c>
      <c r="Q143" s="160">
        <v>0</v>
      </c>
      <c r="R143" s="160">
        <f t="shared" ref="R143:R160" si="10">Q143*H143</f>
        <v>0</v>
      </c>
      <c r="S143" s="160">
        <v>0</v>
      </c>
      <c r="T143" s="161">
        <f t="shared" ref="T143:T160" si="11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176</v>
      </c>
      <c r="AT143" s="162" t="s">
        <v>173</v>
      </c>
      <c r="AU143" s="162" t="s">
        <v>83</v>
      </c>
      <c r="AY143" s="14" t="s">
        <v>170</v>
      </c>
      <c r="BE143" s="163">
        <f t="shared" ref="BE143:BE160" si="12">IF(N143="základná",J143,0)</f>
        <v>0</v>
      </c>
      <c r="BF143" s="163">
        <f t="shared" ref="BF143:BF160" si="13">IF(N143="znížená",J143,0)</f>
        <v>0</v>
      </c>
      <c r="BG143" s="163">
        <f t="shared" ref="BG143:BG160" si="14">IF(N143="zákl. prenesená",J143,0)</f>
        <v>0</v>
      </c>
      <c r="BH143" s="163">
        <f t="shared" ref="BH143:BH160" si="15">IF(N143="zníž. prenesená",J143,0)</f>
        <v>0</v>
      </c>
      <c r="BI143" s="163">
        <f t="shared" ref="BI143:BI160" si="16">IF(N143="nulová",J143,0)</f>
        <v>0</v>
      </c>
      <c r="BJ143" s="14" t="s">
        <v>83</v>
      </c>
      <c r="BK143" s="163">
        <f t="shared" ref="BK143:BK160" si="17">ROUND(I143*H143,2)</f>
        <v>0</v>
      </c>
      <c r="BL143" s="14" t="s">
        <v>177</v>
      </c>
      <c r="BM143" s="162" t="s">
        <v>220</v>
      </c>
    </row>
    <row r="144" spans="1:65" s="2" customFormat="1" ht="24.2" customHeight="1">
      <c r="A144" s="26"/>
      <c r="B144" s="149"/>
      <c r="C144" s="150" t="s">
        <v>197</v>
      </c>
      <c r="D144" s="150" t="s">
        <v>173</v>
      </c>
      <c r="E144" s="151" t="s">
        <v>2971</v>
      </c>
      <c r="F144" s="152" t="s">
        <v>2972</v>
      </c>
      <c r="G144" s="153" t="s">
        <v>219</v>
      </c>
      <c r="H144" s="154">
        <v>1</v>
      </c>
      <c r="I144" s="155"/>
      <c r="J144" s="155"/>
      <c r="K144" s="156"/>
      <c r="L144" s="157"/>
      <c r="M144" s="158" t="s">
        <v>1</v>
      </c>
      <c r="N144" s="159" t="s">
        <v>36</v>
      </c>
      <c r="O144" s="160">
        <v>0</v>
      </c>
      <c r="P144" s="160">
        <f t="shared" si="9"/>
        <v>0</v>
      </c>
      <c r="Q144" s="160">
        <v>0</v>
      </c>
      <c r="R144" s="160">
        <f t="shared" si="10"/>
        <v>0</v>
      </c>
      <c r="S144" s="160">
        <v>0</v>
      </c>
      <c r="T144" s="161">
        <f t="shared" si="11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176</v>
      </c>
      <c r="AT144" s="162" t="s">
        <v>173</v>
      </c>
      <c r="AU144" s="162" t="s">
        <v>83</v>
      </c>
      <c r="AY144" s="14" t="s">
        <v>170</v>
      </c>
      <c r="BE144" s="163">
        <f t="shared" si="12"/>
        <v>0</v>
      </c>
      <c r="BF144" s="163">
        <f t="shared" si="13"/>
        <v>0</v>
      </c>
      <c r="BG144" s="163">
        <f t="shared" si="14"/>
        <v>0</v>
      </c>
      <c r="BH144" s="163">
        <f t="shared" si="15"/>
        <v>0</v>
      </c>
      <c r="BI144" s="163">
        <f t="shared" si="16"/>
        <v>0</v>
      </c>
      <c r="BJ144" s="14" t="s">
        <v>83</v>
      </c>
      <c r="BK144" s="163">
        <f t="shared" si="17"/>
        <v>0</v>
      </c>
      <c r="BL144" s="14" t="s">
        <v>177</v>
      </c>
      <c r="BM144" s="162" t="s">
        <v>223</v>
      </c>
    </row>
    <row r="145" spans="1:65" s="2" customFormat="1" ht="24.2" customHeight="1">
      <c r="A145" s="26"/>
      <c r="B145" s="149"/>
      <c r="C145" s="150" t="s">
        <v>253</v>
      </c>
      <c r="D145" s="150" t="s">
        <v>173</v>
      </c>
      <c r="E145" s="151" t="s">
        <v>2973</v>
      </c>
      <c r="F145" s="152" t="s">
        <v>2974</v>
      </c>
      <c r="G145" s="153" t="s">
        <v>219</v>
      </c>
      <c r="H145" s="154">
        <v>1</v>
      </c>
      <c r="I145" s="155"/>
      <c r="J145" s="155"/>
      <c r="K145" s="156"/>
      <c r="L145" s="157"/>
      <c r="M145" s="158" t="s">
        <v>1</v>
      </c>
      <c r="N145" s="159" t="s">
        <v>36</v>
      </c>
      <c r="O145" s="160">
        <v>0</v>
      </c>
      <c r="P145" s="160">
        <f t="shared" si="9"/>
        <v>0</v>
      </c>
      <c r="Q145" s="160">
        <v>0</v>
      </c>
      <c r="R145" s="160">
        <f t="shared" si="10"/>
        <v>0</v>
      </c>
      <c r="S145" s="160">
        <v>0</v>
      </c>
      <c r="T145" s="161">
        <f t="shared" si="11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176</v>
      </c>
      <c r="AT145" s="162" t="s">
        <v>173</v>
      </c>
      <c r="AU145" s="162" t="s">
        <v>83</v>
      </c>
      <c r="AY145" s="14" t="s">
        <v>170</v>
      </c>
      <c r="BE145" s="163">
        <f t="shared" si="12"/>
        <v>0</v>
      </c>
      <c r="BF145" s="163">
        <f t="shared" si="13"/>
        <v>0</v>
      </c>
      <c r="BG145" s="163">
        <f t="shared" si="14"/>
        <v>0</v>
      </c>
      <c r="BH145" s="163">
        <f t="shared" si="15"/>
        <v>0</v>
      </c>
      <c r="BI145" s="163">
        <f t="shared" si="16"/>
        <v>0</v>
      </c>
      <c r="BJ145" s="14" t="s">
        <v>83</v>
      </c>
      <c r="BK145" s="163">
        <f t="shared" si="17"/>
        <v>0</v>
      </c>
      <c r="BL145" s="14" t="s">
        <v>177</v>
      </c>
      <c r="BM145" s="162" t="s">
        <v>229</v>
      </c>
    </row>
    <row r="146" spans="1:65" s="2" customFormat="1" ht="24.2" customHeight="1">
      <c r="A146" s="26"/>
      <c r="B146" s="149"/>
      <c r="C146" s="150" t="s">
        <v>200</v>
      </c>
      <c r="D146" s="150" t="s">
        <v>173</v>
      </c>
      <c r="E146" s="151" t="s">
        <v>2975</v>
      </c>
      <c r="F146" s="152" t="s">
        <v>2976</v>
      </c>
      <c r="G146" s="153" t="s">
        <v>208</v>
      </c>
      <c r="H146" s="154">
        <v>1860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 t="shared" si="9"/>
        <v>0</v>
      </c>
      <c r="Q146" s="160">
        <v>0</v>
      </c>
      <c r="R146" s="160">
        <f t="shared" si="10"/>
        <v>0</v>
      </c>
      <c r="S146" s="160">
        <v>0</v>
      </c>
      <c r="T146" s="161">
        <f t="shared" si="11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176</v>
      </c>
      <c r="AT146" s="162" t="s">
        <v>173</v>
      </c>
      <c r="AU146" s="162" t="s">
        <v>83</v>
      </c>
      <c r="AY146" s="14" t="s">
        <v>170</v>
      </c>
      <c r="BE146" s="163">
        <f t="shared" si="12"/>
        <v>0</v>
      </c>
      <c r="BF146" s="163">
        <f t="shared" si="13"/>
        <v>0</v>
      </c>
      <c r="BG146" s="163">
        <f t="shared" si="14"/>
        <v>0</v>
      </c>
      <c r="BH146" s="163">
        <f t="shared" si="15"/>
        <v>0</v>
      </c>
      <c r="BI146" s="163">
        <f t="shared" si="16"/>
        <v>0</v>
      </c>
      <c r="BJ146" s="14" t="s">
        <v>83</v>
      </c>
      <c r="BK146" s="163">
        <f t="shared" si="17"/>
        <v>0</v>
      </c>
      <c r="BL146" s="14" t="s">
        <v>177</v>
      </c>
      <c r="BM146" s="162" t="s">
        <v>233</v>
      </c>
    </row>
    <row r="147" spans="1:65" s="2" customFormat="1" ht="24.2" customHeight="1">
      <c r="A147" s="26"/>
      <c r="B147" s="149"/>
      <c r="C147" s="150" t="s">
        <v>260</v>
      </c>
      <c r="D147" s="150" t="s">
        <v>173</v>
      </c>
      <c r="E147" s="151" t="s">
        <v>2977</v>
      </c>
      <c r="F147" s="152" t="s">
        <v>2978</v>
      </c>
      <c r="G147" s="153" t="s">
        <v>208</v>
      </c>
      <c r="H147" s="154">
        <v>446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9"/>
        <v>0</v>
      </c>
      <c r="Q147" s="160">
        <v>0</v>
      </c>
      <c r="R147" s="160">
        <f t="shared" si="10"/>
        <v>0</v>
      </c>
      <c r="S147" s="160">
        <v>0</v>
      </c>
      <c r="T147" s="161">
        <f t="shared" si="11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 t="shared" si="12"/>
        <v>0</v>
      </c>
      <c r="BF147" s="163">
        <f t="shared" si="13"/>
        <v>0</v>
      </c>
      <c r="BG147" s="163">
        <f t="shared" si="14"/>
        <v>0</v>
      </c>
      <c r="BH147" s="163">
        <f t="shared" si="15"/>
        <v>0</v>
      </c>
      <c r="BI147" s="163">
        <f t="shared" si="16"/>
        <v>0</v>
      </c>
      <c r="BJ147" s="14" t="s">
        <v>83</v>
      </c>
      <c r="BK147" s="163">
        <f t="shared" si="17"/>
        <v>0</v>
      </c>
      <c r="BL147" s="14" t="s">
        <v>177</v>
      </c>
      <c r="BM147" s="162" t="s">
        <v>230</v>
      </c>
    </row>
    <row r="148" spans="1:65" s="2" customFormat="1" ht="24.2" customHeight="1">
      <c r="A148" s="26"/>
      <c r="B148" s="149"/>
      <c r="C148" s="150" t="s">
        <v>204</v>
      </c>
      <c r="D148" s="150" t="s">
        <v>173</v>
      </c>
      <c r="E148" s="151" t="s">
        <v>2979</v>
      </c>
      <c r="F148" s="152" t="s">
        <v>2980</v>
      </c>
      <c r="G148" s="153" t="s">
        <v>208</v>
      </c>
      <c r="H148" s="154">
        <v>52</v>
      </c>
      <c r="I148" s="155"/>
      <c r="J148" s="155"/>
      <c r="K148" s="156"/>
      <c r="L148" s="157"/>
      <c r="M148" s="158" t="s">
        <v>1</v>
      </c>
      <c r="N148" s="159" t="s">
        <v>36</v>
      </c>
      <c r="O148" s="160">
        <v>0</v>
      </c>
      <c r="P148" s="160">
        <f t="shared" si="9"/>
        <v>0</v>
      </c>
      <c r="Q148" s="160">
        <v>0</v>
      </c>
      <c r="R148" s="160">
        <f t="shared" si="10"/>
        <v>0</v>
      </c>
      <c r="S148" s="160">
        <v>0</v>
      </c>
      <c r="T148" s="161">
        <f t="shared" si="11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176</v>
      </c>
      <c r="AT148" s="162" t="s">
        <v>173</v>
      </c>
      <c r="AU148" s="162" t="s">
        <v>83</v>
      </c>
      <c r="AY148" s="14" t="s">
        <v>170</v>
      </c>
      <c r="BE148" s="163">
        <f t="shared" si="12"/>
        <v>0</v>
      </c>
      <c r="BF148" s="163">
        <f t="shared" si="13"/>
        <v>0</v>
      </c>
      <c r="BG148" s="163">
        <f t="shared" si="14"/>
        <v>0</v>
      </c>
      <c r="BH148" s="163">
        <f t="shared" si="15"/>
        <v>0</v>
      </c>
      <c r="BI148" s="163">
        <f t="shared" si="16"/>
        <v>0</v>
      </c>
      <c r="BJ148" s="14" t="s">
        <v>83</v>
      </c>
      <c r="BK148" s="163">
        <f t="shared" si="17"/>
        <v>0</v>
      </c>
      <c r="BL148" s="14" t="s">
        <v>177</v>
      </c>
      <c r="BM148" s="162" t="s">
        <v>237</v>
      </c>
    </row>
    <row r="149" spans="1:65" s="2" customFormat="1" ht="16.5" customHeight="1">
      <c r="A149" s="26"/>
      <c r="B149" s="149"/>
      <c r="C149" s="150" t="s">
        <v>267</v>
      </c>
      <c r="D149" s="150" t="s">
        <v>173</v>
      </c>
      <c r="E149" s="151" t="s">
        <v>2981</v>
      </c>
      <c r="F149" s="152" t="s">
        <v>2982</v>
      </c>
      <c r="G149" s="153" t="s">
        <v>219</v>
      </c>
      <c r="H149" s="154">
        <v>892</v>
      </c>
      <c r="I149" s="155"/>
      <c r="J149" s="155"/>
      <c r="K149" s="156"/>
      <c r="L149" s="157"/>
      <c r="M149" s="158" t="s">
        <v>1</v>
      </c>
      <c r="N149" s="159" t="s">
        <v>36</v>
      </c>
      <c r="O149" s="160">
        <v>0</v>
      </c>
      <c r="P149" s="160">
        <f t="shared" si="9"/>
        <v>0</v>
      </c>
      <c r="Q149" s="160">
        <v>0</v>
      </c>
      <c r="R149" s="160">
        <f t="shared" si="10"/>
        <v>0</v>
      </c>
      <c r="S149" s="160">
        <v>0</v>
      </c>
      <c r="T149" s="161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176</v>
      </c>
      <c r="AT149" s="162" t="s">
        <v>173</v>
      </c>
      <c r="AU149" s="162" t="s">
        <v>83</v>
      </c>
      <c r="AY149" s="14" t="s">
        <v>170</v>
      </c>
      <c r="BE149" s="163">
        <f t="shared" si="12"/>
        <v>0</v>
      </c>
      <c r="BF149" s="163">
        <f t="shared" si="13"/>
        <v>0</v>
      </c>
      <c r="BG149" s="163">
        <f t="shared" si="14"/>
        <v>0</v>
      </c>
      <c r="BH149" s="163">
        <f t="shared" si="15"/>
        <v>0</v>
      </c>
      <c r="BI149" s="163">
        <f t="shared" si="16"/>
        <v>0</v>
      </c>
      <c r="BJ149" s="14" t="s">
        <v>83</v>
      </c>
      <c r="BK149" s="163">
        <f t="shared" si="17"/>
        <v>0</v>
      </c>
      <c r="BL149" s="14" t="s">
        <v>177</v>
      </c>
      <c r="BM149" s="162" t="s">
        <v>243</v>
      </c>
    </row>
    <row r="150" spans="1:65" s="2" customFormat="1" ht="21.75" customHeight="1">
      <c r="A150" s="26"/>
      <c r="B150" s="149"/>
      <c r="C150" s="150" t="s">
        <v>7</v>
      </c>
      <c r="D150" s="150" t="s">
        <v>173</v>
      </c>
      <c r="E150" s="151" t="s">
        <v>2850</v>
      </c>
      <c r="F150" s="152" t="s">
        <v>2983</v>
      </c>
      <c r="G150" s="153" t="s">
        <v>208</v>
      </c>
      <c r="H150" s="154">
        <v>12</v>
      </c>
      <c r="I150" s="155"/>
      <c r="J150" s="155"/>
      <c r="K150" s="156"/>
      <c r="L150" s="157"/>
      <c r="M150" s="158" t="s">
        <v>1</v>
      </c>
      <c r="N150" s="159" t="s">
        <v>36</v>
      </c>
      <c r="O150" s="160">
        <v>0</v>
      </c>
      <c r="P150" s="160">
        <f t="shared" si="9"/>
        <v>0</v>
      </c>
      <c r="Q150" s="160">
        <v>0</v>
      </c>
      <c r="R150" s="160">
        <f t="shared" si="10"/>
        <v>0</v>
      </c>
      <c r="S150" s="160">
        <v>0</v>
      </c>
      <c r="T150" s="161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176</v>
      </c>
      <c r="AT150" s="162" t="s">
        <v>173</v>
      </c>
      <c r="AU150" s="162" t="s">
        <v>83</v>
      </c>
      <c r="AY150" s="14" t="s">
        <v>170</v>
      </c>
      <c r="BE150" s="163">
        <f t="shared" si="12"/>
        <v>0</v>
      </c>
      <c r="BF150" s="163">
        <f t="shared" si="13"/>
        <v>0</v>
      </c>
      <c r="BG150" s="163">
        <f t="shared" si="14"/>
        <v>0</v>
      </c>
      <c r="BH150" s="163">
        <f t="shared" si="15"/>
        <v>0</v>
      </c>
      <c r="BI150" s="163">
        <f t="shared" si="16"/>
        <v>0</v>
      </c>
      <c r="BJ150" s="14" t="s">
        <v>83</v>
      </c>
      <c r="BK150" s="163">
        <f t="shared" si="17"/>
        <v>0</v>
      </c>
      <c r="BL150" s="14" t="s">
        <v>177</v>
      </c>
      <c r="BM150" s="162" t="s">
        <v>246</v>
      </c>
    </row>
    <row r="151" spans="1:65" s="2" customFormat="1" ht="16.5" customHeight="1">
      <c r="A151" s="26"/>
      <c r="B151" s="149"/>
      <c r="C151" s="150" t="s">
        <v>281</v>
      </c>
      <c r="D151" s="150" t="s">
        <v>173</v>
      </c>
      <c r="E151" s="151" t="s">
        <v>2852</v>
      </c>
      <c r="F151" s="152" t="s">
        <v>2984</v>
      </c>
      <c r="G151" s="153" t="s">
        <v>208</v>
      </c>
      <c r="H151" s="154">
        <v>12</v>
      </c>
      <c r="I151" s="155"/>
      <c r="J151" s="155"/>
      <c r="K151" s="156"/>
      <c r="L151" s="157"/>
      <c r="M151" s="158" t="s">
        <v>1</v>
      </c>
      <c r="N151" s="159" t="s">
        <v>36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176</v>
      </c>
      <c r="AT151" s="162" t="s">
        <v>173</v>
      </c>
      <c r="AU151" s="162" t="s">
        <v>83</v>
      </c>
      <c r="AY151" s="14" t="s">
        <v>170</v>
      </c>
      <c r="BE151" s="163">
        <f t="shared" si="12"/>
        <v>0</v>
      </c>
      <c r="BF151" s="163">
        <f t="shared" si="13"/>
        <v>0</v>
      </c>
      <c r="BG151" s="163">
        <f t="shared" si="14"/>
        <v>0</v>
      </c>
      <c r="BH151" s="163">
        <f t="shared" si="15"/>
        <v>0</v>
      </c>
      <c r="BI151" s="163">
        <f t="shared" si="16"/>
        <v>0</v>
      </c>
      <c r="BJ151" s="14" t="s">
        <v>83</v>
      </c>
      <c r="BK151" s="163">
        <f t="shared" si="17"/>
        <v>0</v>
      </c>
      <c r="BL151" s="14" t="s">
        <v>177</v>
      </c>
      <c r="BM151" s="162" t="s">
        <v>250</v>
      </c>
    </row>
    <row r="152" spans="1:65" s="2" customFormat="1" ht="24.2" customHeight="1">
      <c r="A152" s="26"/>
      <c r="B152" s="149"/>
      <c r="C152" s="150" t="s">
        <v>212</v>
      </c>
      <c r="D152" s="150" t="s">
        <v>173</v>
      </c>
      <c r="E152" s="151" t="s">
        <v>2854</v>
      </c>
      <c r="F152" s="152" t="s">
        <v>2855</v>
      </c>
      <c r="G152" s="153" t="s">
        <v>219</v>
      </c>
      <c r="H152" s="154">
        <v>5810</v>
      </c>
      <c r="I152" s="155"/>
      <c r="J152" s="155"/>
      <c r="K152" s="156"/>
      <c r="L152" s="157"/>
      <c r="M152" s="158" t="s">
        <v>1</v>
      </c>
      <c r="N152" s="159" t="s">
        <v>36</v>
      </c>
      <c r="O152" s="160">
        <v>0</v>
      </c>
      <c r="P152" s="160">
        <f t="shared" si="9"/>
        <v>0</v>
      </c>
      <c r="Q152" s="160">
        <v>0</v>
      </c>
      <c r="R152" s="160">
        <f t="shared" si="10"/>
        <v>0</v>
      </c>
      <c r="S152" s="160">
        <v>0</v>
      </c>
      <c r="T152" s="161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176</v>
      </c>
      <c r="AT152" s="162" t="s">
        <v>173</v>
      </c>
      <c r="AU152" s="162" t="s">
        <v>83</v>
      </c>
      <c r="AY152" s="14" t="s">
        <v>170</v>
      </c>
      <c r="BE152" s="163">
        <f t="shared" si="12"/>
        <v>0</v>
      </c>
      <c r="BF152" s="163">
        <f t="shared" si="13"/>
        <v>0</v>
      </c>
      <c r="BG152" s="163">
        <f t="shared" si="14"/>
        <v>0</v>
      </c>
      <c r="BH152" s="163">
        <f t="shared" si="15"/>
        <v>0</v>
      </c>
      <c r="BI152" s="163">
        <f t="shared" si="16"/>
        <v>0</v>
      </c>
      <c r="BJ152" s="14" t="s">
        <v>83</v>
      </c>
      <c r="BK152" s="163">
        <f t="shared" si="17"/>
        <v>0</v>
      </c>
      <c r="BL152" s="14" t="s">
        <v>177</v>
      </c>
      <c r="BM152" s="162" t="s">
        <v>256</v>
      </c>
    </row>
    <row r="153" spans="1:65" s="2" customFormat="1" ht="24.2" customHeight="1">
      <c r="A153" s="26"/>
      <c r="B153" s="149"/>
      <c r="C153" s="150" t="s">
        <v>288</v>
      </c>
      <c r="D153" s="150" t="s">
        <v>173</v>
      </c>
      <c r="E153" s="151" t="s">
        <v>2858</v>
      </c>
      <c r="F153" s="152" t="s">
        <v>2985</v>
      </c>
      <c r="G153" s="153" t="s">
        <v>219</v>
      </c>
      <c r="H153" s="154">
        <v>5810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9"/>
        <v>0</v>
      </c>
      <c r="Q153" s="160">
        <v>0</v>
      </c>
      <c r="R153" s="160">
        <f t="shared" si="10"/>
        <v>0</v>
      </c>
      <c r="S153" s="160">
        <v>0</v>
      </c>
      <c r="T153" s="161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12"/>
        <v>0</v>
      </c>
      <c r="BF153" s="163">
        <f t="shared" si="13"/>
        <v>0</v>
      </c>
      <c r="BG153" s="163">
        <f t="shared" si="14"/>
        <v>0</v>
      </c>
      <c r="BH153" s="163">
        <f t="shared" si="15"/>
        <v>0</v>
      </c>
      <c r="BI153" s="163">
        <f t="shared" si="16"/>
        <v>0</v>
      </c>
      <c r="BJ153" s="14" t="s">
        <v>83</v>
      </c>
      <c r="BK153" s="163">
        <f t="shared" si="17"/>
        <v>0</v>
      </c>
      <c r="BL153" s="14" t="s">
        <v>177</v>
      </c>
      <c r="BM153" s="162" t="s">
        <v>259</v>
      </c>
    </row>
    <row r="154" spans="1:65" s="2" customFormat="1" ht="37.9" customHeight="1">
      <c r="A154" s="26"/>
      <c r="B154" s="149"/>
      <c r="C154" s="150" t="s">
        <v>215</v>
      </c>
      <c r="D154" s="150" t="s">
        <v>173</v>
      </c>
      <c r="E154" s="151" t="s">
        <v>2860</v>
      </c>
      <c r="F154" s="152" t="s">
        <v>2986</v>
      </c>
      <c r="G154" s="153" t="s">
        <v>1</v>
      </c>
      <c r="H154" s="154">
        <v>0</v>
      </c>
      <c r="I154" s="155"/>
      <c r="J154" s="155"/>
      <c r="K154" s="156"/>
      <c r="L154" s="157"/>
      <c r="M154" s="158" t="s">
        <v>1</v>
      </c>
      <c r="N154" s="159" t="s">
        <v>36</v>
      </c>
      <c r="O154" s="160">
        <v>0</v>
      </c>
      <c r="P154" s="160">
        <f t="shared" si="9"/>
        <v>0</v>
      </c>
      <c r="Q154" s="160">
        <v>0</v>
      </c>
      <c r="R154" s="160">
        <f t="shared" si="10"/>
        <v>0</v>
      </c>
      <c r="S154" s="160">
        <v>0</v>
      </c>
      <c r="T154" s="161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176</v>
      </c>
      <c r="AT154" s="162" t="s">
        <v>173</v>
      </c>
      <c r="AU154" s="162" t="s">
        <v>83</v>
      </c>
      <c r="AY154" s="14" t="s">
        <v>170</v>
      </c>
      <c r="BE154" s="163">
        <f t="shared" si="12"/>
        <v>0</v>
      </c>
      <c r="BF154" s="163">
        <f t="shared" si="13"/>
        <v>0</v>
      </c>
      <c r="BG154" s="163">
        <f t="shared" si="14"/>
        <v>0</v>
      </c>
      <c r="BH154" s="163">
        <f t="shared" si="15"/>
        <v>0</v>
      </c>
      <c r="BI154" s="163">
        <f t="shared" si="16"/>
        <v>0</v>
      </c>
      <c r="BJ154" s="14" t="s">
        <v>83</v>
      </c>
      <c r="BK154" s="163">
        <f t="shared" si="17"/>
        <v>0</v>
      </c>
      <c r="BL154" s="14" t="s">
        <v>177</v>
      </c>
      <c r="BM154" s="162" t="s">
        <v>263</v>
      </c>
    </row>
    <row r="155" spans="1:65" s="2" customFormat="1" ht="16.5" customHeight="1">
      <c r="A155" s="26"/>
      <c r="B155" s="149"/>
      <c r="C155" s="150" t="s">
        <v>295</v>
      </c>
      <c r="D155" s="150" t="s">
        <v>173</v>
      </c>
      <c r="E155" s="151" t="s">
        <v>2862</v>
      </c>
      <c r="F155" s="152" t="s">
        <v>2863</v>
      </c>
      <c r="G155" s="153" t="s">
        <v>219</v>
      </c>
      <c r="H155" s="154">
        <v>130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9"/>
        <v>0</v>
      </c>
      <c r="Q155" s="160">
        <v>0</v>
      </c>
      <c r="R155" s="160">
        <f t="shared" si="10"/>
        <v>0</v>
      </c>
      <c r="S155" s="160">
        <v>0</v>
      </c>
      <c r="T155" s="161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12"/>
        <v>0</v>
      </c>
      <c r="BF155" s="163">
        <f t="shared" si="13"/>
        <v>0</v>
      </c>
      <c r="BG155" s="163">
        <f t="shared" si="14"/>
        <v>0</v>
      </c>
      <c r="BH155" s="163">
        <f t="shared" si="15"/>
        <v>0</v>
      </c>
      <c r="BI155" s="163">
        <f t="shared" si="16"/>
        <v>0</v>
      </c>
      <c r="BJ155" s="14" t="s">
        <v>83</v>
      </c>
      <c r="BK155" s="163">
        <f t="shared" si="17"/>
        <v>0</v>
      </c>
      <c r="BL155" s="14" t="s">
        <v>177</v>
      </c>
      <c r="BM155" s="162" t="s">
        <v>266</v>
      </c>
    </row>
    <row r="156" spans="1:65" s="2" customFormat="1" ht="24.2" customHeight="1">
      <c r="A156" s="26"/>
      <c r="B156" s="149"/>
      <c r="C156" s="150" t="s">
        <v>220</v>
      </c>
      <c r="D156" s="150" t="s">
        <v>173</v>
      </c>
      <c r="E156" s="151" t="s">
        <v>2987</v>
      </c>
      <c r="F156" s="152" t="s">
        <v>2988</v>
      </c>
      <c r="G156" s="153" t="s">
        <v>1</v>
      </c>
      <c r="H156" s="154">
        <v>0</v>
      </c>
      <c r="I156" s="155"/>
      <c r="J156" s="155"/>
      <c r="K156" s="156"/>
      <c r="L156" s="157"/>
      <c r="M156" s="158" t="s">
        <v>1</v>
      </c>
      <c r="N156" s="159" t="s">
        <v>36</v>
      </c>
      <c r="O156" s="160">
        <v>0</v>
      </c>
      <c r="P156" s="160">
        <f t="shared" si="9"/>
        <v>0</v>
      </c>
      <c r="Q156" s="160">
        <v>0</v>
      </c>
      <c r="R156" s="160">
        <f t="shared" si="10"/>
        <v>0</v>
      </c>
      <c r="S156" s="160">
        <v>0</v>
      </c>
      <c r="T156" s="161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176</v>
      </c>
      <c r="AT156" s="162" t="s">
        <v>173</v>
      </c>
      <c r="AU156" s="162" t="s">
        <v>83</v>
      </c>
      <c r="AY156" s="14" t="s">
        <v>170</v>
      </c>
      <c r="BE156" s="163">
        <f t="shared" si="12"/>
        <v>0</v>
      </c>
      <c r="BF156" s="163">
        <f t="shared" si="13"/>
        <v>0</v>
      </c>
      <c r="BG156" s="163">
        <f t="shared" si="14"/>
        <v>0</v>
      </c>
      <c r="BH156" s="163">
        <f t="shared" si="15"/>
        <v>0</v>
      </c>
      <c r="BI156" s="163">
        <f t="shared" si="16"/>
        <v>0</v>
      </c>
      <c r="BJ156" s="14" t="s">
        <v>83</v>
      </c>
      <c r="BK156" s="163">
        <f t="shared" si="17"/>
        <v>0</v>
      </c>
      <c r="BL156" s="14" t="s">
        <v>177</v>
      </c>
      <c r="BM156" s="162" t="s">
        <v>270</v>
      </c>
    </row>
    <row r="157" spans="1:65" s="2" customFormat="1" ht="33" customHeight="1">
      <c r="A157" s="26"/>
      <c r="B157" s="149"/>
      <c r="C157" s="150" t="s">
        <v>304</v>
      </c>
      <c r="D157" s="150" t="s">
        <v>173</v>
      </c>
      <c r="E157" s="151" t="s">
        <v>2866</v>
      </c>
      <c r="F157" s="152" t="s">
        <v>2989</v>
      </c>
      <c r="G157" s="153" t="s">
        <v>1</v>
      </c>
      <c r="H157" s="154">
        <v>0</v>
      </c>
      <c r="I157" s="155"/>
      <c r="J157" s="155"/>
      <c r="K157" s="156"/>
      <c r="L157" s="157"/>
      <c r="M157" s="158" t="s">
        <v>1</v>
      </c>
      <c r="N157" s="159" t="s">
        <v>36</v>
      </c>
      <c r="O157" s="160">
        <v>0</v>
      </c>
      <c r="P157" s="160">
        <f t="shared" si="9"/>
        <v>0</v>
      </c>
      <c r="Q157" s="160">
        <v>0</v>
      </c>
      <c r="R157" s="160">
        <f t="shared" si="10"/>
        <v>0</v>
      </c>
      <c r="S157" s="160">
        <v>0</v>
      </c>
      <c r="T157" s="161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176</v>
      </c>
      <c r="AT157" s="162" t="s">
        <v>173</v>
      </c>
      <c r="AU157" s="162" t="s">
        <v>83</v>
      </c>
      <c r="AY157" s="14" t="s">
        <v>170</v>
      </c>
      <c r="BE157" s="163">
        <f t="shared" si="12"/>
        <v>0</v>
      </c>
      <c r="BF157" s="163">
        <f t="shared" si="13"/>
        <v>0</v>
      </c>
      <c r="BG157" s="163">
        <f t="shared" si="14"/>
        <v>0</v>
      </c>
      <c r="BH157" s="163">
        <f t="shared" si="15"/>
        <v>0</v>
      </c>
      <c r="BI157" s="163">
        <f t="shared" si="16"/>
        <v>0</v>
      </c>
      <c r="BJ157" s="14" t="s">
        <v>83</v>
      </c>
      <c r="BK157" s="163">
        <f t="shared" si="17"/>
        <v>0</v>
      </c>
      <c r="BL157" s="14" t="s">
        <v>177</v>
      </c>
      <c r="BM157" s="162" t="s">
        <v>276</v>
      </c>
    </row>
    <row r="158" spans="1:65" s="2" customFormat="1" ht="16.5" customHeight="1">
      <c r="A158" s="26"/>
      <c r="B158" s="149"/>
      <c r="C158" s="150" t="s">
        <v>223</v>
      </c>
      <c r="D158" s="150" t="s">
        <v>173</v>
      </c>
      <c r="E158" s="151" t="s">
        <v>2868</v>
      </c>
      <c r="F158" s="152" t="s">
        <v>2869</v>
      </c>
      <c r="G158" s="153" t="s">
        <v>219</v>
      </c>
      <c r="H158" s="154">
        <v>30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177</v>
      </c>
      <c r="BM158" s="162" t="s">
        <v>284</v>
      </c>
    </row>
    <row r="159" spans="1:65" s="2" customFormat="1" ht="16.5" customHeight="1">
      <c r="A159" s="26"/>
      <c r="B159" s="149"/>
      <c r="C159" s="150" t="s">
        <v>311</v>
      </c>
      <c r="D159" s="150" t="s">
        <v>173</v>
      </c>
      <c r="E159" s="151" t="s">
        <v>2990</v>
      </c>
      <c r="F159" s="152" t="s">
        <v>2873</v>
      </c>
      <c r="G159" s="153" t="s">
        <v>181</v>
      </c>
      <c r="H159" s="154">
        <v>3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9"/>
        <v>0</v>
      </c>
      <c r="Q159" s="160">
        <v>0</v>
      </c>
      <c r="R159" s="160">
        <f t="shared" si="10"/>
        <v>0</v>
      </c>
      <c r="S159" s="160">
        <v>0</v>
      </c>
      <c r="T159" s="161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12"/>
        <v>0</v>
      </c>
      <c r="BF159" s="163">
        <f t="shared" si="13"/>
        <v>0</v>
      </c>
      <c r="BG159" s="163">
        <f t="shared" si="14"/>
        <v>0</v>
      </c>
      <c r="BH159" s="163">
        <f t="shared" si="15"/>
        <v>0</v>
      </c>
      <c r="BI159" s="163">
        <f t="shared" si="16"/>
        <v>0</v>
      </c>
      <c r="BJ159" s="14" t="s">
        <v>83</v>
      </c>
      <c r="BK159" s="163">
        <f t="shared" si="17"/>
        <v>0</v>
      </c>
      <c r="BL159" s="14" t="s">
        <v>177</v>
      </c>
      <c r="BM159" s="162" t="s">
        <v>287</v>
      </c>
    </row>
    <row r="160" spans="1:65" s="2" customFormat="1" ht="21.75" customHeight="1">
      <c r="A160" s="26"/>
      <c r="B160" s="149"/>
      <c r="C160" s="150" t="s">
        <v>229</v>
      </c>
      <c r="D160" s="150" t="s">
        <v>173</v>
      </c>
      <c r="E160" s="151" t="s">
        <v>2991</v>
      </c>
      <c r="F160" s="152" t="s">
        <v>2992</v>
      </c>
      <c r="G160" s="153" t="s">
        <v>219</v>
      </c>
      <c r="H160" s="154">
        <v>1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9"/>
        <v>0</v>
      </c>
      <c r="Q160" s="160">
        <v>0</v>
      </c>
      <c r="R160" s="160">
        <f t="shared" si="10"/>
        <v>0</v>
      </c>
      <c r="S160" s="160">
        <v>0</v>
      </c>
      <c r="T160" s="161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12"/>
        <v>0</v>
      </c>
      <c r="BF160" s="163">
        <f t="shared" si="13"/>
        <v>0</v>
      </c>
      <c r="BG160" s="163">
        <f t="shared" si="14"/>
        <v>0</v>
      </c>
      <c r="BH160" s="163">
        <f t="shared" si="15"/>
        <v>0</v>
      </c>
      <c r="BI160" s="163">
        <f t="shared" si="16"/>
        <v>0</v>
      </c>
      <c r="BJ160" s="14" t="s">
        <v>83</v>
      </c>
      <c r="BK160" s="163">
        <f t="shared" si="17"/>
        <v>0</v>
      </c>
      <c r="BL160" s="14" t="s">
        <v>177</v>
      </c>
      <c r="BM160" s="162" t="s">
        <v>291</v>
      </c>
    </row>
    <row r="161" spans="1:65" s="12" customFormat="1" ht="25.9" customHeight="1">
      <c r="B161" s="137"/>
      <c r="D161" s="138" t="s">
        <v>69</v>
      </c>
      <c r="E161" s="139" t="s">
        <v>173</v>
      </c>
      <c r="F161" s="139" t="s">
        <v>2687</v>
      </c>
      <c r="J161" s="140"/>
      <c r="L161" s="137"/>
      <c r="M161" s="141"/>
      <c r="N161" s="142"/>
      <c r="O161" s="142"/>
      <c r="P161" s="143">
        <f>P162</f>
        <v>0</v>
      </c>
      <c r="Q161" s="142"/>
      <c r="R161" s="143">
        <f>R162</f>
        <v>0</v>
      </c>
      <c r="S161" s="142"/>
      <c r="T161" s="144">
        <f>T162</f>
        <v>0</v>
      </c>
      <c r="AR161" s="138" t="s">
        <v>182</v>
      </c>
      <c r="AT161" s="145" t="s">
        <v>69</v>
      </c>
      <c r="AU161" s="145" t="s">
        <v>70</v>
      </c>
      <c r="AY161" s="138" t="s">
        <v>170</v>
      </c>
      <c r="BK161" s="146">
        <f>BK162</f>
        <v>0</v>
      </c>
    </row>
    <row r="162" spans="1:65" s="12" customFormat="1" ht="22.9" customHeight="1">
      <c r="B162" s="137"/>
      <c r="D162" s="138" t="s">
        <v>69</v>
      </c>
      <c r="E162" s="147" t="s">
        <v>2881</v>
      </c>
      <c r="F162" s="147" t="s">
        <v>2882</v>
      </c>
      <c r="J162" s="148"/>
      <c r="L162" s="137"/>
      <c r="M162" s="141"/>
      <c r="N162" s="142"/>
      <c r="O162" s="142"/>
      <c r="P162" s="143">
        <f>SUM(P163:P187)</f>
        <v>0</v>
      </c>
      <c r="Q162" s="142"/>
      <c r="R162" s="143">
        <f>SUM(R163:R187)</f>
        <v>0</v>
      </c>
      <c r="S162" s="142"/>
      <c r="T162" s="144">
        <f>SUM(T163:T187)</f>
        <v>0</v>
      </c>
      <c r="AR162" s="138" t="s">
        <v>182</v>
      </c>
      <c r="AT162" s="145" t="s">
        <v>69</v>
      </c>
      <c r="AU162" s="145" t="s">
        <v>77</v>
      </c>
      <c r="AY162" s="138" t="s">
        <v>170</v>
      </c>
      <c r="BK162" s="146">
        <f>SUM(BK163:BK187)</f>
        <v>0</v>
      </c>
    </row>
    <row r="163" spans="1:65" s="2" customFormat="1" ht="16.5" customHeight="1">
      <c r="A163" s="26"/>
      <c r="B163" s="149"/>
      <c r="C163" s="164" t="s">
        <v>320</v>
      </c>
      <c r="D163" s="164" t="s">
        <v>178</v>
      </c>
      <c r="E163" s="165" t="s">
        <v>2993</v>
      </c>
      <c r="F163" s="166" t="s">
        <v>2994</v>
      </c>
      <c r="G163" s="167" t="s">
        <v>181</v>
      </c>
      <c r="H163" s="168">
        <v>1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ref="P163:P187" si="18">O163*H163</f>
        <v>0</v>
      </c>
      <c r="Q163" s="160">
        <v>0</v>
      </c>
      <c r="R163" s="160">
        <f t="shared" ref="R163:R187" si="19">Q163*H163</f>
        <v>0</v>
      </c>
      <c r="S163" s="160">
        <v>0</v>
      </c>
      <c r="T163" s="161">
        <f t="shared" ref="T163:T187" si="20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298</v>
      </c>
      <c r="AT163" s="162" t="s">
        <v>178</v>
      </c>
      <c r="AU163" s="162" t="s">
        <v>83</v>
      </c>
      <c r="AY163" s="14" t="s">
        <v>170</v>
      </c>
      <c r="BE163" s="163">
        <f t="shared" ref="BE163:BE187" si="21">IF(N163="základná",J163,0)</f>
        <v>0</v>
      </c>
      <c r="BF163" s="163">
        <f t="shared" ref="BF163:BF187" si="22">IF(N163="znížená",J163,0)</f>
        <v>0</v>
      </c>
      <c r="BG163" s="163">
        <f t="shared" ref="BG163:BG187" si="23">IF(N163="zákl. prenesená",J163,0)</f>
        <v>0</v>
      </c>
      <c r="BH163" s="163">
        <f t="shared" ref="BH163:BH187" si="24">IF(N163="zníž. prenesená",J163,0)</f>
        <v>0</v>
      </c>
      <c r="BI163" s="163">
        <f t="shared" ref="BI163:BI187" si="25">IF(N163="nulová",J163,0)</f>
        <v>0</v>
      </c>
      <c r="BJ163" s="14" t="s">
        <v>83</v>
      </c>
      <c r="BK163" s="163">
        <f t="shared" ref="BK163:BK187" si="26">ROUND(I163*H163,2)</f>
        <v>0</v>
      </c>
      <c r="BL163" s="14" t="s">
        <v>298</v>
      </c>
      <c r="BM163" s="162" t="s">
        <v>294</v>
      </c>
    </row>
    <row r="164" spans="1:65" s="2" customFormat="1" ht="16.5" customHeight="1">
      <c r="A164" s="26"/>
      <c r="B164" s="149"/>
      <c r="C164" s="164" t="s">
        <v>233</v>
      </c>
      <c r="D164" s="164" t="s">
        <v>178</v>
      </c>
      <c r="E164" s="165" t="s">
        <v>2995</v>
      </c>
      <c r="F164" s="166" t="s">
        <v>2996</v>
      </c>
      <c r="G164" s="167" t="s">
        <v>181</v>
      </c>
      <c r="H164" s="168">
        <v>2</v>
      </c>
      <c r="I164" s="169"/>
      <c r="J164" s="169"/>
      <c r="K164" s="170"/>
      <c r="L164" s="27"/>
      <c r="M164" s="171" t="s">
        <v>1</v>
      </c>
      <c r="N164" s="172" t="s">
        <v>36</v>
      </c>
      <c r="O164" s="160">
        <v>0</v>
      </c>
      <c r="P164" s="160">
        <f t="shared" si="18"/>
        <v>0</v>
      </c>
      <c r="Q164" s="160">
        <v>0</v>
      </c>
      <c r="R164" s="160">
        <f t="shared" si="19"/>
        <v>0</v>
      </c>
      <c r="S164" s="160">
        <v>0</v>
      </c>
      <c r="T164" s="161">
        <f t="shared" si="20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298</v>
      </c>
      <c r="AT164" s="162" t="s">
        <v>178</v>
      </c>
      <c r="AU164" s="162" t="s">
        <v>83</v>
      </c>
      <c r="AY164" s="14" t="s">
        <v>170</v>
      </c>
      <c r="BE164" s="163">
        <f t="shared" si="21"/>
        <v>0</v>
      </c>
      <c r="BF164" s="163">
        <f t="shared" si="22"/>
        <v>0</v>
      </c>
      <c r="BG164" s="163">
        <f t="shared" si="23"/>
        <v>0</v>
      </c>
      <c r="BH164" s="163">
        <f t="shared" si="24"/>
        <v>0</v>
      </c>
      <c r="BI164" s="163">
        <f t="shared" si="25"/>
        <v>0</v>
      </c>
      <c r="BJ164" s="14" t="s">
        <v>83</v>
      </c>
      <c r="BK164" s="163">
        <f t="shared" si="26"/>
        <v>0</v>
      </c>
      <c r="BL164" s="14" t="s">
        <v>298</v>
      </c>
      <c r="BM164" s="162" t="s">
        <v>298</v>
      </c>
    </row>
    <row r="165" spans="1:65" s="2" customFormat="1" ht="21.75" customHeight="1">
      <c r="A165" s="26"/>
      <c r="B165" s="149"/>
      <c r="C165" s="164" t="s">
        <v>226</v>
      </c>
      <c r="D165" s="164" t="s">
        <v>178</v>
      </c>
      <c r="E165" s="165" t="s">
        <v>2997</v>
      </c>
      <c r="F165" s="166" t="s">
        <v>2998</v>
      </c>
      <c r="G165" s="167" t="s">
        <v>208</v>
      </c>
      <c r="H165" s="168">
        <v>1860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si="18"/>
        <v>0</v>
      </c>
      <c r="Q165" s="160">
        <v>0</v>
      </c>
      <c r="R165" s="160">
        <f t="shared" si="19"/>
        <v>0</v>
      </c>
      <c r="S165" s="160">
        <v>0</v>
      </c>
      <c r="T165" s="161">
        <f t="shared" si="2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298</v>
      </c>
      <c r="AT165" s="162" t="s">
        <v>178</v>
      </c>
      <c r="AU165" s="162" t="s">
        <v>83</v>
      </c>
      <c r="AY165" s="14" t="s">
        <v>170</v>
      </c>
      <c r="BE165" s="163">
        <f t="shared" si="21"/>
        <v>0</v>
      </c>
      <c r="BF165" s="163">
        <f t="shared" si="22"/>
        <v>0</v>
      </c>
      <c r="BG165" s="163">
        <f t="shared" si="23"/>
        <v>0</v>
      </c>
      <c r="BH165" s="163">
        <f t="shared" si="24"/>
        <v>0</v>
      </c>
      <c r="BI165" s="163">
        <f t="shared" si="25"/>
        <v>0</v>
      </c>
      <c r="BJ165" s="14" t="s">
        <v>83</v>
      </c>
      <c r="BK165" s="163">
        <f t="shared" si="26"/>
        <v>0</v>
      </c>
      <c r="BL165" s="14" t="s">
        <v>298</v>
      </c>
      <c r="BM165" s="162" t="s">
        <v>301</v>
      </c>
    </row>
    <row r="166" spans="1:65" s="2" customFormat="1" ht="24.2" customHeight="1">
      <c r="A166" s="26"/>
      <c r="B166" s="149"/>
      <c r="C166" s="164" t="s">
        <v>230</v>
      </c>
      <c r="D166" s="164" t="s">
        <v>178</v>
      </c>
      <c r="E166" s="165" t="s">
        <v>2887</v>
      </c>
      <c r="F166" s="166" t="s">
        <v>2888</v>
      </c>
      <c r="G166" s="167" t="s">
        <v>219</v>
      </c>
      <c r="H166" s="168">
        <v>30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18"/>
        <v>0</v>
      </c>
      <c r="Q166" s="160">
        <v>0</v>
      </c>
      <c r="R166" s="160">
        <f t="shared" si="19"/>
        <v>0</v>
      </c>
      <c r="S166" s="160">
        <v>0</v>
      </c>
      <c r="T166" s="161">
        <f t="shared" si="20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298</v>
      </c>
      <c r="AT166" s="162" t="s">
        <v>178</v>
      </c>
      <c r="AU166" s="162" t="s">
        <v>83</v>
      </c>
      <c r="AY166" s="14" t="s">
        <v>170</v>
      </c>
      <c r="BE166" s="163">
        <f t="shared" si="21"/>
        <v>0</v>
      </c>
      <c r="BF166" s="163">
        <f t="shared" si="22"/>
        <v>0</v>
      </c>
      <c r="BG166" s="163">
        <f t="shared" si="23"/>
        <v>0</v>
      </c>
      <c r="BH166" s="163">
        <f t="shared" si="24"/>
        <v>0</v>
      </c>
      <c r="BI166" s="163">
        <f t="shared" si="25"/>
        <v>0</v>
      </c>
      <c r="BJ166" s="14" t="s">
        <v>83</v>
      </c>
      <c r="BK166" s="163">
        <f t="shared" si="26"/>
        <v>0</v>
      </c>
      <c r="BL166" s="14" t="s">
        <v>298</v>
      </c>
      <c r="BM166" s="162" t="s">
        <v>307</v>
      </c>
    </row>
    <row r="167" spans="1:65" s="2" customFormat="1" ht="33" customHeight="1">
      <c r="A167" s="26"/>
      <c r="B167" s="149"/>
      <c r="C167" s="164" t="s">
        <v>234</v>
      </c>
      <c r="D167" s="164" t="s">
        <v>178</v>
      </c>
      <c r="E167" s="165" t="s">
        <v>2891</v>
      </c>
      <c r="F167" s="166" t="s">
        <v>2999</v>
      </c>
      <c r="G167" s="167" t="s">
        <v>208</v>
      </c>
      <c r="H167" s="168">
        <v>12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18"/>
        <v>0</v>
      </c>
      <c r="Q167" s="160">
        <v>0</v>
      </c>
      <c r="R167" s="160">
        <f t="shared" si="19"/>
        <v>0</v>
      </c>
      <c r="S167" s="160">
        <v>0</v>
      </c>
      <c r="T167" s="161">
        <f t="shared" si="20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298</v>
      </c>
      <c r="AT167" s="162" t="s">
        <v>178</v>
      </c>
      <c r="AU167" s="162" t="s">
        <v>83</v>
      </c>
      <c r="AY167" s="14" t="s">
        <v>170</v>
      </c>
      <c r="BE167" s="163">
        <f t="shared" si="21"/>
        <v>0</v>
      </c>
      <c r="BF167" s="163">
        <f t="shared" si="22"/>
        <v>0</v>
      </c>
      <c r="BG167" s="163">
        <f t="shared" si="23"/>
        <v>0</v>
      </c>
      <c r="BH167" s="163">
        <f t="shared" si="24"/>
        <v>0</v>
      </c>
      <c r="BI167" s="163">
        <f t="shared" si="25"/>
        <v>0</v>
      </c>
      <c r="BJ167" s="14" t="s">
        <v>83</v>
      </c>
      <c r="BK167" s="163">
        <f t="shared" si="26"/>
        <v>0</v>
      </c>
      <c r="BL167" s="14" t="s">
        <v>298</v>
      </c>
      <c r="BM167" s="162" t="s">
        <v>310</v>
      </c>
    </row>
    <row r="168" spans="1:65" s="2" customFormat="1" ht="24.2" customHeight="1">
      <c r="A168" s="26"/>
      <c r="B168" s="149"/>
      <c r="C168" s="164" t="s">
        <v>237</v>
      </c>
      <c r="D168" s="164" t="s">
        <v>178</v>
      </c>
      <c r="E168" s="165" t="s">
        <v>2897</v>
      </c>
      <c r="F168" s="166" t="s">
        <v>2898</v>
      </c>
      <c r="G168" s="167" t="s">
        <v>219</v>
      </c>
      <c r="H168" s="168">
        <v>130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18"/>
        <v>0</v>
      </c>
      <c r="Q168" s="160">
        <v>0</v>
      </c>
      <c r="R168" s="160">
        <f t="shared" si="19"/>
        <v>0</v>
      </c>
      <c r="S168" s="160">
        <v>0</v>
      </c>
      <c r="T168" s="161">
        <f t="shared" si="20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298</v>
      </c>
      <c r="AT168" s="162" t="s">
        <v>178</v>
      </c>
      <c r="AU168" s="162" t="s">
        <v>83</v>
      </c>
      <c r="AY168" s="14" t="s">
        <v>170</v>
      </c>
      <c r="BE168" s="163">
        <f t="shared" si="21"/>
        <v>0</v>
      </c>
      <c r="BF168" s="163">
        <f t="shared" si="22"/>
        <v>0</v>
      </c>
      <c r="BG168" s="163">
        <f t="shared" si="23"/>
        <v>0</v>
      </c>
      <c r="BH168" s="163">
        <f t="shared" si="24"/>
        <v>0</v>
      </c>
      <c r="BI168" s="163">
        <f t="shared" si="25"/>
        <v>0</v>
      </c>
      <c r="BJ168" s="14" t="s">
        <v>83</v>
      </c>
      <c r="BK168" s="163">
        <f t="shared" si="26"/>
        <v>0</v>
      </c>
      <c r="BL168" s="14" t="s">
        <v>298</v>
      </c>
      <c r="BM168" s="162" t="s">
        <v>314</v>
      </c>
    </row>
    <row r="169" spans="1:65" s="2" customFormat="1" ht="24.2" customHeight="1">
      <c r="A169" s="26"/>
      <c r="B169" s="149"/>
      <c r="C169" s="164" t="s">
        <v>240</v>
      </c>
      <c r="D169" s="164" t="s">
        <v>178</v>
      </c>
      <c r="E169" s="165" t="s">
        <v>3000</v>
      </c>
      <c r="F169" s="166" t="s">
        <v>3001</v>
      </c>
      <c r="G169" s="167" t="s">
        <v>219</v>
      </c>
      <c r="H169" s="168">
        <v>6702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18"/>
        <v>0</v>
      </c>
      <c r="Q169" s="160">
        <v>0</v>
      </c>
      <c r="R169" s="160">
        <f t="shared" si="19"/>
        <v>0</v>
      </c>
      <c r="S169" s="160">
        <v>0</v>
      </c>
      <c r="T169" s="161">
        <f t="shared" si="20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298</v>
      </c>
      <c r="AT169" s="162" t="s">
        <v>178</v>
      </c>
      <c r="AU169" s="162" t="s">
        <v>83</v>
      </c>
      <c r="AY169" s="14" t="s">
        <v>170</v>
      </c>
      <c r="BE169" s="163">
        <f t="shared" si="21"/>
        <v>0</v>
      </c>
      <c r="BF169" s="163">
        <f t="shared" si="22"/>
        <v>0</v>
      </c>
      <c r="BG169" s="163">
        <f t="shared" si="23"/>
        <v>0</v>
      </c>
      <c r="BH169" s="163">
        <f t="shared" si="24"/>
        <v>0</v>
      </c>
      <c r="BI169" s="163">
        <f t="shared" si="25"/>
        <v>0</v>
      </c>
      <c r="BJ169" s="14" t="s">
        <v>83</v>
      </c>
      <c r="BK169" s="163">
        <f t="shared" si="26"/>
        <v>0</v>
      </c>
      <c r="BL169" s="14" t="s">
        <v>298</v>
      </c>
      <c r="BM169" s="162" t="s">
        <v>317</v>
      </c>
    </row>
    <row r="170" spans="1:65" s="2" customFormat="1" ht="16.5" customHeight="1">
      <c r="A170" s="26"/>
      <c r="B170" s="149"/>
      <c r="C170" s="164" t="s">
        <v>243</v>
      </c>
      <c r="D170" s="164" t="s">
        <v>178</v>
      </c>
      <c r="E170" s="165" t="s">
        <v>3002</v>
      </c>
      <c r="F170" s="166" t="s">
        <v>2727</v>
      </c>
      <c r="G170" s="167" t="s">
        <v>208</v>
      </c>
      <c r="H170" s="168">
        <v>500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18"/>
        <v>0</v>
      </c>
      <c r="Q170" s="160">
        <v>0</v>
      </c>
      <c r="R170" s="160">
        <f t="shared" si="19"/>
        <v>0</v>
      </c>
      <c r="S170" s="160">
        <v>0</v>
      </c>
      <c r="T170" s="161">
        <f t="shared" si="20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298</v>
      </c>
      <c r="AT170" s="162" t="s">
        <v>178</v>
      </c>
      <c r="AU170" s="162" t="s">
        <v>83</v>
      </c>
      <c r="AY170" s="14" t="s">
        <v>170</v>
      </c>
      <c r="BE170" s="163">
        <f t="shared" si="21"/>
        <v>0</v>
      </c>
      <c r="BF170" s="163">
        <f t="shared" si="22"/>
        <v>0</v>
      </c>
      <c r="BG170" s="163">
        <f t="shared" si="23"/>
        <v>0</v>
      </c>
      <c r="BH170" s="163">
        <f t="shared" si="24"/>
        <v>0</v>
      </c>
      <c r="BI170" s="163">
        <f t="shared" si="25"/>
        <v>0</v>
      </c>
      <c r="BJ170" s="14" t="s">
        <v>83</v>
      </c>
      <c r="BK170" s="163">
        <f t="shared" si="26"/>
        <v>0</v>
      </c>
      <c r="BL170" s="14" t="s">
        <v>298</v>
      </c>
      <c r="BM170" s="162" t="s">
        <v>323</v>
      </c>
    </row>
    <row r="171" spans="1:65" s="2" customFormat="1" ht="37.9" customHeight="1">
      <c r="A171" s="26"/>
      <c r="B171" s="149"/>
      <c r="C171" s="164" t="s">
        <v>247</v>
      </c>
      <c r="D171" s="164" t="s">
        <v>178</v>
      </c>
      <c r="E171" s="165" t="s">
        <v>2902</v>
      </c>
      <c r="F171" s="166" t="s">
        <v>3003</v>
      </c>
      <c r="G171" s="167" t="s">
        <v>208</v>
      </c>
      <c r="H171" s="168">
        <v>498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18"/>
        <v>0</v>
      </c>
      <c r="Q171" s="160">
        <v>0</v>
      </c>
      <c r="R171" s="160">
        <f t="shared" si="19"/>
        <v>0</v>
      </c>
      <c r="S171" s="160">
        <v>0</v>
      </c>
      <c r="T171" s="161">
        <f t="shared" si="2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298</v>
      </c>
      <c r="AT171" s="162" t="s">
        <v>178</v>
      </c>
      <c r="AU171" s="162" t="s">
        <v>83</v>
      </c>
      <c r="AY171" s="14" t="s">
        <v>170</v>
      </c>
      <c r="BE171" s="163">
        <f t="shared" si="21"/>
        <v>0</v>
      </c>
      <c r="BF171" s="163">
        <f t="shared" si="22"/>
        <v>0</v>
      </c>
      <c r="BG171" s="163">
        <f t="shared" si="23"/>
        <v>0</v>
      </c>
      <c r="BH171" s="163">
        <f t="shared" si="24"/>
        <v>0</v>
      </c>
      <c r="BI171" s="163">
        <f t="shared" si="25"/>
        <v>0</v>
      </c>
      <c r="BJ171" s="14" t="s">
        <v>83</v>
      </c>
      <c r="BK171" s="163">
        <f t="shared" si="26"/>
        <v>0</v>
      </c>
      <c r="BL171" s="14" t="s">
        <v>298</v>
      </c>
      <c r="BM171" s="162" t="s">
        <v>408</v>
      </c>
    </row>
    <row r="172" spans="1:65" s="2" customFormat="1" ht="24.2" customHeight="1">
      <c r="A172" s="26"/>
      <c r="B172" s="149"/>
      <c r="C172" s="164" t="s">
        <v>246</v>
      </c>
      <c r="D172" s="164" t="s">
        <v>178</v>
      </c>
      <c r="E172" s="165" t="s">
        <v>3004</v>
      </c>
      <c r="F172" s="166" t="s">
        <v>3005</v>
      </c>
      <c r="G172" s="167" t="s">
        <v>219</v>
      </c>
      <c r="H172" s="168">
        <v>1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0</v>
      </c>
      <c r="P172" s="160">
        <f t="shared" si="18"/>
        <v>0</v>
      </c>
      <c r="Q172" s="160">
        <v>0</v>
      </c>
      <c r="R172" s="160">
        <f t="shared" si="19"/>
        <v>0</v>
      </c>
      <c r="S172" s="160">
        <v>0</v>
      </c>
      <c r="T172" s="161">
        <f t="shared" si="20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298</v>
      </c>
      <c r="AT172" s="162" t="s">
        <v>178</v>
      </c>
      <c r="AU172" s="162" t="s">
        <v>83</v>
      </c>
      <c r="AY172" s="14" t="s">
        <v>170</v>
      </c>
      <c r="BE172" s="163">
        <f t="shared" si="21"/>
        <v>0</v>
      </c>
      <c r="BF172" s="163">
        <f t="shared" si="22"/>
        <v>0</v>
      </c>
      <c r="BG172" s="163">
        <f t="shared" si="23"/>
        <v>0</v>
      </c>
      <c r="BH172" s="163">
        <f t="shared" si="24"/>
        <v>0</v>
      </c>
      <c r="BI172" s="163">
        <f t="shared" si="25"/>
        <v>0</v>
      </c>
      <c r="BJ172" s="14" t="s">
        <v>83</v>
      </c>
      <c r="BK172" s="163">
        <f t="shared" si="26"/>
        <v>0</v>
      </c>
      <c r="BL172" s="14" t="s">
        <v>298</v>
      </c>
      <c r="BM172" s="162" t="s">
        <v>411</v>
      </c>
    </row>
    <row r="173" spans="1:65" s="2" customFormat="1" ht="16.5" customHeight="1">
      <c r="A173" s="26"/>
      <c r="B173" s="149"/>
      <c r="C173" s="164" t="s">
        <v>412</v>
      </c>
      <c r="D173" s="164" t="s">
        <v>178</v>
      </c>
      <c r="E173" s="165" t="s">
        <v>3006</v>
      </c>
      <c r="F173" s="166" t="s">
        <v>3007</v>
      </c>
      <c r="G173" s="167" t="s">
        <v>219</v>
      </c>
      <c r="H173" s="168">
        <v>6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18"/>
        <v>0</v>
      </c>
      <c r="Q173" s="160">
        <v>0</v>
      </c>
      <c r="R173" s="160">
        <f t="shared" si="19"/>
        <v>0</v>
      </c>
      <c r="S173" s="160">
        <v>0</v>
      </c>
      <c r="T173" s="161">
        <f t="shared" si="20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298</v>
      </c>
      <c r="AT173" s="162" t="s">
        <v>178</v>
      </c>
      <c r="AU173" s="162" t="s">
        <v>83</v>
      </c>
      <c r="AY173" s="14" t="s">
        <v>170</v>
      </c>
      <c r="BE173" s="163">
        <f t="shared" si="21"/>
        <v>0</v>
      </c>
      <c r="BF173" s="163">
        <f t="shared" si="22"/>
        <v>0</v>
      </c>
      <c r="BG173" s="163">
        <f t="shared" si="23"/>
        <v>0</v>
      </c>
      <c r="BH173" s="163">
        <f t="shared" si="24"/>
        <v>0</v>
      </c>
      <c r="BI173" s="163">
        <f t="shared" si="25"/>
        <v>0</v>
      </c>
      <c r="BJ173" s="14" t="s">
        <v>83</v>
      </c>
      <c r="BK173" s="163">
        <f t="shared" si="26"/>
        <v>0</v>
      </c>
      <c r="BL173" s="14" t="s">
        <v>298</v>
      </c>
      <c r="BM173" s="162" t="s">
        <v>415</v>
      </c>
    </row>
    <row r="174" spans="1:65" s="2" customFormat="1" ht="37.9" customHeight="1">
      <c r="A174" s="26"/>
      <c r="B174" s="149"/>
      <c r="C174" s="164" t="s">
        <v>250</v>
      </c>
      <c r="D174" s="164" t="s">
        <v>178</v>
      </c>
      <c r="E174" s="165" t="s">
        <v>3008</v>
      </c>
      <c r="F174" s="166" t="s">
        <v>3009</v>
      </c>
      <c r="G174" s="167" t="s">
        <v>219</v>
      </c>
      <c r="H174" s="168">
        <v>2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 t="shared" si="18"/>
        <v>0</v>
      </c>
      <c r="Q174" s="160">
        <v>0</v>
      </c>
      <c r="R174" s="160">
        <f t="shared" si="19"/>
        <v>0</v>
      </c>
      <c r="S174" s="160">
        <v>0</v>
      </c>
      <c r="T174" s="161">
        <f t="shared" si="20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298</v>
      </c>
      <c r="AT174" s="162" t="s">
        <v>178</v>
      </c>
      <c r="AU174" s="162" t="s">
        <v>83</v>
      </c>
      <c r="AY174" s="14" t="s">
        <v>170</v>
      </c>
      <c r="BE174" s="163">
        <f t="shared" si="21"/>
        <v>0</v>
      </c>
      <c r="BF174" s="163">
        <f t="shared" si="22"/>
        <v>0</v>
      </c>
      <c r="BG174" s="163">
        <f t="shared" si="23"/>
        <v>0</v>
      </c>
      <c r="BH174" s="163">
        <f t="shared" si="24"/>
        <v>0</v>
      </c>
      <c r="BI174" s="163">
        <f t="shared" si="25"/>
        <v>0</v>
      </c>
      <c r="BJ174" s="14" t="s">
        <v>83</v>
      </c>
      <c r="BK174" s="163">
        <f t="shared" si="26"/>
        <v>0</v>
      </c>
      <c r="BL174" s="14" t="s">
        <v>298</v>
      </c>
      <c r="BM174" s="162" t="s">
        <v>419</v>
      </c>
    </row>
    <row r="175" spans="1:65" s="2" customFormat="1" ht="16.5" customHeight="1">
      <c r="A175" s="26"/>
      <c r="B175" s="149"/>
      <c r="C175" s="164" t="s">
        <v>420</v>
      </c>
      <c r="D175" s="164" t="s">
        <v>178</v>
      </c>
      <c r="E175" s="165" t="s">
        <v>3010</v>
      </c>
      <c r="F175" s="166" t="s">
        <v>3011</v>
      </c>
      <c r="G175" s="167" t="s">
        <v>219</v>
      </c>
      <c r="H175" s="168">
        <v>1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18"/>
        <v>0</v>
      </c>
      <c r="Q175" s="160">
        <v>0</v>
      </c>
      <c r="R175" s="160">
        <f t="shared" si="19"/>
        <v>0</v>
      </c>
      <c r="S175" s="160">
        <v>0</v>
      </c>
      <c r="T175" s="161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298</v>
      </c>
      <c r="AT175" s="162" t="s">
        <v>178</v>
      </c>
      <c r="AU175" s="162" t="s">
        <v>83</v>
      </c>
      <c r="AY175" s="14" t="s">
        <v>170</v>
      </c>
      <c r="BE175" s="163">
        <f t="shared" si="21"/>
        <v>0</v>
      </c>
      <c r="BF175" s="163">
        <f t="shared" si="22"/>
        <v>0</v>
      </c>
      <c r="BG175" s="163">
        <f t="shared" si="23"/>
        <v>0</v>
      </c>
      <c r="BH175" s="163">
        <f t="shared" si="24"/>
        <v>0</v>
      </c>
      <c r="BI175" s="163">
        <f t="shared" si="25"/>
        <v>0</v>
      </c>
      <c r="BJ175" s="14" t="s">
        <v>83</v>
      </c>
      <c r="BK175" s="163">
        <f t="shared" si="26"/>
        <v>0</v>
      </c>
      <c r="BL175" s="14" t="s">
        <v>298</v>
      </c>
      <c r="BM175" s="162" t="s">
        <v>423</v>
      </c>
    </row>
    <row r="176" spans="1:65" s="2" customFormat="1" ht="24.2" customHeight="1">
      <c r="A176" s="26"/>
      <c r="B176" s="149"/>
      <c r="C176" s="164" t="s">
        <v>256</v>
      </c>
      <c r="D176" s="164" t="s">
        <v>178</v>
      </c>
      <c r="E176" s="165" t="s">
        <v>3012</v>
      </c>
      <c r="F176" s="166" t="s">
        <v>3013</v>
      </c>
      <c r="G176" s="167" t="s">
        <v>219</v>
      </c>
      <c r="H176" s="168">
        <v>1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 t="shared" si="18"/>
        <v>0</v>
      </c>
      <c r="Q176" s="160">
        <v>0</v>
      </c>
      <c r="R176" s="160">
        <f t="shared" si="19"/>
        <v>0</v>
      </c>
      <c r="S176" s="160">
        <v>0</v>
      </c>
      <c r="T176" s="161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298</v>
      </c>
      <c r="AT176" s="162" t="s">
        <v>178</v>
      </c>
      <c r="AU176" s="162" t="s">
        <v>83</v>
      </c>
      <c r="AY176" s="14" t="s">
        <v>170</v>
      </c>
      <c r="BE176" s="163">
        <f t="shared" si="21"/>
        <v>0</v>
      </c>
      <c r="BF176" s="163">
        <f t="shared" si="22"/>
        <v>0</v>
      </c>
      <c r="BG176" s="163">
        <f t="shared" si="23"/>
        <v>0</v>
      </c>
      <c r="BH176" s="163">
        <f t="shared" si="24"/>
        <v>0</v>
      </c>
      <c r="BI176" s="163">
        <f t="shared" si="25"/>
        <v>0</v>
      </c>
      <c r="BJ176" s="14" t="s">
        <v>83</v>
      </c>
      <c r="BK176" s="163">
        <f t="shared" si="26"/>
        <v>0</v>
      </c>
      <c r="BL176" s="14" t="s">
        <v>298</v>
      </c>
      <c r="BM176" s="162" t="s">
        <v>424</v>
      </c>
    </row>
    <row r="177" spans="1:65" s="2" customFormat="1" ht="24.2" customHeight="1">
      <c r="A177" s="26"/>
      <c r="B177" s="149"/>
      <c r="C177" s="164" t="s">
        <v>425</v>
      </c>
      <c r="D177" s="164" t="s">
        <v>178</v>
      </c>
      <c r="E177" s="165" t="s">
        <v>3014</v>
      </c>
      <c r="F177" s="166" t="s">
        <v>3015</v>
      </c>
      <c r="G177" s="167" t="s">
        <v>219</v>
      </c>
      <c r="H177" s="168">
        <v>32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18"/>
        <v>0</v>
      </c>
      <c r="Q177" s="160">
        <v>0</v>
      </c>
      <c r="R177" s="160">
        <f t="shared" si="19"/>
        <v>0</v>
      </c>
      <c r="S177" s="160">
        <v>0</v>
      </c>
      <c r="T177" s="161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298</v>
      </c>
      <c r="AT177" s="162" t="s">
        <v>178</v>
      </c>
      <c r="AU177" s="162" t="s">
        <v>83</v>
      </c>
      <c r="AY177" s="14" t="s">
        <v>170</v>
      </c>
      <c r="BE177" s="163">
        <f t="shared" si="21"/>
        <v>0</v>
      </c>
      <c r="BF177" s="163">
        <f t="shared" si="22"/>
        <v>0</v>
      </c>
      <c r="BG177" s="163">
        <f t="shared" si="23"/>
        <v>0</v>
      </c>
      <c r="BH177" s="163">
        <f t="shared" si="24"/>
        <v>0</v>
      </c>
      <c r="BI177" s="163">
        <f t="shared" si="25"/>
        <v>0</v>
      </c>
      <c r="BJ177" s="14" t="s">
        <v>83</v>
      </c>
      <c r="BK177" s="163">
        <f t="shared" si="26"/>
        <v>0</v>
      </c>
      <c r="BL177" s="14" t="s">
        <v>298</v>
      </c>
      <c r="BM177" s="162" t="s">
        <v>428</v>
      </c>
    </row>
    <row r="178" spans="1:65" s="2" customFormat="1" ht="24.2" customHeight="1">
      <c r="A178" s="26"/>
      <c r="B178" s="149"/>
      <c r="C178" s="164" t="s">
        <v>259</v>
      </c>
      <c r="D178" s="164" t="s">
        <v>178</v>
      </c>
      <c r="E178" s="165" t="s">
        <v>3016</v>
      </c>
      <c r="F178" s="166" t="s">
        <v>3017</v>
      </c>
      <c r="G178" s="167" t="s">
        <v>219</v>
      </c>
      <c r="H178" s="168">
        <v>88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</v>
      </c>
      <c r="P178" s="160">
        <f t="shared" si="18"/>
        <v>0</v>
      </c>
      <c r="Q178" s="160">
        <v>0</v>
      </c>
      <c r="R178" s="160">
        <f t="shared" si="19"/>
        <v>0</v>
      </c>
      <c r="S178" s="160">
        <v>0</v>
      </c>
      <c r="T178" s="161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298</v>
      </c>
      <c r="AT178" s="162" t="s">
        <v>178</v>
      </c>
      <c r="AU178" s="162" t="s">
        <v>83</v>
      </c>
      <c r="AY178" s="14" t="s">
        <v>170</v>
      </c>
      <c r="BE178" s="163">
        <f t="shared" si="21"/>
        <v>0</v>
      </c>
      <c r="BF178" s="163">
        <f t="shared" si="22"/>
        <v>0</v>
      </c>
      <c r="BG178" s="163">
        <f t="shared" si="23"/>
        <v>0</v>
      </c>
      <c r="BH178" s="163">
        <f t="shared" si="24"/>
        <v>0</v>
      </c>
      <c r="BI178" s="163">
        <f t="shared" si="25"/>
        <v>0</v>
      </c>
      <c r="BJ178" s="14" t="s">
        <v>83</v>
      </c>
      <c r="BK178" s="163">
        <f t="shared" si="26"/>
        <v>0</v>
      </c>
      <c r="BL178" s="14" t="s">
        <v>298</v>
      </c>
      <c r="BM178" s="162" t="s">
        <v>431</v>
      </c>
    </row>
    <row r="179" spans="1:65" s="2" customFormat="1" ht="24.2" customHeight="1">
      <c r="A179" s="26"/>
      <c r="B179" s="149"/>
      <c r="C179" s="164" t="s">
        <v>432</v>
      </c>
      <c r="D179" s="164" t="s">
        <v>178</v>
      </c>
      <c r="E179" s="165" t="s">
        <v>3018</v>
      </c>
      <c r="F179" s="166" t="s">
        <v>3019</v>
      </c>
      <c r="G179" s="167" t="s">
        <v>219</v>
      </c>
      <c r="H179" s="168">
        <v>120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si="18"/>
        <v>0</v>
      </c>
      <c r="Q179" s="160">
        <v>0</v>
      </c>
      <c r="R179" s="160">
        <f t="shared" si="19"/>
        <v>0</v>
      </c>
      <c r="S179" s="160">
        <v>0</v>
      </c>
      <c r="T179" s="161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298</v>
      </c>
      <c r="AT179" s="162" t="s">
        <v>178</v>
      </c>
      <c r="AU179" s="162" t="s">
        <v>83</v>
      </c>
      <c r="AY179" s="14" t="s">
        <v>170</v>
      </c>
      <c r="BE179" s="163">
        <f t="shared" si="21"/>
        <v>0</v>
      </c>
      <c r="BF179" s="163">
        <f t="shared" si="22"/>
        <v>0</v>
      </c>
      <c r="BG179" s="163">
        <f t="shared" si="23"/>
        <v>0</v>
      </c>
      <c r="BH179" s="163">
        <f t="shared" si="24"/>
        <v>0</v>
      </c>
      <c r="BI179" s="163">
        <f t="shared" si="25"/>
        <v>0</v>
      </c>
      <c r="BJ179" s="14" t="s">
        <v>83</v>
      </c>
      <c r="BK179" s="163">
        <f t="shared" si="26"/>
        <v>0</v>
      </c>
      <c r="BL179" s="14" t="s">
        <v>298</v>
      </c>
      <c r="BM179" s="162" t="s">
        <v>251</v>
      </c>
    </row>
    <row r="180" spans="1:65" s="2" customFormat="1" ht="16.5" customHeight="1">
      <c r="A180" s="26"/>
      <c r="B180" s="149"/>
      <c r="C180" s="164" t="s">
        <v>263</v>
      </c>
      <c r="D180" s="164" t="s">
        <v>178</v>
      </c>
      <c r="E180" s="165" t="s">
        <v>3020</v>
      </c>
      <c r="F180" s="166" t="s">
        <v>3021</v>
      </c>
      <c r="G180" s="167" t="s">
        <v>219</v>
      </c>
      <c r="H180" s="168">
        <v>1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18"/>
        <v>0</v>
      </c>
      <c r="Q180" s="160">
        <v>0</v>
      </c>
      <c r="R180" s="160">
        <f t="shared" si="19"/>
        <v>0</v>
      </c>
      <c r="S180" s="160">
        <v>0</v>
      </c>
      <c r="T180" s="161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298</v>
      </c>
      <c r="AT180" s="162" t="s">
        <v>178</v>
      </c>
      <c r="AU180" s="162" t="s">
        <v>83</v>
      </c>
      <c r="AY180" s="14" t="s">
        <v>170</v>
      </c>
      <c r="BE180" s="163">
        <f t="shared" si="21"/>
        <v>0</v>
      </c>
      <c r="BF180" s="163">
        <f t="shared" si="22"/>
        <v>0</v>
      </c>
      <c r="BG180" s="163">
        <f t="shared" si="23"/>
        <v>0</v>
      </c>
      <c r="BH180" s="163">
        <f t="shared" si="24"/>
        <v>0</v>
      </c>
      <c r="BI180" s="163">
        <f t="shared" si="25"/>
        <v>0</v>
      </c>
      <c r="BJ180" s="14" t="s">
        <v>83</v>
      </c>
      <c r="BK180" s="163">
        <f t="shared" si="26"/>
        <v>0</v>
      </c>
      <c r="BL180" s="14" t="s">
        <v>298</v>
      </c>
      <c r="BM180" s="162" t="s">
        <v>439</v>
      </c>
    </row>
    <row r="181" spans="1:65" s="2" customFormat="1" ht="24.2" customHeight="1">
      <c r="A181" s="26"/>
      <c r="B181" s="149"/>
      <c r="C181" s="164" t="s">
        <v>440</v>
      </c>
      <c r="D181" s="164" t="s">
        <v>178</v>
      </c>
      <c r="E181" s="165" t="s">
        <v>3022</v>
      </c>
      <c r="F181" s="166" t="s">
        <v>3023</v>
      </c>
      <c r="G181" s="167" t="s">
        <v>219</v>
      </c>
      <c r="H181" s="168">
        <v>1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18"/>
        <v>0</v>
      </c>
      <c r="Q181" s="160">
        <v>0</v>
      </c>
      <c r="R181" s="160">
        <f t="shared" si="19"/>
        <v>0</v>
      </c>
      <c r="S181" s="160">
        <v>0</v>
      </c>
      <c r="T181" s="161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298</v>
      </c>
      <c r="AT181" s="162" t="s">
        <v>178</v>
      </c>
      <c r="AU181" s="162" t="s">
        <v>83</v>
      </c>
      <c r="AY181" s="14" t="s">
        <v>170</v>
      </c>
      <c r="BE181" s="163">
        <f t="shared" si="21"/>
        <v>0</v>
      </c>
      <c r="BF181" s="163">
        <f t="shared" si="22"/>
        <v>0</v>
      </c>
      <c r="BG181" s="163">
        <f t="shared" si="23"/>
        <v>0</v>
      </c>
      <c r="BH181" s="163">
        <f t="shared" si="24"/>
        <v>0</v>
      </c>
      <c r="BI181" s="163">
        <f t="shared" si="25"/>
        <v>0</v>
      </c>
      <c r="BJ181" s="14" t="s">
        <v>83</v>
      </c>
      <c r="BK181" s="163">
        <f t="shared" si="26"/>
        <v>0</v>
      </c>
      <c r="BL181" s="14" t="s">
        <v>298</v>
      </c>
      <c r="BM181" s="162" t="s">
        <v>443</v>
      </c>
    </row>
    <row r="182" spans="1:65" s="2" customFormat="1" ht="21.75" customHeight="1">
      <c r="A182" s="26"/>
      <c r="B182" s="149"/>
      <c r="C182" s="164" t="s">
        <v>266</v>
      </c>
      <c r="D182" s="164" t="s">
        <v>178</v>
      </c>
      <c r="E182" s="165" t="s">
        <v>3024</v>
      </c>
      <c r="F182" s="166" t="s">
        <v>3025</v>
      </c>
      <c r="G182" s="167" t="s">
        <v>219</v>
      </c>
      <c r="H182" s="168">
        <v>1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18"/>
        <v>0</v>
      </c>
      <c r="Q182" s="160">
        <v>0</v>
      </c>
      <c r="R182" s="160">
        <f t="shared" si="19"/>
        <v>0</v>
      </c>
      <c r="S182" s="160">
        <v>0</v>
      </c>
      <c r="T182" s="161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298</v>
      </c>
      <c r="AT182" s="162" t="s">
        <v>178</v>
      </c>
      <c r="AU182" s="162" t="s">
        <v>83</v>
      </c>
      <c r="AY182" s="14" t="s">
        <v>170</v>
      </c>
      <c r="BE182" s="163">
        <f t="shared" si="21"/>
        <v>0</v>
      </c>
      <c r="BF182" s="163">
        <f t="shared" si="22"/>
        <v>0</v>
      </c>
      <c r="BG182" s="163">
        <f t="shared" si="23"/>
        <v>0</v>
      </c>
      <c r="BH182" s="163">
        <f t="shared" si="24"/>
        <v>0</v>
      </c>
      <c r="BI182" s="163">
        <f t="shared" si="25"/>
        <v>0</v>
      </c>
      <c r="BJ182" s="14" t="s">
        <v>83</v>
      </c>
      <c r="BK182" s="163">
        <f t="shared" si="26"/>
        <v>0</v>
      </c>
      <c r="BL182" s="14" t="s">
        <v>298</v>
      </c>
      <c r="BM182" s="162" t="s">
        <v>446</v>
      </c>
    </row>
    <row r="183" spans="1:65" s="2" customFormat="1" ht="24.2" customHeight="1">
      <c r="A183" s="26"/>
      <c r="B183" s="149"/>
      <c r="C183" s="164" t="s">
        <v>447</v>
      </c>
      <c r="D183" s="164" t="s">
        <v>178</v>
      </c>
      <c r="E183" s="165" t="s">
        <v>1654</v>
      </c>
      <c r="F183" s="166" t="s">
        <v>2779</v>
      </c>
      <c r="G183" s="167" t="s">
        <v>219</v>
      </c>
      <c r="H183" s="168">
        <v>320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18"/>
        <v>0</v>
      </c>
      <c r="Q183" s="160">
        <v>0</v>
      </c>
      <c r="R183" s="160">
        <f t="shared" si="19"/>
        <v>0</v>
      </c>
      <c r="S183" s="160">
        <v>0</v>
      </c>
      <c r="T183" s="161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298</v>
      </c>
      <c r="AT183" s="162" t="s">
        <v>178</v>
      </c>
      <c r="AU183" s="162" t="s">
        <v>83</v>
      </c>
      <c r="AY183" s="14" t="s">
        <v>170</v>
      </c>
      <c r="BE183" s="163">
        <f t="shared" si="21"/>
        <v>0</v>
      </c>
      <c r="BF183" s="163">
        <f t="shared" si="22"/>
        <v>0</v>
      </c>
      <c r="BG183" s="163">
        <f t="shared" si="23"/>
        <v>0</v>
      </c>
      <c r="BH183" s="163">
        <f t="shared" si="24"/>
        <v>0</v>
      </c>
      <c r="BI183" s="163">
        <f t="shared" si="25"/>
        <v>0</v>
      </c>
      <c r="BJ183" s="14" t="s">
        <v>83</v>
      </c>
      <c r="BK183" s="163">
        <f t="shared" si="26"/>
        <v>0</v>
      </c>
      <c r="BL183" s="14" t="s">
        <v>298</v>
      </c>
      <c r="BM183" s="162" t="s">
        <v>450</v>
      </c>
    </row>
    <row r="184" spans="1:65" s="2" customFormat="1" ht="24.2" customHeight="1">
      <c r="A184" s="26"/>
      <c r="B184" s="149"/>
      <c r="C184" s="164" t="s">
        <v>270</v>
      </c>
      <c r="D184" s="164" t="s">
        <v>178</v>
      </c>
      <c r="E184" s="165" t="s">
        <v>3026</v>
      </c>
      <c r="F184" s="166" t="s">
        <v>3027</v>
      </c>
      <c r="G184" s="167" t="s">
        <v>219</v>
      </c>
      <c r="H184" s="168">
        <v>4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 t="shared" si="18"/>
        <v>0</v>
      </c>
      <c r="Q184" s="160">
        <v>0</v>
      </c>
      <c r="R184" s="160">
        <f t="shared" si="19"/>
        <v>0</v>
      </c>
      <c r="S184" s="160">
        <v>0</v>
      </c>
      <c r="T184" s="161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298</v>
      </c>
      <c r="AT184" s="162" t="s">
        <v>178</v>
      </c>
      <c r="AU184" s="162" t="s">
        <v>83</v>
      </c>
      <c r="AY184" s="14" t="s">
        <v>170</v>
      </c>
      <c r="BE184" s="163">
        <f t="shared" si="21"/>
        <v>0</v>
      </c>
      <c r="BF184" s="163">
        <f t="shared" si="22"/>
        <v>0</v>
      </c>
      <c r="BG184" s="163">
        <f t="shared" si="23"/>
        <v>0</v>
      </c>
      <c r="BH184" s="163">
        <f t="shared" si="24"/>
        <v>0</v>
      </c>
      <c r="BI184" s="163">
        <f t="shared" si="25"/>
        <v>0</v>
      </c>
      <c r="BJ184" s="14" t="s">
        <v>83</v>
      </c>
      <c r="BK184" s="163">
        <f t="shared" si="26"/>
        <v>0</v>
      </c>
      <c r="BL184" s="14" t="s">
        <v>298</v>
      </c>
      <c r="BM184" s="162" t="s">
        <v>453</v>
      </c>
    </row>
    <row r="185" spans="1:65" s="2" customFormat="1" ht="33" customHeight="1">
      <c r="A185" s="26"/>
      <c r="B185" s="149"/>
      <c r="C185" s="164" t="s">
        <v>456</v>
      </c>
      <c r="D185" s="164" t="s">
        <v>178</v>
      </c>
      <c r="E185" s="165" t="s">
        <v>2780</v>
      </c>
      <c r="F185" s="166" t="s">
        <v>2781</v>
      </c>
      <c r="G185" s="167" t="s">
        <v>219</v>
      </c>
      <c r="H185" s="168">
        <v>4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18"/>
        <v>0</v>
      </c>
      <c r="Q185" s="160">
        <v>0</v>
      </c>
      <c r="R185" s="160">
        <f t="shared" si="19"/>
        <v>0</v>
      </c>
      <c r="S185" s="160">
        <v>0</v>
      </c>
      <c r="T185" s="161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298</v>
      </c>
      <c r="AT185" s="162" t="s">
        <v>178</v>
      </c>
      <c r="AU185" s="162" t="s">
        <v>83</v>
      </c>
      <c r="AY185" s="14" t="s">
        <v>170</v>
      </c>
      <c r="BE185" s="163">
        <f t="shared" si="21"/>
        <v>0</v>
      </c>
      <c r="BF185" s="163">
        <f t="shared" si="22"/>
        <v>0</v>
      </c>
      <c r="BG185" s="163">
        <f t="shared" si="23"/>
        <v>0</v>
      </c>
      <c r="BH185" s="163">
        <f t="shared" si="24"/>
        <v>0</v>
      </c>
      <c r="BI185" s="163">
        <f t="shared" si="25"/>
        <v>0</v>
      </c>
      <c r="BJ185" s="14" t="s">
        <v>83</v>
      </c>
      <c r="BK185" s="163">
        <f t="shared" si="26"/>
        <v>0</v>
      </c>
      <c r="BL185" s="14" t="s">
        <v>298</v>
      </c>
      <c r="BM185" s="162" t="s">
        <v>459</v>
      </c>
    </row>
    <row r="186" spans="1:65" s="2" customFormat="1" ht="16.5" customHeight="1">
      <c r="A186" s="26"/>
      <c r="B186" s="149"/>
      <c r="C186" s="164" t="s">
        <v>276</v>
      </c>
      <c r="D186" s="164" t="s">
        <v>178</v>
      </c>
      <c r="E186" s="165" t="s">
        <v>3028</v>
      </c>
      <c r="F186" s="166" t="s">
        <v>3029</v>
      </c>
      <c r="G186" s="167" t="s">
        <v>938</v>
      </c>
      <c r="H186" s="168">
        <v>30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si="18"/>
        <v>0</v>
      </c>
      <c r="Q186" s="160">
        <v>0</v>
      </c>
      <c r="R186" s="160">
        <f t="shared" si="19"/>
        <v>0</v>
      </c>
      <c r="S186" s="160">
        <v>0</v>
      </c>
      <c r="T186" s="161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298</v>
      </c>
      <c r="AT186" s="162" t="s">
        <v>178</v>
      </c>
      <c r="AU186" s="162" t="s">
        <v>83</v>
      </c>
      <c r="AY186" s="14" t="s">
        <v>170</v>
      </c>
      <c r="BE186" s="163">
        <f t="shared" si="21"/>
        <v>0</v>
      </c>
      <c r="BF186" s="163">
        <f t="shared" si="22"/>
        <v>0</v>
      </c>
      <c r="BG186" s="163">
        <f t="shared" si="23"/>
        <v>0</v>
      </c>
      <c r="BH186" s="163">
        <f t="shared" si="24"/>
        <v>0</v>
      </c>
      <c r="BI186" s="163">
        <f t="shared" si="25"/>
        <v>0</v>
      </c>
      <c r="BJ186" s="14" t="s">
        <v>83</v>
      </c>
      <c r="BK186" s="163">
        <f t="shared" si="26"/>
        <v>0</v>
      </c>
      <c r="BL186" s="14" t="s">
        <v>298</v>
      </c>
      <c r="BM186" s="162" t="s">
        <v>462</v>
      </c>
    </row>
    <row r="187" spans="1:65" s="2" customFormat="1" ht="16.5" customHeight="1">
      <c r="A187" s="26"/>
      <c r="B187" s="149"/>
      <c r="C187" s="164" t="s">
        <v>463</v>
      </c>
      <c r="D187" s="164" t="s">
        <v>178</v>
      </c>
      <c r="E187" s="165" t="s">
        <v>3030</v>
      </c>
      <c r="F187" s="166" t="s">
        <v>3031</v>
      </c>
      <c r="G187" s="167" t="s">
        <v>219</v>
      </c>
      <c r="H187" s="168">
        <v>1</v>
      </c>
      <c r="I187" s="169"/>
      <c r="J187" s="169"/>
      <c r="K187" s="170"/>
      <c r="L187" s="27"/>
      <c r="M187" s="173" t="s">
        <v>1</v>
      </c>
      <c r="N187" s="174" t="s">
        <v>36</v>
      </c>
      <c r="O187" s="175">
        <v>0</v>
      </c>
      <c r="P187" s="175">
        <f t="shared" si="18"/>
        <v>0</v>
      </c>
      <c r="Q187" s="175">
        <v>0</v>
      </c>
      <c r="R187" s="175">
        <f t="shared" si="19"/>
        <v>0</v>
      </c>
      <c r="S187" s="175">
        <v>0</v>
      </c>
      <c r="T187" s="176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298</v>
      </c>
      <c r="AT187" s="162" t="s">
        <v>178</v>
      </c>
      <c r="AU187" s="162" t="s">
        <v>83</v>
      </c>
      <c r="AY187" s="14" t="s">
        <v>170</v>
      </c>
      <c r="BE187" s="163">
        <f t="shared" si="21"/>
        <v>0</v>
      </c>
      <c r="BF187" s="163">
        <f t="shared" si="22"/>
        <v>0</v>
      </c>
      <c r="BG187" s="163">
        <f t="shared" si="23"/>
        <v>0</v>
      </c>
      <c r="BH187" s="163">
        <f t="shared" si="24"/>
        <v>0</v>
      </c>
      <c r="BI187" s="163">
        <f t="shared" si="25"/>
        <v>0</v>
      </c>
      <c r="BJ187" s="14" t="s">
        <v>83</v>
      </c>
      <c r="BK187" s="163">
        <f t="shared" si="26"/>
        <v>0</v>
      </c>
      <c r="BL187" s="14" t="s">
        <v>298</v>
      </c>
      <c r="BM187" s="162" t="s">
        <v>466</v>
      </c>
    </row>
    <row r="188" spans="1:65" s="2" customFormat="1" ht="6.95" customHeight="1">
      <c r="A188" s="26"/>
      <c r="B188" s="44"/>
      <c r="C188" s="45"/>
      <c r="D188" s="45"/>
      <c r="E188" s="45"/>
      <c r="F188" s="45"/>
      <c r="G188" s="45"/>
      <c r="H188" s="45"/>
      <c r="I188" s="45"/>
      <c r="J188" s="45"/>
      <c r="K188" s="45"/>
      <c r="L188" s="27"/>
      <c r="M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</sheetData>
  <autoFilter ref="C125:K187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135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3032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ROUND(J127,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ROUND((SUM(BE127:BE190)),  2)</f>
        <v>0</v>
      </c>
      <c r="G35" s="103"/>
      <c r="H35" s="103"/>
      <c r="I35" s="104">
        <v>0.2</v>
      </c>
      <c r="J35" s="102">
        <f>ROUND(((SUM(BE127:BE190))*I35),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ROUND((SUM(BF127:BF190)),  2)</f>
        <v>0</v>
      </c>
      <c r="G36" s="26"/>
      <c r="H36" s="26"/>
      <c r="I36" s="106">
        <v>0.2</v>
      </c>
      <c r="J36" s="105">
        <f>ROUND(((SUM(BF127:BF190))*I36),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ROUND((SUM(BG127:BG190)),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ROUND((SUM(BH127:BH190)),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ROUND((SUM(BI127:BI190)),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E1.9 z - E1.9  Bleskozvod + NO (zmena VV)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J127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1311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19.899999999999999" hidden="1" customHeight="1">
      <c r="B100" s="122"/>
      <c r="D100" s="123" t="s">
        <v>3033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19.899999999999999" hidden="1" customHeight="1">
      <c r="B101" s="122"/>
      <c r="D101" s="123" t="s">
        <v>3034</v>
      </c>
      <c r="E101" s="124"/>
      <c r="F101" s="124"/>
      <c r="G101" s="124"/>
      <c r="H101" s="124"/>
      <c r="I101" s="124"/>
      <c r="J101" s="125">
        <f>J130</f>
        <v>0</v>
      </c>
      <c r="L101" s="122"/>
    </row>
    <row r="102" spans="1:47" s="10" customFormat="1" ht="19.899999999999999" hidden="1" customHeight="1">
      <c r="B102" s="122"/>
      <c r="D102" s="123" t="s">
        <v>3035</v>
      </c>
      <c r="E102" s="124"/>
      <c r="F102" s="124"/>
      <c r="G102" s="124"/>
      <c r="H102" s="124"/>
      <c r="I102" s="124"/>
      <c r="J102" s="125">
        <f>J159</f>
        <v>0</v>
      </c>
      <c r="L102" s="122"/>
    </row>
    <row r="103" spans="1:47" s="10" customFormat="1" ht="19.899999999999999" hidden="1" customHeight="1">
      <c r="B103" s="122"/>
      <c r="D103" s="123" t="s">
        <v>3036</v>
      </c>
      <c r="E103" s="124"/>
      <c r="F103" s="124"/>
      <c r="G103" s="124"/>
      <c r="H103" s="124"/>
      <c r="I103" s="124"/>
      <c r="J103" s="125">
        <f>J165</f>
        <v>0</v>
      </c>
      <c r="L103" s="122"/>
    </row>
    <row r="104" spans="1:47" s="10" customFormat="1" ht="19.899999999999999" hidden="1" customHeight="1">
      <c r="B104" s="122"/>
      <c r="D104" s="123" t="s">
        <v>3037</v>
      </c>
      <c r="E104" s="124"/>
      <c r="F104" s="124"/>
      <c r="G104" s="124"/>
      <c r="H104" s="124"/>
      <c r="I104" s="124"/>
      <c r="J104" s="125">
        <f>J184</f>
        <v>0</v>
      </c>
      <c r="L104" s="122"/>
    </row>
    <row r="105" spans="1:47" s="10" customFormat="1" ht="19.899999999999999" hidden="1" customHeight="1">
      <c r="B105" s="122"/>
      <c r="D105" s="123" t="s">
        <v>3038</v>
      </c>
      <c r="E105" s="124"/>
      <c r="F105" s="124"/>
      <c r="G105" s="124"/>
      <c r="H105" s="124"/>
      <c r="I105" s="124"/>
      <c r="J105" s="125">
        <f>J186</f>
        <v>0</v>
      </c>
      <c r="L105" s="122"/>
    </row>
    <row r="106" spans="1:47" s="2" customFormat="1" ht="21.75" hidden="1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hidden="1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hidden="1"/>
    <row r="109" spans="1:47" hidden="1"/>
    <row r="110" spans="1:47" hidden="1"/>
    <row r="111" spans="1:47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156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6.5" customHeight="1">
      <c r="A115" s="26"/>
      <c r="B115" s="27"/>
      <c r="C115" s="26"/>
      <c r="D115" s="26"/>
      <c r="E115" s="221" t="str">
        <f>E7</f>
        <v>SOS PZ Devínská Nová Ves rev.2023_11_27</v>
      </c>
      <c r="F115" s="222"/>
      <c r="G115" s="222"/>
      <c r="H115" s="222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1" customFormat="1" ht="12" customHeight="1">
      <c r="B116" s="17"/>
      <c r="C116" s="23" t="s">
        <v>137</v>
      </c>
      <c r="L116" s="17"/>
    </row>
    <row r="117" spans="1:63" s="2" customFormat="1" ht="23.25" customHeight="1">
      <c r="A117" s="26"/>
      <c r="B117" s="27"/>
      <c r="C117" s="26"/>
      <c r="D117" s="26"/>
      <c r="E117" s="221" t="s">
        <v>1575</v>
      </c>
      <c r="F117" s="220"/>
      <c r="G117" s="220"/>
      <c r="H117" s="22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139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83" t="str">
        <f>E11</f>
        <v>E1.9 z - E1.9  Bleskozvod + NO (zmena VV)</v>
      </c>
      <c r="F119" s="220"/>
      <c r="G119" s="220"/>
      <c r="H119" s="220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17</v>
      </c>
      <c r="D121" s="26"/>
      <c r="E121" s="26"/>
      <c r="F121" s="21" t="str">
        <f>F14</f>
        <v xml:space="preserve"> </v>
      </c>
      <c r="G121" s="26"/>
      <c r="H121" s="26"/>
      <c r="I121" s="23" t="s">
        <v>19</v>
      </c>
      <c r="J121" s="52" t="str">
        <f>IF(J14="","",J14)</f>
        <v>12. 12. 2023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21</v>
      </c>
      <c r="D123" s="26"/>
      <c r="E123" s="26"/>
      <c r="F123" s="21" t="str">
        <f>E17</f>
        <v>Ministerstvo vnútra SR</v>
      </c>
      <c r="G123" s="26"/>
      <c r="H123" s="26"/>
      <c r="I123" s="23" t="s">
        <v>26</v>
      </c>
      <c r="J123" s="24" t="str">
        <f>E23</f>
        <v xml:space="preserve"> 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25</v>
      </c>
      <c r="D124" s="26"/>
      <c r="E124" s="26"/>
      <c r="F124" s="21">
        <f>IF(E20="","",E20)</f>
        <v>0</v>
      </c>
      <c r="G124" s="26"/>
      <c r="H124" s="26"/>
      <c r="I124" s="23" t="s">
        <v>28</v>
      </c>
      <c r="J124" s="24" t="str">
        <f>E26</f>
        <v/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26"/>
      <c r="B126" s="127"/>
      <c r="C126" s="128" t="s">
        <v>157</v>
      </c>
      <c r="D126" s="129" t="s">
        <v>55</v>
      </c>
      <c r="E126" s="129" t="s">
        <v>51</v>
      </c>
      <c r="F126" s="129" t="s">
        <v>52</v>
      </c>
      <c r="G126" s="129" t="s">
        <v>158</v>
      </c>
      <c r="H126" s="129" t="s">
        <v>159</v>
      </c>
      <c r="I126" s="129" t="s">
        <v>160</v>
      </c>
      <c r="J126" s="130" t="s">
        <v>143</v>
      </c>
      <c r="K126" s="131" t="s">
        <v>161</v>
      </c>
      <c r="L126" s="132"/>
      <c r="M126" s="59" t="s">
        <v>1</v>
      </c>
      <c r="N126" s="60" t="s">
        <v>34</v>
      </c>
      <c r="O126" s="60" t="s">
        <v>162</v>
      </c>
      <c r="P126" s="60" t="s">
        <v>163</v>
      </c>
      <c r="Q126" s="60" t="s">
        <v>164</v>
      </c>
      <c r="R126" s="60" t="s">
        <v>165</v>
      </c>
      <c r="S126" s="60" t="s">
        <v>166</v>
      </c>
      <c r="T126" s="61" t="s">
        <v>167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9" customHeight="1">
      <c r="A127" s="26"/>
      <c r="B127" s="27"/>
      <c r="C127" s="66" t="s">
        <v>144</v>
      </c>
      <c r="D127" s="26"/>
      <c r="E127" s="26"/>
      <c r="F127" s="26"/>
      <c r="G127" s="26"/>
      <c r="H127" s="26"/>
      <c r="I127" s="26"/>
      <c r="J127" s="133"/>
      <c r="K127" s="26"/>
      <c r="L127" s="27"/>
      <c r="M127" s="62"/>
      <c r="N127" s="53"/>
      <c r="O127" s="63"/>
      <c r="P127" s="134">
        <f>P128</f>
        <v>0</v>
      </c>
      <c r="Q127" s="63"/>
      <c r="R127" s="134">
        <f>R128</f>
        <v>0</v>
      </c>
      <c r="S127" s="63"/>
      <c r="T127" s="135">
        <f>T128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69</v>
      </c>
      <c r="AU127" s="14" t="s">
        <v>145</v>
      </c>
      <c r="BK127" s="136">
        <f>BK128</f>
        <v>0</v>
      </c>
    </row>
    <row r="128" spans="1:63" s="12" customFormat="1" ht="25.9" customHeight="1">
      <c r="B128" s="137"/>
      <c r="D128" s="138" t="s">
        <v>69</v>
      </c>
      <c r="E128" s="139" t="s">
        <v>173</v>
      </c>
      <c r="F128" s="139" t="s">
        <v>1313</v>
      </c>
      <c r="J128" s="140"/>
      <c r="L128" s="137"/>
      <c r="M128" s="141"/>
      <c r="N128" s="142"/>
      <c r="O128" s="142"/>
      <c r="P128" s="143">
        <f>P129+P130+P159+P165+P184+P186</f>
        <v>0</v>
      </c>
      <c r="Q128" s="142"/>
      <c r="R128" s="143">
        <f>R129+R130+R159+R165+R184+R186</f>
        <v>0</v>
      </c>
      <c r="S128" s="142"/>
      <c r="T128" s="144">
        <f>T129+T130+T159+T165+T184+T186</f>
        <v>0</v>
      </c>
      <c r="AR128" s="138" t="s">
        <v>182</v>
      </c>
      <c r="AT128" s="145" t="s">
        <v>69</v>
      </c>
      <c r="AU128" s="145" t="s">
        <v>70</v>
      </c>
      <c r="AY128" s="138" t="s">
        <v>170</v>
      </c>
      <c r="BK128" s="146">
        <f>BK129+BK130+BK159+BK165+BK184+BK186</f>
        <v>0</v>
      </c>
    </row>
    <row r="129" spans="1:65" s="12" customFormat="1" ht="22.9" customHeight="1">
      <c r="B129" s="137"/>
      <c r="D129" s="138" t="s">
        <v>69</v>
      </c>
      <c r="E129" s="147" t="s">
        <v>77</v>
      </c>
      <c r="F129" s="147" t="s">
        <v>3039</v>
      </c>
      <c r="J129" s="148"/>
      <c r="L129" s="137"/>
      <c r="M129" s="141"/>
      <c r="N129" s="142"/>
      <c r="O129" s="142"/>
      <c r="P129" s="143">
        <v>0</v>
      </c>
      <c r="Q129" s="142"/>
      <c r="R129" s="143">
        <v>0</v>
      </c>
      <c r="S129" s="142"/>
      <c r="T129" s="144">
        <v>0</v>
      </c>
      <c r="AR129" s="138" t="s">
        <v>77</v>
      </c>
      <c r="AT129" s="145" t="s">
        <v>69</v>
      </c>
      <c r="AU129" s="145" t="s">
        <v>77</v>
      </c>
      <c r="AY129" s="138" t="s">
        <v>170</v>
      </c>
      <c r="BK129" s="146">
        <v>0</v>
      </c>
    </row>
    <row r="130" spans="1:65" s="12" customFormat="1" ht="22.9" customHeight="1">
      <c r="B130" s="137"/>
      <c r="D130" s="138" t="s">
        <v>69</v>
      </c>
      <c r="E130" s="147" t="s">
        <v>1314</v>
      </c>
      <c r="F130" s="147" t="s">
        <v>3040</v>
      </c>
      <c r="J130" s="148"/>
      <c r="L130" s="137"/>
      <c r="M130" s="141"/>
      <c r="N130" s="142"/>
      <c r="O130" s="142"/>
      <c r="P130" s="143">
        <f>SUM(P131:P158)</f>
        <v>0</v>
      </c>
      <c r="Q130" s="142"/>
      <c r="R130" s="143">
        <f>SUM(R131:R158)</f>
        <v>0</v>
      </c>
      <c r="S130" s="142"/>
      <c r="T130" s="144">
        <f>SUM(T131:T158)</f>
        <v>0</v>
      </c>
      <c r="AR130" s="138" t="s">
        <v>77</v>
      </c>
      <c r="AT130" s="145" t="s">
        <v>69</v>
      </c>
      <c r="AU130" s="145" t="s">
        <v>77</v>
      </c>
      <c r="AY130" s="138" t="s">
        <v>170</v>
      </c>
      <c r="BK130" s="146">
        <f>SUM(BK131:BK158)</f>
        <v>0</v>
      </c>
    </row>
    <row r="131" spans="1:65" s="2" customFormat="1" ht="16.5" customHeight="1">
      <c r="A131" s="26"/>
      <c r="B131" s="149"/>
      <c r="C131" s="150" t="s">
        <v>77</v>
      </c>
      <c r="D131" s="150" t="s">
        <v>173</v>
      </c>
      <c r="E131" s="151" t="s">
        <v>3041</v>
      </c>
      <c r="F131" s="152" t="s">
        <v>3042</v>
      </c>
      <c r="G131" s="153" t="s">
        <v>219</v>
      </c>
      <c r="H131" s="154">
        <v>180</v>
      </c>
      <c r="I131" s="155"/>
      <c r="J131" s="155"/>
      <c r="K131" s="156"/>
      <c r="L131" s="157"/>
      <c r="M131" s="158" t="s">
        <v>1</v>
      </c>
      <c r="N131" s="159" t="s">
        <v>36</v>
      </c>
      <c r="O131" s="160">
        <v>0</v>
      </c>
      <c r="P131" s="160">
        <f t="shared" ref="P131:P158" si="0">O131*H131</f>
        <v>0</v>
      </c>
      <c r="Q131" s="160">
        <v>0</v>
      </c>
      <c r="R131" s="160">
        <f t="shared" ref="R131:R158" si="1">Q131*H131</f>
        <v>0</v>
      </c>
      <c r="S131" s="160">
        <v>0</v>
      </c>
      <c r="T131" s="161">
        <f t="shared" ref="T131:T158" si="2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2" t="s">
        <v>176</v>
      </c>
      <c r="AT131" s="162" t="s">
        <v>173</v>
      </c>
      <c r="AU131" s="162" t="s">
        <v>83</v>
      </c>
      <c r="AY131" s="14" t="s">
        <v>170</v>
      </c>
      <c r="BE131" s="163">
        <f t="shared" ref="BE131:BE158" si="3">IF(N131="základná",J131,0)</f>
        <v>0</v>
      </c>
      <c r="BF131" s="163">
        <f t="shared" ref="BF131:BF158" si="4">IF(N131="znížená",J131,0)</f>
        <v>0</v>
      </c>
      <c r="BG131" s="163">
        <f t="shared" ref="BG131:BG158" si="5">IF(N131="zákl. prenesená",J131,0)</f>
        <v>0</v>
      </c>
      <c r="BH131" s="163">
        <f t="shared" ref="BH131:BH158" si="6">IF(N131="zníž. prenesená",J131,0)</f>
        <v>0</v>
      </c>
      <c r="BI131" s="163">
        <f t="shared" ref="BI131:BI158" si="7">IF(N131="nulová",J131,0)</f>
        <v>0</v>
      </c>
      <c r="BJ131" s="14" t="s">
        <v>83</v>
      </c>
      <c r="BK131" s="163">
        <f t="shared" ref="BK131:BK158" si="8">ROUND(I131*H131,2)</f>
        <v>0</v>
      </c>
      <c r="BL131" s="14" t="s">
        <v>177</v>
      </c>
      <c r="BM131" s="162" t="s">
        <v>83</v>
      </c>
    </row>
    <row r="132" spans="1:65" s="2" customFormat="1" ht="24.2" customHeight="1">
      <c r="A132" s="26"/>
      <c r="B132" s="149"/>
      <c r="C132" s="164" t="s">
        <v>83</v>
      </c>
      <c r="D132" s="164" t="s">
        <v>178</v>
      </c>
      <c r="E132" s="165" t="s">
        <v>3043</v>
      </c>
      <c r="F132" s="166" t="s">
        <v>3044</v>
      </c>
      <c r="G132" s="167" t="s">
        <v>208</v>
      </c>
      <c r="H132" s="168">
        <v>180</v>
      </c>
      <c r="I132" s="169"/>
      <c r="J132" s="169"/>
      <c r="K132" s="170"/>
      <c r="L132" s="27"/>
      <c r="M132" s="171" t="s">
        <v>1</v>
      </c>
      <c r="N132" s="172" t="s">
        <v>36</v>
      </c>
      <c r="O132" s="160">
        <v>0</v>
      </c>
      <c r="P132" s="160">
        <f t="shared" si="0"/>
        <v>0</v>
      </c>
      <c r="Q132" s="160">
        <v>0</v>
      </c>
      <c r="R132" s="160">
        <f t="shared" si="1"/>
        <v>0</v>
      </c>
      <c r="S132" s="160">
        <v>0</v>
      </c>
      <c r="T132" s="161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177</v>
      </c>
      <c r="AT132" s="162" t="s">
        <v>178</v>
      </c>
      <c r="AU132" s="162" t="s">
        <v>83</v>
      </c>
      <c r="AY132" s="14" t="s">
        <v>170</v>
      </c>
      <c r="BE132" s="163">
        <f t="shared" si="3"/>
        <v>0</v>
      </c>
      <c r="BF132" s="163">
        <f t="shared" si="4"/>
        <v>0</v>
      </c>
      <c r="BG132" s="163">
        <f t="shared" si="5"/>
        <v>0</v>
      </c>
      <c r="BH132" s="163">
        <f t="shared" si="6"/>
        <v>0</v>
      </c>
      <c r="BI132" s="163">
        <f t="shared" si="7"/>
        <v>0</v>
      </c>
      <c r="BJ132" s="14" t="s">
        <v>83</v>
      </c>
      <c r="BK132" s="163">
        <f t="shared" si="8"/>
        <v>0</v>
      </c>
      <c r="BL132" s="14" t="s">
        <v>177</v>
      </c>
      <c r="BM132" s="162" t="s">
        <v>177</v>
      </c>
    </row>
    <row r="133" spans="1:65" s="2" customFormat="1" ht="16.5" customHeight="1">
      <c r="A133" s="26"/>
      <c r="B133" s="149"/>
      <c r="C133" s="150" t="s">
        <v>182</v>
      </c>
      <c r="D133" s="150" t="s">
        <v>173</v>
      </c>
      <c r="E133" s="151" t="s">
        <v>3045</v>
      </c>
      <c r="F133" s="152" t="s">
        <v>3046</v>
      </c>
      <c r="G133" s="153" t="s">
        <v>219</v>
      </c>
      <c r="H133" s="154">
        <v>250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 t="shared" si="0"/>
        <v>0</v>
      </c>
      <c r="Q133" s="160">
        <v>0</v>
      </c>
      <c r="R133" s="160">
        <f t="shared" si="1"/>
        <v>0</v>
      </c>
      <c r="S133" s="160">
        <v>0</v>
      </c>
      <c r="T133" s="161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176</v>
      </c>
      <c r="AT133" s="162" t="s">
        <v>173</v>
      </c>
      <c r="AU133" s="162" t="s">
        <v>83</v>
      </c>
      <c r="AY133" s="14" t="s">
        <v>170</v>
      </c>
      <c r="BE133" s="163">
        <f t="shared" si="3"/>
        <v>0</v>
      </c>
      <c r="BF133" s="163">
        <f t="shared" si="4"/>
        <v>0</v>
      </c>
      <c r="BG133" s="163">
        <f t="shared" si="5"/>
        <v>0</v>
      </c>
      <c r="BH133" s="163">
        <f t="shared" si="6"/>
        <v>0</v>
      </c>
      <c r="BI133" s="163">
        <f t="shared" si="7"/>
        <v>0</v>
      </c>
      <c r="BJ133" s="14" t="s">
        <v>83</v>
      </c>
      <c r="BK133" s="163">
        <f t="shared" si="8"/>
        <v>0</v>
      </c>
      <c r="BL133" s="14" t="s">
        <v>177</v>
      </c>
      <c r="BM133" s="162" t="s">
        <v>171</v>
      </c>
    </row>
    <row r="134" spans="1:65" s="2" customFormat="1" ht="24.2" customHeight="1">
      <c r="A134" s="26"/>
      <c r="B134" s="149"/>
      <c r="C134" s="164" t="s">
        <v>177</v>
      </c>
      <c r="D134" s="164" t="s">
        <v>178</v>
      </c>
      <c r="E134" s="165" t="s">
        <v>3047</v>
      </c>
      <c r="F134" s="166" t="s">
        <v>3048</v>
      </c>
      <c r="G134" s="167" t="s">
        <v>208</v>
      </c>
      <c r="H134" s="168">
        <v>250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177</v>
      </c>
      <c r="BM134" s="162" t="s">
        <v>176</v>
      </c>
    </row>
    <row r="135" spans="1:65" s="2" customFormat="1" ht="16.5" customHeight="1">
      <c r="A135" s="26"/>
      <c r="B135" s="149"/>
      <c r="C135" s="150" t="s">
        <v>187</v>
      </c>
      <c r="D135" s="150" t="s">
        <v>173</v>
      </c>
      <c r="E135" s="151" t="s">
        <v>3049</v>
      </c>
      <c r="F135" s="152" t="s">
        <v>3050</v>
      </c>
      <c r="G135" s="153" t="s">
        <v>219</v>
      </c>
      <c r="H135" s="154">
        <v>220</v>
      </c>
      <c r="I135" s="155"/>
      <c r="J135" s="155"/>
      <c r="K135" s="156"/>
      <c r="L135" s="157"/>
      <c r="M135" s="158" t="s">
        <v>1</v>
      </c>
      <c r="N135" s="159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176</v>
      </c>
      <c r="AT135" s="162" t="s">
        <v>173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177</v>
      </c>
      <c r="BM135" s="162" t="s">
        <v>190</v>
      </c>
    </row>
    <row r="136" spans="1:65" s="2" customFormat="1" ht="24.2" customHeight="1">
      <c r="A136" s="26"/>
      <c r="B136" s="149"/>
      <c r="C136" s="164" t="s">
        <v>171</v>
      </c>
      <c r="D136" s="164" t="s">
        <v>178</v>
      </c>
      <c r="E136" s="165" t="s">
        <v>3047</v>
      </c>
      <c r="F136" s="166" t="s">
        <v>3048</v>
      </c>
      <c r="G136" s="167" t="s">
        <v>208</v>
      </c>
      <c r="H136" s="168">
        <v>220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193</v>
      </c>
    </row>
    <row r="137" spans="1:65" s="2" customFormat="1" ht="16.5" customHeight="1">
      <c r="A137" s="26"/>
      <c r="B137" s="149"/>
      <c r="C137" s="164" t="s">
        <v>194</v>
      </c>
      <c r="D137" s="164" t="s">
        <v>178</v>
      </c>
      <c r="E137" s="165" t="s">
        <v>3051</v>
      </c>
      <c r="F137" s="166" t="s">
        <v>3052</v>
      </c>
      <c r="G137" s="167" t="s">
        <v>219</v>
      </c>
      <c r="H137" s="168">
        <v>220</v>
      </c>
      <c r="I137" s="169"/>
      <c r="J137" s="169"/>
      <c r="K137" s="170"/>
      <c r="L137" s="27"/>
      <c r="M137" s="171" t="s">
        <v>1</v>
      </c>
      <c r="N137" s="172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177</v>
      </c>
      <c r="AT137" s="162" t="s">
        <v>178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197</v>
      </c>
    </row>
    <row r="138" spans="1:65" s="2" customFormat="1" ht="16.5" customHeight="1">
      <c r="A138" s="26"/>
      <c r="B138" s="149"/>
      <c r="C138" s="150" t="s">
        <v>176</v>
      </c>
      <c r="D138" s="150" t="s">
        <v>173</v>
      </c>
      <c r="E138" s="151" t="s">
        <v>3053</v>
      </c>
      <c r="F138" s="152" t="s">
        <v>3054</v>
      </c>
      <c r="G138" s="153" t="s">
        <v>219</v>
      </c>
      <c r="H138" s="154">
        <v>230</v>
      </c>
      <c r="I138" s="155"/>
      <c r="J138" s="155"/>
      <c r="K138" s="156"/>
      <c r="L138" s="157"/>
      <c r="M138" s="158" t="s">
        <v>1</v>
      </c>
      <c r="N138" s="159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176</v>
      </c>
      <c r="AT138" s="162" t="s">
        <v>173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200</v>
      </c>
    </row>
    <row r="139" spans="1:65" s="2" customFormat="1" ht="24.2" customHeight="1">
      <c r="A139" s="26"/>
      <c r="B139" s="149"/>
      <c r="C139" s="164" t="s">
        <v>201</v>
      </c>
      <c r="D139" s="164" t="s">
        <v>178</v>
      </c>
      <c r="E139" s="165" t="s">
        <v>3047</v>
      </c>
      <c r="F139" s="166" t="s">
        <v>3048</v>
      </c>
      <c r="G139" s="167" t="s">
        <v>208</v>
      </c>
      <c r="H139" s="168">
        <v>230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204</v>
      </c>
    </row>
    <row r="140" spans="1:65" s="2" customFormat="1" ht="24.2" customHeight="1">
      <c r="A140" s="26"/>
      <c r="B140" s="149"/>
      <c r="C140" s="164" t="s">
        <v>190</v>
      </c>
      <c r="D140" s="164" t="s">
        <v>178</v>
      </c>
      <c r="E140" s="165" t="s">
        <v>3055</v>
      </c>
      <c r="F140" s="166" t="s">
        <v>3056</v>
      </c>
      <c r="G140" s="167" t="s">
        <v>208</v>
      </c>
      <c r="H140" s="168">
        <v>230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7</v>
      </c>
    </row>
    <row r="141" spans="1:65" s="2" customFormat="1" ht="16.5" customHeight="1">
      <c r="A141" s="26"/>
      <c r="B141" s="149"/>
      <c r="C141" s="150" t="s">
        <v>209</v>
      </c>
      <c r="D141" s="150" t="s">
        <v>173</v>
      </c>
      <c r="E141" s="151" t="s">
        <v>3057</v>
      </c>
      <c r="F141" s="152" t="s">
        <v>3058</v>
      </c>
      <c r="G141" s="153" t="s">
        <v>219</v>
      </c>
      <c r="H141" s="154">
        <v>30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176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212</v>
      </c>
    </row>
    <row r="142" spans="1:65" s="2" customFormat="1" ht="16.5" customHeight="1">
      <c r="A142" s="26"/>
      <c r="B142" s="149"/>
      <c r="C142" s="164" t="s">
        <v>193</v>
      </c>
      <c r="D142" s="164" t="s">
        <v>178</v>
      </c>
      <c r="E142" s="165" t="s">
        <v>3059</v>
      </c>
      <c r="F142" s="166" t="s">
        <v>3060</v>
      </c>
      <c r="G142" s="167" t="s">
        <v>219</v>
      </c>
      <c r="H142" s="168">
        <v>30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215</v>
      </c>
    </row>
    <row r="143" spans="1:65" s="2" customFormat="1" ht="21.75" customHeight="1">
      <c r="A143" s="26"/>
      <c r="B143" s="149"/>
      <c r="C143" s="150" t="s">
        <v>216</v>
      </c>
      <c r="D143" s="150" t="s">
        <v>173</v>
      </c>
      <c r="E143" s="151" t="s">
        <v>3061</v>
      </c>
      <c r="F143" s="152" t="s">
        <v>3062</v>
      </c>
      <c r="G143" s="153" t="s">
        <v>219</v>
      </c>
      <c r="H143" s="154">
        <v>14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176</v>
      </c>
      <c r="AT143" s="162" t="s">
        <v>173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220</v>
      </c>
    </row>
    <row r="144" spans="1:65" s="2" customFormat="1" ht="16.5" customHeight="1">
      <c r="A144" s="26"/>
      <c r="B144" s="149"/>
      <c r="C144" s="164" t="s">
        <v>197</v>
      </c>
      <c r="D144" s="164" t="s">
        <v>178</v>
      </c>
      <c r="E144" s="165" t="s">
        <v>3063</v>
      </c>
      <c r="F144" s="166" t="s">
        <v>3064</v>
      </c>
      <c r="G144" s="167" t="s">
        <v>219</v>
      </c>
      <c r="H144" s="168">
        <v>14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223</v>
      </c>
    </row>
    <row r="145" spans="1:65" s="2" customFormat="1" ht="16.5" customHeight="1">
      <c r="A145" s="26"/>
      <c r="B145" s="149"/>
      <c r="C145" s="150" t="s">
        <v>253</v>
      </c>
      <c r="D145" s="150" t="s">
        <v>173</v>
      </c>
      <c r="E145" s="151" t="s">
        <v>3065</v>
      </c>
      <c r="F145" s="152" t="s">
        <v>3066</v>
      </c>
      <c r="G145" s="153" t="s">
        <v>219</v>
      </c>
      <c r="H145" s="154">
        <v>10</v>
      </c>
      <c r="I145" s="155"/>
      <c r="J145" s="155"/>
      <c r="K145" s="156"/>
      <c r="L145" s="157"/>
      <c r="M145" s="158" t="s">
        <v>1</v>
      </c>
      <c r="N145" s="159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176</v>
      </c>
      <c r="AT145" s="162" t="s">
        <v>173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229</v>
      </c>
    </row>
    <row r="146" spans="1:65" s="2" customFormat="1" ht="16.5" customHeight="1">
      <c r="A146" s="26"/>
      <c r="B146" s="149"/>
      <c r="C146" s="164" t="s">
        <v>200</v>
      </c>
      <c r="D146" s="164" t="s">
        <v>178</v>
      </c>
      <c r="E146" s="165" t="s">
        <v>3067</v>
      </c>
      <c r="F146" s="166" t="s">
        <v>3068</v>
      </c>
      <c r="G146" s="167" t="s">
        <v>219</v>
      </c>
      <c r="H146" s="168">
        <v>10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233</v>
      </c>
    </row>
    <row r="147" spans="1:65" s="2" customFormat="1" ht="16.5" customHeight="1">
      <c r="A147" s="26"/>
      <c r="B147" s="149"/>
      <c r="C147" s="150" t="s">
        <v>260</v>
      </c>
      <c r="D147" s="150" t="s">
        <v>173</v>
      </c>
      <c r="E147" s="151" t="s">
        <v>3069</v>
      </c>
      <c r="F147" s="152" t="s">
        <v>3070</v>
      </c>
      <c r="G147" s="153" t="s">
        <v>219</v>
      </c>
      <c r="H147" s="154">
        <v>15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177</v>
      </c>
      <c r="BM147" s="162" t="s">
        <v>230</v>
      </c>
    </row>
    <row r="148" spans="1:65" s="2" customFormat="1" ht="16.5" customHeight="1">
      <c r="A148" s="26"/>
      <c r="B148" s="149"/>
      <c r="C148" s="164" t="s">
        <v>204</v>
      </c>
      <c r="D148" s="164" t="s">
        <v>178</v>
      </c>
      <c r="E148" s="165" t="s">
        <v>3071</v>
      </c>
      <c r="F148" s="166" t="s">
        <v>3072</v>
      </c>
      <c r="G148" s="167" t="s">
        <v>219</v>
      </c>
      <c r="H148" s="168">
        <v>15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 t="shared" si="0"/>
        <v>0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177</v>
      </c>
      <c r="AT148" s="162" t="s">
        <v>178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177</v>
      </c>
      <c r="BM148" s="162" t="s">
        <v>237</v>
      </c>
    </row>
    <row r="149" spans="1:65" s="2" customFormat="1" ht="16.5" customHeight="1">
      <c r="A149" s="26"/>
      <c r="B149" s="149"/>
      <c r="C149" s="150" t="s">
        <v>267</v>
      </c>
      <c r="D149" s="150" t="s">
        <v>173</v>
      </c>
      <c r="E149" s="151" t="s">
        <v>3073</v>
      </c>
      <c r="F149" s="152" t="s">
        <v>3074</v>
      </c>
      <c r="G149" s="153" t="s">
        <v>219</v>
      </c>
      <c r="H149" s="154">
        <v>15</v>
      </c>
      <c r="I149" s="155"/>
      <c r="J149" s="155"/>
      <c r="K149" s="156"/>
      <c r="L149" s="157"/>
      <c r="M149" s="158" t="s">
        <v>1</v>
      </c>
      <c r="N149" s="159" t="s">
        <v>36</v>
      </c>
      <c r="O149" s="160">
        <v>0</v>
      </c>
      <c r="P149" s="160">
        <f t="shared" si="0"/>
        <v>0</v>
      </c>
      <c r="Q149" s="160">
        <v>0</v>
      </c>
      <c r="R149" s="160">
        <f t="shared" si="1"/>
        <v>0</v>
      </c>
      <c r="S149" s="160">
        <v>0</v>
      </c>
      <c r="T149" s="161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176</v>
      </c>
      <c r="AT149" s="162" t="s">
        <v>173</v>
      </c>
      <c r="AU149" s="162" t="s">
        <v>83</v>
      </c>
      <c r="AY149" s="14" t="s">
        <v>170</v>
      </c>
      <c r="BE149" s="163">
        <f t="shared" si="3"/>
        <v>0</v>
      </c>
      <c r="BF149" s="163">
        <f t="shared" si="4"/>
        <v>0</v>
      </c>
      <c r="BG149" s="163">
        <f t="shared" si="5"/>
        <v>0</v>
      </c>
      <c r="BH149" s="163">
        <f t="shared" si="6"/>
        <v>0</v>
      </c>
      <c r="BI149" s="163">
        <f t="shared" si="7"/>
        <v>0</v>
      </c>
      <c r="BJ149" s="14" t="s">
        <v>83</v>
      </c>
      <c r="BK149" s="163">
        <f t="shared" si="8"/>
        <v>0</v>
      </c>
      <c r="BL149" s="14" t="s">
        <v>177</v>
      </c>
      <c r="BM149" s="162" t="s">
        <v>243</v>
      </c>
    </row>
    <row r="150" spans="1:65" s="2" customFormat="1" ht="16.5" customHeight="1">
      <c r="A150" s="26"/>
      <c r="B150" s="149"/>
      <c r="C150" s="164" t="s">
        <v>7</v>
      </c>
      <c r="D150" s="164" t="s">
        <v>178</v>
      </c>
      <c r="E150" s="165" t="s">
        <v>3075</v>
      </c>
      <c r="F150" s="166" t="s">
        <v>3076</v>
      </c>
      <c r="G150" s="167" t="s">
        <v>219</v>
      </c>
      <c r="H150" s="168">
        <v>15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0"/>
        <v>0</v>
      </c>
      <c r="Q150" s="160">
        <v>0</v>
      </c>
      <c r="R150" s="160">
        <f t="shared" si="1"/>
        <v>0</v>
      </c>
      <c r="S150" s="160">
        <v>0</v>
      </c>
      <c r="T150" s="161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3"/>
        <v>0</v>
      </c>
      <c r="BF150" s="163">
        <f t="shared" si="4"/>
        <v>0</v>
      </c>
      <c r="BG150" s="163">
        <f t="shared" si="5"/>
        <v>0</v>
      </c>
      <c r="BH150" s="163">
        <f t="shared" si="6"/>
        <v>0</v>
      </c>
      <c r="BI150" s="163">
        <f t="shared" si="7"/>
        <v>0</v>
      </c>
      <c r="BJ150" s="14" t="s">
        <v>83</v>
      </c>
      <c r="BK150" s="163">
        <f t="shared" si="8"/>
        <v>0</v>
      </c>
      <c r="BL150" s="14" t="s">
        <v>177</v>
      </c>
      <c r="BM150" s="162" t="s">
        <v>246</v>
      </c>
    </row>
    <row r="151" spans="1:65" s="2" customFormat="1" ht="16.5" customHeight="1">
      <c r="A151" s="26"/>
      <c r="B151" s="149"/>
      <c r="C151" s="150" t="s">
        <v>281</v>
      </c>
      <c r="D151" s="150" t="s">
        <v>173</v>
      </c>
      <c r="E151" s="151" t="s">
        <v>3077</v>
      </c>
      <c r="F151" s="152" t="s">
        <v>3078</v>
      </c>
      <c r="G151" s="153" t="s">
        <v>208</v>
      </c>
      <c r="H151" s="154">
        <v>70</v>
      </c>
      <c r="I151" s="155"/>
      <c r="J151" s="155"/>
      <c r="K151" s="156"/>
      <c r="L151" s="157"/>
      <c r="M151" s="158" t="s">
        <v>1</v>
      </c>
      <c r="N151" s="159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176</v>
      </c>
      <c r="AT151" s="162" t="s">
        <v>173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177</v>
      </c>
      <c r="BM151" s="162" t="s">
        <v>250</v>
      </c>
    </row>
    <row r="152" spans="1:65" s="2" customFormat="1" ht="16.5" customHeight="1">
      <c r="A152" s="26"/>
      <c r="B152" s="149"/>
      <c r="C152" s="164" t="s">
        <v>212</v>
      </c>
      <c r="D152" s="164" t="s">
        <v>178</v>
      </c>
      <c r="E152" s="165" t="s">
        <v>3079</v>
      </c>
      <c r="F152" s="166" t="s">
        <v>3080</v>
      </c>
      <c r="G152" s="167" t="s">
        <v>219</v>
      </c>
      <c r="H152" s="168">
        <v>70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256</v>
      </c>
    </row>
    <row r="153" spans="1:65" s="2" customFormat="1" ht="16.5" customHeight="1">
      <c r="A153" s="26"/>
      <c r="B153" s="149"/>
      <c r="C153" s="150" t="s">
        <v>288</v>
      </c>
      <c r="D153" s="150" t="s">
        <v>173</v>
      </c>
      <c r="E153" s="151" t="s">
        <v>3081</v>
      </c>
      <c r="F153" s="152" t="s">
        <v>3082</v>
      </c>
      <c r="G153" s="153" t="s">
        <v>208</v>
      </c>
      <c r="H153" s="154">
        <v>15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259</v>
      </c>
    </row>
    <row r="154" spans="1:65" s="2" customFormat="1" ht="24.2" customHeight="1">
      <c r="A154" s="26"/>
      <c r="B154" s="149"/>
      <c r="C154" s="164" t="s">
        <v>215</v>
      </c>
      <c r="D154" s="164" t="s">
        <v>178</v>
      </c>
      <c r="E154" s="165" t="s">
        <v>3083</v>
      </c>
      <c r="F154" s="166" t="s">
        <v>3084</v>
      </c>
      <c r="G154" s="167" t="s">
        <v>219</v>
      </c>
      <c r="H154" s="168">
        <v>15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263</v>
      </c>
    </row>
    <row r="155" spans="1:65" s="2" customFormat="1" ht="16.5" customHeight="1">
      <c r="A155" s="26"/>
      <c r="B155" s="149"/>
      <c r="C155" s="150" t="s">
        <v>295</v>
      </c>
      <c r="D155" s="150" t="s">
        <v>173</v>
      </c>
      <c r="E155" s="151" t="s">
        <v>3085</v>
      </c>
      <c r="F155" s="152" t="s">
        <v>2869</v>
      </c>
      <c r="G155" s="153" t="s">
        <v>208</v>
      </c>
      <c r="H155" s="154">
        <v>15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266</v>
      </c>
    </row>
    <row r="156" spans="1:65" s="2" customFormat="1" ht="16.5" customHeight="1">
      <c r="A156" s="26"/>
      <c r="B156" s="149"/>
      <c r="C156" s="164" t="s">
        <v>220</v>
      </c>
      <c r="D156" s="164" t="s">
        <v>178</v>
      </c>
      <c r="E156" s="165" t="s">
        <v>3086</v>
      </c>
      <c r="F156" s="166" t="s">
        <v>3087</v>
      </c>
      <c r="G156" s="167" t="s">
        <v>219</v>
      </c>
      <c r="H156" s="168">
        <v>15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177</v>
      </c>
      <c r="AT156" s="162" t="s">
        <v>178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270</v>
      </c>
    </row>
    <row r="157" spans="1:65" s="2" customFormat="1" ht="16.5" customHeight="1">
      <c r="A157" s="26"/>
      <c r="B157" s="149"/>
      <c r="C157" s="164" t="s">
        <v>304</v>
      </c>
      <c r="D157" s="164" t="s">
        <v>178</v>
      </c>
      <c r="E157" s="165" t="s">
        <v>3088</v>
      </c>
      <c r="F157" s="166" t="s">
        <v>3089</v>
      </c>
      <c r="G157" s="167" t="s">
        <v>3090</v>
      </c>
      <c r="H157" s="168">
        <v>1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si="0"/>
        <v>0</v>
      </c>
      <c r="Q157" s="160">
        <v>0</v>
      </c>
      <c r="R157" s="160">
        <f t="shared" si="1"/>
        <v>0</v>
      </c>
      <c r="S157" s="160">
        <v>0</v>
      </c>
      <c r="T157" s="161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si="3"/>
        <v>0</v>
      </c>
      <c r="BF157" s="163">
        <f t="shared" si="4"/>
        <v>0</v>
      </c>
      <c r="BG157" s="163">
        <f t="shared" si="5"/>
        <v>0</v>
      </c>
      <c r="BH157" s="163">
        <f t="shared" si="6"/>
        <v>0</v>
      </c>
      <c r="BI157" s="163">
        <f t="shared" si="7"/>
        <v>0</v>
      </c>
      <c r="BJ157" s="14" t="s">
        <v>83</v>
      </c>
      <c r="BK157" s="163">
        <f t="shared" si="8"/>
        <v>0</v>
      </c>
      <c r="BL157" s="14" t="s">
        <v>177</v>
      </c>
      <c r="BM157" s="162" t="s">
        <v>276</v>
      </c>
    </row>
    <row r="158" spans="1:65" s="2" customFormat="1" ht="16.5" customHeight="1">
      <c r="A158" s="26"/>
      <c r="B158" s="149"/>
      <c r="C158" s="164" t="s">
        <v>223</v>
      </c>
      <c r="D158" s="164" t="s">
        <v>178</v>
      </c>
      <c r="E158" s="165" t="s">
        <v>3091</v>
      </c>
      <c r="F158" s="166" t="s">
        <v>1574</v>
      </c>
      <c r="G158" s="167" t="s">
        <v>3090</v>
      </c>
      <c r="H158" s="168">
        <v>1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 t="shared" si="0"/>
        <v>0</v>
      </c>
      <c r="Q158" s="160">
        <v>0</v>
      </c>
      <c r="R158" s="160">
        <f t="shared" si="1"/>
        <v>0</v>
      </c>
      <c r="S158" s="160">
        <v>0</v>
      </c>
      <c r="T158" s="161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177</v>
      </c>
      <c r="AT158" s="162" t="s">
        <v>178</v>
      </c>
      <c r="AU158" s="162" t="s">
        <v>83</v>
      </c>
      <c r="AY158" s="14" t="s">
        <v>170</v>
      </c>
      <c r="BE158" s="163">
        <f t="shared" si="3"/>
        <v>0</v>
      </c>
      <c r="BF158" s="163">
        <f t="shared" si="4"/>
        <v>0</v>
      </c>
      <c r="BG158" s="163">
        <f t="shared" si="5"/>
        <v>0</v>
      </c>
      <c r="BH158" s="163">
        <f t="shared" si="6"/>
        <v>0</v>
      </c>
      <c r="BI158" s="163">
        <f t="shared" si="7"/>
        <v>0</v>
      </c>
      <c r="BJ158" s="14" t="s">
        <v>83</v>
      </c>
      <c r="BK158" s="163">
        <f t="shared" si="8"/>
        <v>0</v>
      </c>
      <c r="BL158" s="14" t="s">
        <v>177</v>
      </c>
      <c r="BM158" s="162" t="s">
        <v>284</v>
      </c>
    </row>
    <row r="159" spans="1:65" s="12" customFormat="1" ht="22.9" customHeight="1">
      <c r="B159" s="137"/>
      <c r="D159" s="138" t="s">
        <v>69</v>
      </c>
      <c r="E159" s="147" t="s">
        <v>975</v>
      </c>
      <c r="F159" s="147" t="s">
        <v>3092</v>
      </c>
      <c r="J159" s="148"/>
      <c r="L159" s="137"/>
      <c r="M159" s="141"/>
      <c r="N159" s="142"/>
      <c r="O159" s="142"/>
      <c r="P159" s="143">
        <f>SUM(P160:P164)</f>
        <v>0</v>
      </c>
      <c r="Q159" s="142"/>
      <c r="R159" s="143">
        <f>SUM(R160:R164)</f>
        <v>0</v>
      </c>
      <c r="S159" s="142"/>
      <c r="T159" s="144">
        <f>SUM(T160:T164)</f>
        <v>0</v>
      </c>
      <c r="AR159" s="138" t="s">
        <v>77</v>
      </c>
      <c r="AT159" s="145" t="s">
        <v>69</v>
      </c>
      <c r="AU159" s="145" t="s">
        <v>77</v>
      </c>
      <c r="AY159" s="138" t="s">
        <v>170</v>
      </c>
      <c r="BK159" s="146">
        <f>SUM(BK160:BK164)</f>
        <v>0</v>
      </c>
    </row>
    <row r="160" spans="1:65" s="2" customFormat="1" ht="24.2" customHeight="1">
      <c r="A160" s="26"/>
      <c r="B160" s="149"/>
      <c r="C160" s="150" t="s">
        <v>311</v>
      </c>
      <c r="D160" s="150" t="s">
        <v>173</v>
      </c>
      <c r="E160" s="151" t="s">
        <v>450</v>
      </c>
      <c r="F160" s="152" t="s">
        <v>3093</v>
      </c>
      <c r="G160" s="153" t="s">
        <v>219</v>
      </c>
      <c r="H160" s="154">
        <v>36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4" t="s">
        <v>83</v>
      </c>
      <c r="BK160" s="163">
        <f>ROUND(I160*H160,2)</f>
        <v>0</v>
      </c>
      <c r="BL160" s="14" t="s">
        <v>177</v>
      </c>
      <c r="BM160" s="162" t="s">
        <v>287</v>
      </c>
    </row>
    <row r="161" spans="1:65" s="2" customFormat="1" ht="37.9" customHeight="1">
      <c r="A161" s="26"/>
      <c r="B161" s="149"/>
      <c r="C161" s="150" t="s">
        <v>229</v>
      </c>
      <c r="D161" s="150" t="s">
        <v>173</v>
      </c>
      <c r="E161" s="151" t="s">
        <v>881</v>
      </c>
      <c r="F161" s="152" t="s">
        <v>3094</v>
      </c>
      <c r="G161" s="153" t="s">
        <v>219</v>
      </c>
      <c r="H161" s="154">
        <v>8</v>
      </c>
      <c r="I161" s="155"/>
      <c r="J161" s="155"/>
      <c r="K161" s="156"/>
      <c r="L161" s="157"/>
      <c r="M161" s="158" t="s">
        <v>1</v>
      </c>
      <c r="N161" s="159" t="s">
        <v>36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176</v>
      </c>
      <c r="AT161" s="162" t="s">
        <v>173</v>
      </c>
      <c r="AU161" s="162" t="s">
        <v>83</v>
      </c>
      <c r="AY161" s="14" t="s">
        <v>170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4" t="s">
        <v>83</v>
      </c>
      <c r="BK161" s="163">
        <f>ROUND(I161*H161,2)</f>
        <v>0</v>
      </c>
      <c r="BL161" s="14" t="s">
        <v>177</v>
      </c>
      <c r="BM161" s="162" t="s">
        <v>291</v>
      </c>
    </row>
    <row r="162" spans="1:65" s="2" customFormat="1" ht="24.2" customHeight="1">
      <c r="A162" s="26"/>
      <c r="B162" s="149"/>
      <c r="C162" s="150" t="s">
        <v>320</v>
      </c>
      <c r="D162" s="150" t="s">
        <v>173</v>
      </c>
      <c r="E162" s="151" t="s">
        <v>453</v>
      </c>
      <c r="F162" s="152" t="s">
        <v>3095</v>
      </c>
      <c r="G162" s="153" t="s">
        <v>219</v>
      </c>
      <c r="H162" s="154">
        <v>4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4" t="s">
        <v>83</v>
      </c>
      <c r="BK162" s="163">
        <f>ROUND(I162*H162,2)</f>
        <v>0</v>
      </c>
      <c r="BL162" s="14" t="s">
        <v>177</v>
      </c>
      <c r="BM162" s="162" t="s">
        <v>294</v>
      </c>
    </row>
    <row r="163" spans="1:65" s="2" customFormat="1" ht="24.2" customHeight="1">
      <c r="A163" s="26"/>
      <c r="B163" s="149"/>
      <c r="C163" s="150" t="s">
        <v>233</v>
      </c>
      <c r="D163" s="150" t="s">
        <v>173</v>
      </c>
      <c r="E163" s="151" t="s">
        <v>888</v>
      </c>
      <c r="F163" s="152" t="s">
        <v>3096</v>
      </c>
      <c r="G163" s="153" t="s">
        <v>219</v>
      </c>
      <c r="H163" s="154">
        <v>22</v>
      </c>
      <c r="I163" s="155"/>
      <c r="J163" s="155"/>
      <c r="K163" s="156"/>
      <c r="L163" s="157"/>
      <c r="M163" s="158" t="s">
        <v>1</v>
      </c>
      <c r="N163" s="159" t="s">
        <v>36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176</v>
      </c>
      <c r="AT163" s="162" t="s">
        <v>173</v>
      </c>
      <c r="AU163" s="162" t="s">
        <v>83</v>
      </c>
      <c r="AY163" s="14" t="s">
        <v>170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4" t="s">
        <v>83</v>
      </c>
      <c r="BK163" s="163">
        <f>ROUND(I163*H163,2)</f>
        <v>0</v>
      </c>
      <c r="BL163" s="14" t="s">
        <v>177</v>
      </c>
      <c r="BM163" s="162" t="s">
        <v>298</v>
      </c>
    </row>
    <row r="164" spans="1:65" s="2" customFormat="1" ht="24.2" customHeight="1">
      <c r="A164" s="26"/>
      <c r="B164" s="149"/>
      <c r="C164" s="164" t="s">
        <v>226</v>
      </c>
      <c r="D164" s="164" t="s">
        <v>178</v>
      </c>
      <c r="E164" s="165" t="s">
        <v>3097</v>
      </c>
      <c r="F164" s="166" t="s">
        <v>3098</v>
      </c>
      <c r="G164" s="167" t="s">
        <v>219</v>
      </c>
      <c r="H164" s="168">
        <v>70</v>
      </c>
      <c r="I164" s="169"/>
      <c r="J164" s="169"/>
      <c r="K164" s="170"/>
      <c r="L164" s="27"/>
      <c r="M164" s="171" t="s">
        <v>1</v>
      </c>
      <c r="N164" s="172" t="s">
        <v>36</v>
      </c>
      <c r="O164" s="160">
        <v>0</v>
      </c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1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177</v>
      </c>
      <c r="AT164" s="162" t="s">
        <v>178</v>
      </c>
      <c r="AU164" s="162" t="s">
        <v>83</v>
      </c>
      <c r="AY164" s="14" t="s">
        <v>170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4" t="s">
        <v>83</v>
      </c>
      <c r="BK164" s="163">
        <f>ROUND(I164*H164,2)</f>
        <v>0</v>
      </c>
      <c r="BL164" s="14" t="s">
        <v>177</v>
      </c>
      <c r="BM164" s="162" t="s">
        <v>301</v>
      </c>
    </row>
    <row r="165" spans="1:65" s="12" customFormat="1" ht="22.9" customHeight="1">
      <c r="B165" s="137"/>
      <c r="D165" s="138" t="s">
        <v>69</v>
      </c>
      <c r="E165" s="147" t="s">
        <v>977</v>
      </c>
      <c r="F165" s="147" t="s">
        <v>3099</v>
      </c>
      <c r="J165" s="148"/>
      <c r="L165" s="137"/>
      <c r="M165" s="141"/>
      <c r="N165" s="142"/>
      <c r="O165" s="142"/>
      <c r="P165" s="143">
        <f>SUM(P166:P183)</f>
        <v>0</v>
      </c>
      <c r="Q165" s="142"/>
      <c r="R165" s="143">
        <f>SUM(R166:R183)</f>
        <v>0</v>
      </c>
      <c r="S165" s="142"/>
      <c r="T165" s="144">
        <f>SUM(T166:T183)</f>
        <v>0</v>
      </c>
      <c r="AR165" s="138" t="s">
        <v>77</v>
      </c>
      <c r="AT165" s="145" t="s">
        <v>69</v>
      </c>
      <c r="AU165" s="145" t="s">
        <v>77</v>
      </c>
      <c r="AY165" s="138" t="s">
        <v>170</v>
      </c>
      <c r="BK165" s="146">
        <f>SUM(BK166:BK183)</f>
        <v>0</v>
      </c>
    </row>
    <row r="166" spans="1:65" s="2" customFormat="1" ht="24.2" customHeight="1">
      <c r="A166" s="26"/>
      <c r="B166" s="149"/>
      <c r="C166" s="164" t="s">
        <v>230</v>
      </c>
      <c r="D166" s="164" t="s">
        <v>178</v>
      </c>
      <c r="E166" s="165" t="s">
        <v>1316</v>
      </c>
      <c r="F166" s="166" t="s">
        <v>1317</v>
      </c>
      <c r="G166" s="167" t="s">
        <v>219</v>
      </c>
      <c r="H166" s="168">
        <v>20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ref="P166:P183" si="9">O166*H166</f>
        <v>0</v>
      </c>
      <c r="Q166" s="160">
        <v>0</v>
      </c>
      <c r="R166" s="160">
        <f t="shared" ref="R166:R183" si="10">Q166*H166</f>
        <v>0</v>
      </c>
      <c r="S166" s="160">
        <v>0</v>
      </c>
      <c r="T166" s="161">
        <f t="shared" ref="T166:T183" si="11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177</v>
      </c>
      <c r="AT166" s="162" t="s">
        <v>178</v>
      </c>
      <c r="AU166" s="162" t="s">
        <v>83</v>
      </c>
      <c r="AY166" s="14" t="s">
        <v>170</v>
      </c>
      <c r="BE166" s="163">
        <f t="shared" ref="BE166:BE183" si="12">IF(N166="základná",J166,0)</f>
        <v>0</v>
      </c>
      <c r="BF166" s="163">
        <f t="shared" ref="BF166:BF183" si="13">IF(N166="znížená",J166,0)</f>
        <v>0</v>
      </c>
      <c r="BG166" s="163">
        <f t="shared" ref="BG166:BG183" si="14">IF(N166="zákl. prenesená",J166,0)</f>
        <v>0</v>
      </c>
      <c r="BH166" s="163">
        <f t="shared" ref="BH166:BH183" si="15">IF(N166="zníž. prenesená",J166,0)</f>
        <v>0</v>
      </c>
      <c r="BI166" s="163">
        <f t="shared" ref="BI166:BI183" si="16">IF(N166="nulová",J166,0)</f>
        <v>0</v>
      </c>
      <c r="BJ166" s="14" t="s">
        <v>83</v>
      </c>
      <c r="BK166" s="163">
        <f t="shared" ref="BK166:BK183" si="17">ROUND(I166*H166,2)</f>
        <v>0</v>
      </c>
      <c r="BL166" s="14" t="s">
        <v>177</v>
      </c>
      <c r="BM166" s="162" t="s">
        <v>307</v>
      </c>
    </row>
    <row r="167" spans="1:65" s="2" customFormat="1" ht="24.2" customHeight="1">
      <c r="A167" s="26"/>
      <c r="B167" s="149"/>
      <c r="C167" s="164" t="s">
        <v>234</v>
      </c>
      <c r="D167" s="164" t="s">
        <v>178</v>
      </c>
      <c r="E167" s="165" t="s">
        <v>3100</v>
      </c>
      <c r="F167" s="166" t="s">
        <v>3101</v>
      </c>
      <c r="G167" s="167" t="s">
        <v>219</v>
      </c>
      <c r="H167" s="168">
        <v>5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310</v>
      </c>
    </row>
    <row r="168" spans="1:65" s="2" customFormat="1" ht="16.5" customHeight="1">
      <c r="A168" s="26"/>
      <c r="B168" s="149"/>
      <c r="C168" s="150" t="s">
        <v>237</v>
      </c>
      <c r="D168" s="150" t="s">
        <v>173</v>
      </c>
      <c r="E168" s="151" t="s">
        <v>1374</v>
      </c>
      <c r="F168" s="152" t="s">
        <v>3102</v>
      </c>
      <c r="G168" s="153" t="s">
        <v>208</v>
      </c>
      <c r="H168" s="154">
        <v>30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176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314</v>
      </c>
    </row>
    <row r="169" spans="1:65" s="2" customFormat="1" ht="16.5" customHeight="1">
      <c r="A169" s="26"/>
      <c r="B169" s="149"/>
      <c r="C169" s="150" t="s">
        <v>240</v>
      </c>
      <c r="D169" s="150" t="s">
        <v>173</v>
      </c>
      <c r="E169" s="151" t="s">
        <v>1377</v>
      </c>
      <c r="F169" s="152" t="s">
        <v>3103</v>
      </c>
      <c r="G169" s="153" t="s">
        <v>208</v>
      </c>
      <c r="H169" s="154">
        <v>80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176</v>
      </c>
      <c r="AT169" s="162" t="s">
        <v>173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317</v>
      </c>
    </row>
    <row r="170" spans="1:65" s="2" customFormat="1" ht="16.5" customHeight="1">
      <c r="A170" s="26"/>
      <c r="B170" s="149"/>
      <c r="C170" s="150" t="s">
        <v>243</v>
      </c>
      <c r="D170" s="150" t="s">
        <v>173</v>
      </c>
      <c r="E170" s="151" t="s">
        <v>3104</v>
      </c>
      <c r="F170" s="152" t="s">
        <v>3105</v>
      </c>
      <c r="G170" s="153" t="s">
        <v>208</v>
      </c>
      <c r="H170" s="154">
        <v>40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176</v>
      </c>
      <c r="AT170" s="162" t="s">
        <v>173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323</v>
      </c>
    </row>
    <row r="171" spans="1:65" s="2" customFormat="1" ht="24.2" customHeight="1">
      <c r="A171" s="26"/>
      <c r="B171" s="149"/>
      <c r="C171" s="164" t="s">
        <v>247</v>
      </c>
      <c r="D171" s="164" t="s">
        <v>178</v>
      </c>
      <c r="E171" s="165" t="s">
        <v>3106</v>
      </c>
      <c r="F171" s="166" t="s">
        <v>3107</v>
      </c>
      <c r="G171" s="167" t="s">
        <v>208</v>
      </c>
      <c r="H171" s="168">
        <v>40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177</v>
      </c>
      <c r="AT171" s="162" t="s">
        <v>178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408</v>
      </c>
    </row>
    <row r="172" spans="1:65" s="2" customFormat="1" ht="16.5" customHeight="1">
      <c r="A172" s="26"/>
      <c r="B172" s="149"/>
      <c r="C172" s="150" t="s">
        <v>246</v>
      </c>
      <c r="D172" s="150" t="s">
        <v>173</v>
      </c>
      <c r="E172" s="151" t="s">
        <v>3108</v>
      </c>
      <c r="F172" s="152" t="s">
        <v>3109</v>
      </c>
      <c r="G172" s="153" t="s">
        <v>219</v>
      </c>
      <c r="H172" s="154">
        <v>20</v>
      </c>
      <c r="I172" s="155"/>
      <c r="J172" s="155"/>
      <c r="K172" s="156"/>
      <c r="L172" s="157"/>
      <c r="M172" s="158" t="s">
        <v>1</v>
      </c>
      <c r="N172" s="159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176</v>
      </c>
      <c r="AT172" s="162" t="s">
        <v>173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411</v>
      </c>
    </row>
    <row r="173" spans="1:65" s="2" customFormat="1" ht="24.2" customHeight="1">
      <c r="A173" s="26"/>
      <c r="B173" s="149"/>
      <c r="C173" s="164" t="s">
        <v>412</v>
      </c>
      <c r="D173" s="164" t="s">
        <v>178</v>
      </c>
      <c r="E173" s="165" t="s">
        <v>3110</v>
      </c>
      <c r="F173" s="166" t="s">
        <v>3111</v>
      </c>
      <c r="G173" s="167" t="s">
        <v>208</v>
      </c>
      <c r="H173" s="168">
        <v>20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415</v>
      </c>
    </row>
    <row r="174" spans="1:65" s="2" customFormat="1" ht="16.5" customHeight="1">
      <c r="A174" s="26"/>
      <c r="B174" s="149"/>
      <c r="C174" s="150" t="s">
        <v>250</v>
      </c>
      <c r="D174" s="150" t="s">
        <v>173</v>
      </c>
      <c r="E174" s="151" t="s">
        <v>3112</v>
      </c>
      <c r="F174" s="152" t="s">
        <v>3113</v>
      </c>
      <c r="G174" s="153" t="s">
        <v>219</v>
      </c>
      <c r="H174" s="154">
        <v>40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176</v>
      </c>
      <c r="AT174" s="162" t="s">
        <v>173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177</v>
      </c>
      <c r="BM174" s="162" t="s">
        <v>419</v>
      </c>
    </row>
    <row r="175" spans="1:65" s="2" customFormat="1" ht="24.2" customHeight="1">
      <c r="A175" s="26"/>
      <c r="B175" s="149"/>
      <c r="C175" s="164" t="s">
        <v>420</v>
      </c>
      <c r="D175" s="164" t="s">
        <v>178</v>
      </c>
      <c r="E175" s="165" t="s">
        <v>3114</v>
      </c>
      <c r="F175" s="166" t="s">
        <v>3115</v>
      </c>
      <c r="G175" s="167" t="s">
        <v>208</v>
      </c>
      <c r="H175" s="168">
        <v>40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177</v>
      </c>
      <c r="AT175" s="162" t="s">
        <v>178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177</v>
      </c>
      <c r="BM175" s="162" t="s">
        <v>423</v>
      </c>
    </row>
    <row r="176" spans="1:65" s="2" customFormat="1" ht="16.5" customHeight="1">
      <c r="A176" s="26"/>
      <c r="B176" s="149"/>
      <c r="C176" s="150" t="s">
        <v>256</v>
      </c>
      <c r="D176" s="150" t="s">
        <v>173</v>
      </c>
      <c r="E176" s="151" t="s">
        <v>3116</v>
      </c>
      <c r="F176" s="152" t="s">
        <v>3117</v>
      </c>
      <c r="G176" s="153" t="s">
        <v>219</v>
      </c>
      <c r="H176" s="154">
        <v>1</v>
      </c>
      <c r="I176" s="155"/>
      <c r="J176" s="155"/>
      <c r="K176" s="156"/>
      <c r="L176" s="157"/>
      <c r="M176" s="158" t="s">
        <v>1</v>
      </c>
      <c r="N176" s="159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176</v>
      </c>
      <c r="AT176" s="162" t="s">
        <v>173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177</v>
      </c>
      <c r="BM176" s="162" t="s">
        <v>424</v>
      </c>
    </row>
    <row r="177" spans="1:65" s="2" customFormat="1" ht="16.5" customHeight="1">
      <c r="A177" s="26"/>
      <c r="B177" s="149"/>
      <c r="C177" s="150" t="s">
        <v>425</v>
      </c>
      <c r="D177" s="150" t="s">
        <v>173</v>
      </c>
      <c r="E177" s="151" t="s">
        <v>3118</v>
      </c>
      <c r="F177" s="152" t="s">
        <v>3119</v>
      </c>
      <c r="G177" s="153" t="s">
        <v>219</v>
      </c>
      <c r="H177" s="154">
        <v>80</v>
      </c>
      <c r="I177" s="155"/>
      <c r="J177" s="155"/>
      <c r="K177" s="156"/>
      <c r="L177" s="157"/>
      <c r="M177" s="158" t="s">
        <v>1</v>
      </c>
      <c r="N177" s="159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176</v>
      </c>
      <c r="AT177" s="162" t="s">
        <v>173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177</v>
      </c>
      <c r="BM177" s="162" t="s">
        <v>428</v>
      </c>
    </row>
    <row r="178" spans="1:65" s="2" customFormat="1" ht="16.5" customHeight="1">
      <c r="A178" s="26"/>
      <c r="B178" s="149"/>
      <c r="C178" s="164" t="s">
        <v>259</v>
      </c>
      <c r="D178" s="164" t="s">
        <v>178</v>
      </c>
      <c r="E178" s="165" t="s">
        <v>2720</v>
      </c>
      <c r="F178" s="166" t="s">
        <v>3120</v>
      </c>
      <c r="G178" s="167" t="s">
        <v>219</v>
      </c>
      <c r="H178" s="168">
        <v>80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</v>
      </c>
      <c r="P178" s="160">
        <f t="shared" si="9"/>
        <v>0</v>
      </c>
      <c r="Q178" s="160">
        <v>0</v>
      </c>
      <c r="R178" s="160">
        <f t="shared" si="10"/>
        <v>0</v>
      </c>
      <c r="S178" s="160">
        <v>0</v>
      </c>
      <c r="T178" s="161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177</v>
      </c>
      <c r="AT178" s="162" t="s">
        <v>178</v>
      </c>
      <c r="AU178" s="162" t="s">
        <v>83</v>
      </c>
      <c r="AY178" s="14" t="s">
        <v>170</v>
      </c>
      <c r="BE178" s="163">
        <f t="shared" si="12"/>
        <v>0</v>
      </c>
      <c r="BF178" s="163">
        <f t="shared" si="13"/>
        <v>0</v>
      </c>
      <c r="BG178" s="163">
        <f t="shared" si="14"/>
        <v>0</v>
      </c>
      <c r="BH178" s="163">
        <f t="shared" si="15"/>
        <v>0</v>
      </c>
      <c r="BI178" s="163">
        <f t="shared" si="16"/>
        <v>0</v>
      </c>
      <c r="BJ178" s="14" t="s">
        <v>83</v>
      </c>
      <c r="BK178" s="163">
        <f t="shared" si="17"/>
        <v>0</v>
      </c>
      <c r="BL178" s="14" t="s">
        <v>177</v>
      </c>
      <c r="BM178" s="162" t="s">
        <v>431</v>
      </c>
    </row>
    <row r="179" spans="1:65" s="2" customFormat="1" ht="16.5" customHeight="1">
      <c r="A179" s="26"/>
      <c r="B179" s="149"/>
      <c r="C179" s="150" t="s">
        <v>432</v>
      </c>
      <c r="D179" s="150" t="s">
        <v>173</v>
      </c>
      <c r="E179" s="151" t="s">
        <v>3121</v>
      </c>
      <c r="F179" s="152" t="s">
        <v>3122</v>
      </c>
      <c r="G179" s="153" t="s">
        <v>219</v>
      </c>
      <c r="H179" s="154">
        <v>22</v>
      </c>
      <c r="I179" s="155"/>
      <c r="J179" s="155"/>
      <c r="K179" s="156"/>
      <c r="L179" s="157"/>
      <c r="M179" s="158" t="s">
        <v>1</v>
      </c>
      <c r="N179" s="159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176</v>
      </c>
      <c r="AT179" s="162" t="s">
        <v>173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177</v>
      </c>
      <c r="BM179" s="162" t="s">
        <v>251</v>
      </c>
    </row>
    <row r="180" spans="1:65" s="2" customFormat="1" ht="16.5" customHeight="1">
      <c r="A180" s="26"/>
      <c r="B180" s="149"/>
      <c r="C180" s="164" t="s">
        <v>263</v>
      </c>
      <c r="D180" s="164" t="s">
        <v>178</v>
      </c>
      <c r="E180" s="165" t="s">
        <v>3123</v>
      </c>
      <c r="F180" s="166" t="s">
        <v>3124</v>
      </c>
      <c r="G180" s="167" t="s">
        <v>219</v>
      </c>
      <c r="H180" s="168">
        <v>22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177</v>
      </c>
      <c r="AT180" s="162" t="s">
        <v>178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177</v>
      </c>
      <c r="BM180" s="162" t="s">
        <v>439</v>
      </c>
    </row>
    <row r="181" spans="1:65" s="2" customFormat="1" ht="16.5" customHeight="1">
      <c r="A181" s="26"/>
      <c r="B181" s="149"/>
      <c r="C181" s="164" t="s">
        <v>440</v>
      </c>
      <c r="D181" s="164" t="s">
        <v>178</v>
      </c>
      <c r="E181" s="165" t="s">
        <v>3088</v>
      </c>
      <c r="F181" s="166" t="s">
        <v>3089</v>
      </c>
      <c r="G181" s="167" t="s">
        <v>3090</v>
      </c>
      <c r="H181" s="168">
        <v>1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177</v>
      </c>
      <c r="AT181" s="162" t="s">
        <v>178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177</v>
      </c>
      <c r="BM181" s="162" t="s">
        <v>443</v>
      </c>
    </row>
    <row r="182" spans="1:65" s="2" customFormat="1" ht="16.5" customHeight="1">
      <c r="A182" s="26"/>
      <c r="B182" s="149"/>
      <c r="C182" s="164" t="s">
        <v>266</v>
      </c>
      <c r="D182" s="164" t="s">
        <v>178</v>
      </c>
      <c r="E182" s="165" t="s">
        <v>3125</v>
      </c>
      <c r="F182" s="166" t="s">
        <v>3126</v>
      </c>
      <c r="G182" s="167" t="s">
        <v>3090</v>
      </c>
      <c r="H182" s="168">
        <v>1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177</v>
      </c>
      <c r="AT182" s="162" t="s">
        <v>178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177</v>
      </c>
      <c r="BM182" s="162" t="s">
        <v>446</v>
      </c>
    </row>
    <row r="183" spans="1:65" s="2" customFormat="1" ht="16.5" customHeight="1">
      <c r="A183" s="26"/>
      <c r="B183" s="149"/>
      <c r="C183" s="164" t="s">
        <v>447</v>
      </c>
      <c r="D183" s="164" t="s">
        <v>178</v>
      </c>
      <c r="E183" s="165" t="s">
        <v>3127</v>
      </c>
      <c r="F183" s="166" t="s">
        <v>1574</v>
      </c>
      <c r="G183" s="167" t="s">
        <v>3090</v>
      </c>
      <c r="H183" s="168">
        <v>1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9"/>
        <v>0</v>
      </c>
      <c r="Q183" s="160">
        <v>0</v>
      </c>
      <c r="R183" s="160">
        <f t="shared" si="10"/>
        <v>0</v>
      </c>
      <c r="S183" s="160">
        <v>0</v>
      </c>
      <c r="T183" s="161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177</v>
      </c>
      <c r="AT183" s="162" t="s">
        <v>178</v>
      </c>
      <c r="AU183" s="162" t="s">
        <v>83</v>
      </c>
      <c r="AY183" s="14" t="s">
        <v>170</v>
      </c>
      <c r="BE183" s="163">
        <f t="shared" si="12"/>
        <v>0</v>
      </c>
      <c r="BF183" s="163">
        <f t="shared" si="13"/>
        <v>0</v>
      </c>
      <c r="BG183" s="163">
        <f t="shared" si="14"/>
        <v>0</v>
      </c>
      <c r="BH183" s="163">
        <f t="shared" si="15"/>
        <v>0</v>
      </c>
      <c r="BI183" s="163">
        <f t="shared" si="16"/>
        <v>0</v>
      </c>
      <c r="BJ183" s="14" t="s">
        <v>83</v>
      </c>
      <c r="BK183" s="163">
        <f t="shared" si="17"/>
        <v>0</v>
      </c>
      <c r="BL183" s="14" t="s">
        <v>177</v>
      </c>
      <c r="BM183" s="162" t="s">
        <v>450</v>
      </c>
    </row>
    <row r="184" spans="1:65" s="12" customFormat="1" ht="22.9" customHeight="1">
      <c r="B184" s="137"/>
      <c r="D184" s="138" t="s">
        <v>69</v>
      </c>
      <c r="E184" s="147" t="s">
        <v>979</v>
      </c>
      <c r="F184" s="147" t="s">
        <v>3128</v>
      </c>
      <c r="J184" s="148"/>
      <c r="L184" s="137"/>
      <c r="M184" s="141"/>
      <c r="N184" s="142"/>
      <c r="O184" s="142"/>
      <c r="P184" s="143">
        <f>P185</f>
        <v>0</v>
      </c>
      <c r="Q184" s="142"/>
      <c r="R184" s="143">
        <f>R185</f>
        <v>0</v>
      </c>
      <c r="S184" s="142"/>
      <c r="T184" s="144">
        <f>T185</f>
        <v>0</v>
      </c>
      <c r="AR184" s="138" t="s">
        <v>77</v>
      </c>
      <c r="AT184" s="145" t="s">
        <v>69</v>
      </c>
      <c r="AU184" s="145" t="s">
        <v>77</v>
      </c>
      <c r="AY184" s="138" t="s">
        <v>170</v>
      </c>
      <c r="BK184" s="146">
        <f>BK185</f>
        <v>0</v>
      </c>
    </row>
    <row r="185" spans="1:65" s="2" customFormat="1" ht="66.75" customHeight="1">
      <c r="A185" s="26"/>
      <c r="B185" s="149"/>
      <c r="C185" s="150" t="s">
        <v>270</v>
      </c>
      <c r="D185" s="150" t="s">
        <v>173</v>
      </c>
      <c r="E185" s="151" t="s">
        <v>3129</v>
      </c>
      <c r="F185" s="152" t="s">
        <v>3130</v>
      </c>
      <c r="G185" s="153" t="s">
        <v>219</v>
      </c>
      <c r="H185" s="154">
        <v>1</v>
      </c>
      <c r="I185" s="155"/>
      <c r="J185" s="155"/>
      <c r="K185" s="156"/>
      <c r="L185" s="157"/>
      <c r="M185" s="158" t="s">
        <v>1</v>
      </c>
      <c r="N185" s="159" t="s">
        <v>36</v>
      </c>
      <c r="O185" s="160">
        <v>0</v>
      </c>
      <c r="P185" s="160">
        <f>O185*H185</f>
        <v>0</v>
      </c>
      <c r="Q185" s="160">
        <v>0</v>
      </c>
      <c r="R185" s="160">
        <f>Q185*H185</f>
        <v>0</v>
      </c>
      <c r="S185" s="160">
        <v>0</v>
      </c>
      <c r="T185" s="161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176</v>
      </c>
      <c r="AT185" s="162" t="s">
        <v>173</v>
      </c>
      <c r="AU185" s="162" t="s">
        <v>83</v>
      </c>
      <c r="AY185" s="14" t="s">
        <v>170</v>
      </c>
      <c r="BE185" s="163">
        <f>IF(N185="základná",J185,0)</f>
        <v>0</v>
      </c>
      <c r="BF185" s="163">
        <f>IF(N185="znížená",J185,0)</f>
        <v>0</v>
      </c>
      <c r="BG185" s="163">
        <f>IF(N185="zákl. prenesená",J185,0)</f>
        <v>0</v>
      </c>
      <c r="BH185" s="163">
        <f>IF(N185="zníž. prenesená",J185,0)</f>
        <v>0</v>
      </c>
      <c r="BI185" s="163">
        <f>IF(N185="nulová",J185,0)</f>
        <v>0</v>
      </c>
      <c r="BJ185" s="14" t="s">
        <v>83</v>
      </c>
      <c r="BK185" s="163">
        <f>ROUND(I185*H185,2)</f>
        <v>0</v>
      </c>
      <c r="BL185" s="14" t="s">
        <v>177</v>
      </c>
      <c r="BM185" s="162" t="s">
        <v>453</v>
      </c>
    </row>
    <row r="186" spans="1:65" s="12" customFormat="1" ht="22.9" customHeight="1">
      <c r="B186" s="137"/>
      <c r="D186" s="138" t="s">
        <v>69</v>
      </c>
      <c r="E186" s="147" t="s">
        <v>982</v>
      </c>
      <c r="F186" s="147" t="s">
        <v>3131</v>
      </c>
      <c r="J186" s="148"/>
      <c r="L186" s="137"/>
      <c r="M186" s="141"/>
      <c r="N186" s="142"/>
      <c r="O186" s="142"/>
      <c r="P186" s="143">
        <f>SUM(P187:P190)</f>
        <v>0</v>
      </c>
      <c r="Q186" s="142"/>
      <c r="R186" s="143">
        <f>SUM(R187:R190)</f>
        <v>0</v>
      </c>
      <c r="S186" s="142"/>
      <c r="T186" s="144">
        <f>SUM(T187:T190)</f>
        <v>0</v>
      </c>
      <c r="AR186" s="138" t="s">
        <v>77</v>
      </c>
      <c r="AT186" s="145" t="s">
        <v>69</v>
      </c>
      <c r="AU186" s="145" t="s">
        <v>77</v>
      </c>
      <c r="AY186" s="138" t="s">
        <v>170</v>
      </c>
      <c r="BK186" s="146">
        <f>SUM(BK187:BK190)</f>
        <v>0</v>
      </c>
    </row>
    <row r="187" spans="1:65" s="2" customFormat="1" ht="16.5" customHeight="1">
      <c r="A187" s="26"/>
      <c r="B187" s="149"/>
      <c r="C187" s="150" t="s">
        <v>456</v>
      </c>
      <c r="D187" s="150" t="s">
        <v>173</v>
      </c>
      <c r="E187" s="151" t="s">
        <v>3132</v>
      </c>
      <c r="F187" s="152" t="s">
        <v>3133</v>
      </c>
      <c r="G187" s="153" t="s">
        <v>208</v>
      </c>
      <c r="H187" s="154">
        <v>20</v>
      </c>
      <c r="I187" s="155"/>
      <c r="J187" s="155"/>
      <c r="K187" s="156"/>
      <c r="L187" s="157"/>
      <c r="M187" s="158" t="s">
        <v>1</v>
      </c>
      <c r="N187" s="159" t="s">
        <v>36</v>
      </c>
      <c r="O187" s="160">
        <v>0</v>
      </c>
      <c r="P187" s="160">
        <f>O187*H187</f>
        <v>0</v>
      </c>
      <c r="Q187" s="160">
        <v>0</v>
      </c>
      <c r="R187" s="160">
        <f>Q187*H187</f>
        <v>0</v>
      </c>
      <c r="S187" s="160">
        <v>0</v>
      </c>
      <c r="T187" s="161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176</v>
      </c>
      <c r="AT187" s="162" t="s">
        <v>173</v>
      </c>
      <c r="AU187" s="162" t="s">
        <v>83</v>
      </c>
      <c r="AY187" s="14" t="s">
        <v>170</v>
      </c>
      <c r="BE187" s="163">
        <f>IF(N187="základná",J187,0)</f>
        <v>0</v>
      </c>
      <c r="BF187" s="163">
        <f>IF(N187="znížená",J187,0)</f>
        <v>0</v>
      </c>
      <c r="BG187" s="163">
        <f>IF(N187="zákl. prenesená",J187,0)</f>
        <v>0</v>
      </c>
      <c r="BH187" s="163">
        <f>IF(N187="zníž. prenesená",J187,0)</f>
        <v>0</v>
      </c>
      <c r="BI187" s="163">
        <f>IF(N187="nulová",J187,0)</f>
        <v>0</v>
      </c>
      <c r="BJ187" s="14" t="s">
        <v>83</v>
      </c>
      <c r="BK187" s="163">
        <f>ROUND(I187*H187,2)</f>
        <v>0</v>
      </c>
      <c r="BL187" s="14" t="s">
        <v>177</v>
      </c>
      <c r="BM187" s="162" t="s">
        <v>459</v>
      </c>
    </row>
    <row r="188" spans="1:65" s="2" customFormat="1" ht="16.5" customHeight="1">
      <c r="A188" s="26"/>
      <c r="B188" s="149"/>
      <c r="C188" s="164" t="s">
        <v>276</v>
      </c>
      <c r="D188" s="164" t="s">
        <v>178</v>
      </c>
      <c r="E188" s="165" t="s">
        <v>3134</v>
      </c>
      <c r="F188" s="166" t="s">
        <v>3135</v>
      </c>
      <c r="G188" s="167" t="s">
        <v>208</v>
      </c>
      <c r="H188" s="168">
        <v>20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>O188*H188</f>
        <v>0</v>
      </c>
      <c r="Q188" s="160">
        <v>0</v>
      </c>
      <c r="R188" s="160">
        <f>Q188*H188</f>
        <v>0</v>
      </c>
      <c r="S188" s="160">
        <v>0</v>
      </c>
      <c r="T188" s="161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177</v>
      </c>
      <c r="AT188" s="162" t="s">
        <v>178</v>
      </c>
      <c r="AU188" s="162" t="s">
        <v>83</v>
      </c>
      <c r="AY188" s="14" t="s">
        <v>170</v>
      </c>
      <c r="BE188" s="163">
        <f>IF(N188="základná",J188,0)</f>
        <v>0</v>
      </c>
      <c r="BF188" s="163">
        <f>IF(N188="znížená",J188,0)</f>
        <v>0</v>
      </c>
      <c r="BG188" s="163">
        <f>IF(N188="zákl. prenesená",J188,0)</f>
        <v>0</v>
      </c>
      <c r="BH188" s="163">
        <f>IF(N188="zníž. prenesená",J188,0)</f>
        <v>0</v>
      </c>
      <c r="BI188" s="163">
        <f>IF(N188="nulová",J188,0)</f>
        <v>0</v>
      </c>
      <c r="BJ188" s="14" t="s">
        <v>83</v>
      </c>
      <c r="BK188" s="163">
        <f>ROUND(I188*H188,2)</f>
        <v>0</v>
      </c>
      <c r="BL188" s="14" t="s">
        <v>177</v>
      </c>
      <c r="BM188" s="162" t="s">
        <v>462</v>
      </c>
    </row>
    <row r="189" spans="1:65" s="2" customFormat="1" ht="16.5" customHeight="1">
      <c r="A189" s="26"/>
      <c r="B189" s="149"/>
      <c r="C189" s="150" t="s">
        <v>463</v>
      </c>
      <c r="D189" s="150" t="s">
        <v>173</v>
      </c>
      <c r="E189" s="151" t="s">
        <v>3136</v>
      </c>
      <c r="F189" s="152" t="s">
        <v>3137</v>
      </c>
      <c r="G189" s="153" t="s">
        <v>208</v>
      </c>
      <c r="H189" s="154">
        <v>275</v>
      </c>
      <c r="I189" s="155"/>
      <c r="J189" s="155"/>
      <c r="K189" s="156"/>
      <c r="L189" s="157"/>
      <c r="M189" s="158" t="s">
        <v>1</v>
      </c>
      <c r="N189" s="159" t="s">
        <v>36</v>
      </c>
      <c r="O189" s="160">
        <v>0</v>
      </c>
      <c r="P189" s="160">
        <f>O189*H189</f>
        <v>0</v>
      </c>
      <c r="Q189" s="160">
        <v>0</v>
      </c>
      <c r="R189" s="160">
        <f>Q189*H189</f>
        <v>0</v>
      </c>
      <c r="S189" s="160">
        <v>0</v>
      </c>
      <c r="T189" s="161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176</v>
      </c>
      <c r="AT189" s="162" t="s">
        <v>173</v>
      </c>
      <c r="AU189" s="162" t="s">
        <v>83</v>
      </c>
      <c r="AY189" s="14" t="s">
        <v>170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4" t="s">
        <v>83</v>
      </c>
      <c r="BK189" s="163">
        <f>ROUND(I189*H189,2)</f>
        <v>0</v>
      </c>
      <c r="BL189" s="14" t="s">
        <v>177</v>
      </c>
      <c r="BM189" s="162" t="s">
        <v>466</v>
      </c>
    </row>
    <row r="190" spans="1:65" s="2" customFormat="1" ht="24.2" customHeight="1">
      <c r="A190" s="26"/>
      <c r="B190" s="149"/>
      <c r="C190" s="164" t="s">
        <v>284</v>
      </c>
      <c r="D190" s="164" t="s">
        <v>178</v>
      </c>
      <c r="E190" s="165" t="s">
        <v>3138</v>
      </c>
      <c r="F190" s="166" t="s">
        <v>3139</v>
      </c>
      <c r="G190" s="167" t="s">
        <v>208</v>
      </c>
      <c r="H190" s="168">
        <v>275</v>
      </c>
      <c r="I190" s="169"/>
      <c r="J190" s="169"/>
      <c r="K190" s="170"/>
      <c r="L190" s="27"/>
      <c r="M190" s="173" t="s">
        <v>1</v>
      </c>
      <c r="N190" s="174" t="s">
        <v>36</v>
      </c>
      <c r="O190" s="175">
        <v>0</v>
      </c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177</v>
      </c>
      <c r="AT190" s="162" t="s">
        <v>178</v>
      </c>
      <c r="AU190" s="162" t="s">
        <v>83</v>
      </c>
      <c r="AY190" s="14" t="s">
        <v>170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4" t="s">
        <v>83</v>
      </c>
      <c r="BK190" s="163">
        <f>ROUND(I190*H190,2)</f>
        <v>0</v>
      </c>
      <c r="BL190" s="14" t="s">
        <v>177</v>
      </c>
      <c r="BM190" s="162" t="s">
        <v>467</v>
      </c>
    </row>
    <row r="191" spans="1:65" s="2" customFormat="1" ht="6.95" customHeight="1">
      <c r="A191" s="26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6:K190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140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ROUND(J130,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ROUND((SUM(BE130:BE178)),  2)</f>
        <v>0</v>
      </c>
      <c r="G35" s="103"/>
      <c r="H35" s="103"/>
      <c r="I35" s="104">
        <v>0.2</v>
      </c>
      <c r="J35" s="102">
        <f>ROUND(((SUM(BE130:BE178))*I35),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ROUND((SUM(BF130:BF178)),  2)</f>
        <v>0</v>
      </c>
      <c r="G36" s="26"/>
      <c r="H36" s="26"/>
      <c r="I36" s="106">
        <v>0.2</v>
      </c>
      <c r="J36" s="105">
        <f>ROUND(((SUM(BF130:BF178))*I36),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ROUND((SUM(BG130:BG178)),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ROUND((SUM(BH130:BH178)),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ROUND((SUM(BI130:BI178)),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 xml:space="preserve">SO01.1Z - E1.1Z  Časť zateplenie obvodového plášťa  v.č. A13 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J130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J131</f>
        <v>0</v>
      </c>
      <c r="L99" s="118"/>
    </row>
    <row r="100" spans="1:47" s="10" customFormat="1" ht="19.899999999999999" hidden="1" customHeight="1">
      <c r="B100" s="122"/>
      <c r="D100" s="123" t="s">
        <v>147</v>
      </c>
      <c r="E100" s="124"/>
      <c r="F100" s="124"/>
      <c r="G100" s="124"/>
      <c r="H100" s="124"/>
      <c r="I100" s="124"/>
      <c r="J100" s="125">
        <f>J132</f>
        <v>0</v>
      </c>
      <c r="L100" s="122"/>
    </row>
    <row r="101" spans="1:47" s="10" customFormat="1" ht="19.899999999999999" hidden="1" customHeight="1">
      <c r="B101" s="122"/>
      <c r="D101" s="123" t="s">
        <v>148</v>
      </c>
      <c r="E101" s="124"/>
      <c r="F101" s="124"/>
      <c r="G101" s="124"/>
      <c r="H101" s="124"/>
      <c r="I101" s="124"/>
      <c r="J101" s="125">
        <f>J142</f>
        <v>0</v>
      </c>
      <c r="L101" s="122"/>
    </row>
    <row r="102" spans="1:47" s="10" customFormat="1" ht="19.899999999999999" hidden="1" customHeight="1">
      <c r="B102" s="122"/>
      <c r="D102" s="123" t="s">
        <v>149</v>
      </c>
      <c r="E102" s="124"/>
      <c r="F102" s="124"/>
      <c r="G102" s="124"/>
      <c r="H102" s="124"/>
      <c r="I102" s="124"/>
      <c r="J102" s="125">
        <f>J148</f>
        <v>0</v>
      </c>
      <c r="L102" s="122"/>
    </row>
    <row r="103" spans="1:47" s="10" customFormat="1" ht="19.899999999999999" hidden="1" customHeight="1">
      <c r="B103" s="122"/>
      <c r="D103" s="123" t="s">
        <v>150</v>
      </c>
      <c r="E103" s="124"/>
      <c r="F103" s="124"/>
      <c r="G103" s="124"/>
      <c r="H103" s="124"/>
      <c r="I103" s="124"/>
      <c r="J103" s="125">
        <f>J156</f>
        <v>0</v>
      </c>
      <c r="L103" s="122"/>
    </row>
    <row r="104" spans="1:47" s="10" customFormat="1" ht="19.899999999999999" hidden="1" customHeight="1">
      <c r="B104" s="122"/>
      <c r="D104" s="123" t="s">
        <v>151</v>
      </c>
      <c r="E104" s="124"/>
      <c r="F104" s="124"/>
      <c r="G104" s="124"/>
      <c r="H104" s="124"/>
      <c r="I104" s="124"/>
      <c r="J104" s="125">
        <f>J162</f>
        <v>0</v>
      </c>
      <c r="L104" s="122"/>
    </row>
    <row r="105" spans="1:47" s="9" customFormat="1" ht="24.95" hidden="1" customHeight="1">
      <c r="B105" s="118"/>
      <c r="D105" s="119" t="s">
        <v>152</v>
      </c>
      <c r="E105" s="120"/>
      <c r="F105" s="120"/>
      <c r="G105" s="120"/>
      <c r="H105" s="120"/>
      <c r="I105" s="120"/>
      <c r="J105" s="121">
        <f>J164</f>
        <v>0</v>
      </c>
      <c r="L105" s="118"/>
    </row>
    <row r="106" spans="1:47" s="10" customFormat="1" ht="19.899999999999999" hidden="1" customHeight="1">
      <c r="B106" s="122"/>
      <c r="D106" s="123" t="s">
        <v>153</v>
      </c>
      <c r="E106" s="124"/>
      <c r="F106" s="124"/>
      <c r="G106" s="124"/>
      <c r="H106" s="124"/>
      <c r="I106" s="124"/>
      <c r="J106" s="125">
        <f>J165</f>
        <v>0</v>
      </c>
      <c r="L106" s="122"/>
    </row>
    <row r="107" spans="1:47" s="10" customFormat="1" ht="19.899999999999999" hidden="1" customHeight="1">
      <c r="B107" s="122"/>
      <c r="D107" s="123" t="s">
        <v>154</v>
      </c>
      <c r="E107" s="124"/>
      <c r="F107" s="124"/>
      <c r="G107" s="124"/>
      <c r="H107" s="124"/>
      <c r="I107" s="124"/>
      <c r="J107" s="125">
        <f>J172</f>
        <v>0</v>
      </c>
      <c r="L107" s="122"/>
    </row>
    <row r="108" spans="1:47" s="10" customFormat="1" ht="19.899999999999999" hidden="1" customHeight="1">
      <c r="B108" s="122"/>
      <c r="D108" s="123" t="s">
        <v>155</v>
      </c>
      <c r="E108" s="124"/>
      <c r="F108" s="124"/>
      <c r="G108" s="124"/>
      <c r="H108" s="124"/>
      <c r="I108" s="124"/>
      <c r="J108" s="125">
        <f>J177</f>
        <v>0</v>
      </c>
      <c r="L108" s="122"/>
    </row>
    <row r="109" spans="1:47" s="2" customFormat="1" ht="21.75" hidden="1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hidden="1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hidden="1"/>
    <row r="112" spans="1:47" hidden="1"/>
    <row r="113" spans="1:31" hidden="1"/>
    <row r="114" spans="1:31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4.95" customHeight="1">
      <c r="A115" s="26"/>
      <c r="B115" s="27"/>
      <c r="C115" s="18" t="s">
        <v>156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6.5" customHeight="1">
      <c r="A118" s="26"/>
      <c r="B118" s="27"/>
      <c r="C118" s="26"/>
      <c r="D118" s="26"/>
      <c r="E118" s="221" t="str">
        <f>E7</f>
        <v>SOS PZ Devínská Nová Ves rev.2023_11_27</v>
      </c>
      <c r="F118" s="222"/>
      <c r="G118" s="222"/>
      <c r="H118" s="222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1" customFormat="1" ht="12" customHeight="1">
      <c r="B119" s="17"/>
      <c r="C119" s="23" t="s">
        <v>137</v>
      </c>
      <c r="L119" s="17"/>
    </row>
    <row r="120" spans="1:31" s="2" customFormat="1" ht="16.5" customHeight="1">
      <c r="A120" s="26"/>
      <c r="B120" s="27"/>
      <c r="C120" s="26"/>
      <c r="D120" s="26"/>
      <c r="E120" s="221" t="s">
        <v>138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139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30" customHeight="1">
      <c r="A122" s="26"/>
      <c r="B122" s="27"/>
      <c r="C122" s="26"/>
      <c r="D122" s="26"/>
      <c r="E122" s="183" t="str">
        <f>E11</f>
        <v xml:space="preserve">SO01.1Z - E1.1Z  Časť zateplenie obvodového plášťa  v.č. A13  </v>
      </c>
      <c r="F122" s="220"/>
      <c r="G122" s="220"/>
      <c r="H122" s="220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17</v>
      </c>
      <c r="D124" s="26"/>
      <c r="E124" s="26"/>
      <c r="F124" s="21" t="str">
        <f>F14</f>
        <v xml:space="preserve"> </v>
      </c>
      <c r="G124" s="26"/>
      <c r="H124" s="26"/>
      <c r="I124" s="23" t="s">
        <v>19</v>
      </c>
      <c r="J124" s="52" t="str">
        <f>IF(J14="","",J14)</f>
        <v>12. 12. 2023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21</v>
      </c>
      <c r="D126" s="26"/>
      <c r="E126" s="26"/>
      <c r="F126" s="21" t="str">
        <f>E17</f>
        <v>Ministerstvo vnútra SR</v>
      </c>
      <c r="G126" s="26"/>
      <c r="H126" s="26"/>
      <c r="I126" s="23" t="s">
        <v>26</v>
      </c>
      <c r="J126" s="24" t="str">
        <f>E23</f>
        <v xml:space="preserve"> 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25</v>
      </c>
      <c r="D127" s="26"/>
      <c r="E127" s="26"/>
      <c r="F127" s="21">
        <f>IF(E20="","",E20)</f>
        <v>0</v>
      </c>
      <c r="G127" s="26"/>
      <c r="H127" s="26"/>
      <c r="I127" s="23" t="s">
        <v>28</v>
      </c>
      <c r="J127" s="24" t="str">
        <f>E26</f>
        <v/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26"/>
      <c r="B129" s="127"/>
      <c r="C129" s="128" t="s">
        <v>157</v>
      </c>
      <c r="D129" s="129" t="s">
        <v>55</v>
      </c>
      <c r="E129" s="129" t="s">
        <v>51</v>
      </c>
      <c r="F129" s="129" t="s">
        <v>52</v>
      </c>
      <c r="G129" s="129" t="s">
        <v>158</v>
      </c>
      <c r="H129" s="129" t="s">
        <v>159</v>
      </c>
      <c r="I129" s="129" t="s">
        <v>160</v>
      </c>
      <c r="J129" s="130" t="s">
        <v>143</v>
      </c>
      <c r="K129" s="131" t="s">
        <v>161</v>
      </c>
      <c r="L129" s="132"/>
      <c r="M129" s="59" t="s">
        <v>1</v>
      </c>
      <c r="N129" s="60" t="s">
        <v>34</v>
      </c>
      <c r="O129" s="60" t="s">
        <v>162</v>
      </c>
      <c r="P129" s="60" t="s">
        <v>163</v>
      </c>
      <c r="Q129" s="60" t="s">
        <v>164</v>
      </c>
      <c r="R129" s="60" t="s">
        <v>165</v>
      </c>
      <c r="S129" s="60" t="s">
        <v>166</v>
      </c>
      <c r="T129" s="61" t="s">
        <v>167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26"/>
      <c r="B130" s="27"/>
      <c r="C130" s="66" t="s">
        <v>144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>
        <f>P131+P164</f>
        <v>0</v>
      </c>
      <c r="Q130" s="63"/>
      <c r="R130" s="134">
        <f>R131+R164</f>
        <v>0</v>
      </c>
      <c r="S130" s="63"/>
      <c r="T130" s="135">
        <f>T131+T164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69</v>
      </c>
      <c r="AU130" s="14" t="s">
        <v>145</v>
      </c>
      <c r="BK130" s="136">
        <f>BK131+BK164</f>
        <v>0</v>
      </c>
    </row>
    <row r="131" spans="1:65" s="12" customFormat="1" ht="25.9" customHeight="1">
      <c r="B131" s="137"/>
      <c r="D131" s="138" t="s">
        <v>69</v>
      </c>
      <c r="E131" s="139" t="s">
        <v>168</v>
      </c>
      <c r="F131" s="139" t="s">
        <v>169</v>
      </c>
      <c r="J131" s="140"/>
      <c r="L131" s="137"/>
      <c r="M131" s="141"/>
      <c r="N131" s="142"/>
      <c r="O131" s="142"/>
      <c r="P131" s="143">
        <f>P132+P142+P148+P156+P162</f>
        <v>0</v>
      </c>
      <c r="Q131" s="142"/>
      <c r="R131" s="143">
        <f>R132+R142+R148+R156+R162</f>
        <v>0</v>
      </c>
      <c r="S131" s="142"/>
      <c r="T131" s="144">
        <f>T132+T142+T148+T156+T162</f>
        <v>0</v>
      </c>
      <c r="AR131" s="138" t="s">
        <v>77</v>
      </c>
      <c r="AT131" s="145" t="s">
        <v>69</v>
      </c>
      <c r="AU131" s="145" t="s">
        <v>70</v>
      </c>
      <c r="AY131" s="138" t="s">
        <v>170</v>
      </c>
      <c r="BK131" s="146">
        <f>BK132+BK142+BK148+BK156+BK162</f>
        <v>0</v>
      </c>
    </row>
    <row r="132" spans="1:65" s="12" customFormat="1" ht="22.9" customHeight="1">
      <c r="B132" s="137"/>
      <c r="D132" s="138" t="s">
        <v>69</v>
      </c>
      <c r="E132" s="147" t="s">
        <v>171</v>
      </c>
      <c r="F132" s="147" t="s">
        <v>172</v>
      </c>
      <c r="J132" s="148"/>
      <c r="L132" s="137"/>
      <c r="M132" s="141"/>
      <c r="N132" s="142"/>
      <c r="O132" s="142"/>
      <c r="P132" s="143">
        <f>SUM(P133:P141)</f>
        <v>0</v>
      </c>
      <c r="Q132" s="142"/>
      <c r="R132" s="143">
        <f>SUM(R133:R141)</f>
        <v>0</v>
      </c>
      <c r="S132" s="142"/>
      <c r="T132" s="144">
        <f>SUM(T133:T141)</f>
        <v>0</v>
      </c>
      <c r="AR132" s="138" t="s">
        <v>77</v>
      </c>
      <c r="AT132" s="145" t="s">
        <v>69</v>
      </c>
      <c r="AU132" s="145" t="s">
        <v>77</v>
      </c>
      <c r="AY132" s="138" t="s">
        <v>170</v>
      </c>
      <c r="BK132" s="146">
        <f>SUM(BK133:BK141)</f>
        <v>0</v>
      </c>
    </row>
    <row r="133" spans="1:65" s="2" customFormat="1" ht="24.2" customHeight="1">
      <c r="A133" s="26"/>
      <c r="B133" s="149"/>
      <c r="C133" s="150" t="s">
        <v>77</v>
      </c>
      <c r="D133" s="150" t="s">
        <v>173</v>
      </c>
      <c r="E133" s="151" t="s">
        <v>174</v>
      </c>
      <c r="F133" s="152" t="s">
        <v>175</v>
      </c>
      <c r="G133" s="153" t="s">
        <v>1</v>
      </c>
      <c r="H133" s="154">
        <v>0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 t="shared" ref="P133:P141" si="0">O133*H133</f>
        <v>0</v>
      </c>
      <c r="Q133" s="160">
        <v>0</v>
      </c>
      <c r="R133" s="160">
        <f t="shared" ref="R133:R141" si="1">Q133*H133</f>
        <v>0</v>
      </c>
      <c r="S133" s="160">
        <v>0</v>
      </c>
      <c r="T133" s="161">
        <f t="shared" ref="T133:T141" si="2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176</v>
      </c>
      <c r="AT133" s="162" t="s">
        <v>173</v>
      </c>
      <c r="AU133" s="162" t="s">
        <v>83</v>
      </c>
      <c r="AY133" s="14" t="s">
        <v>170</v>
      </c>
      <c r="BE133" s="163">
        <f t="shared" ref="BE133:BE141" si="3">IF(N133="základná",J133,0)</f>
        <v>0</v>
      </c>
      <c r="BF133" s="163">
        <f t="shared" ref="BF133:BF141" si="4">IF(N133="znížená",J133,0)</f>
        <v>0</v>
      </c>
      <c r="BG133" s="163">
        <f t="shared" ref="BG133:BG141" si="5">IF(N133="zákl. prenesená",J133,0)</f>
        <v>0</v>
      </c>
      <c r="BH133" s="163">
        <f t="shared" ref="BH133:BH141" si="6">IF(N133="zníž. prenesená",J133,0)</f>
        <v>0</v>
      </c>
      <c r="BI133" s="163">
        <f t="shared" ref="BI133:BI141" si="7">IF(N133="nulová",J133,0)</f>
        <v>0</v>
      </c>
      <c r="BJ133" s="14" t="s">
        <v>83</v>
      </c>
      <c r="BK133" s="163">
        <f t="shared" ref="BK133:BK141" si="8">ROUND(I133*H133,2)</f>
        <v>0</v>
      </c>
      <c r="BL133" s="14" t="s">
        <v>177</v>
      </c>
      <c r="BM133" s="162" t="s">
        <v>83</v>
      </c>
    </row>
    <row r="134" spans="1:65" s="2" customFormat="1" ht="24.2" customHeight="1">
      <c r="A134" s="26"/>
      <c r="B134" s="149"/>
      <c r="C134" s="164" t="s">
        <v>83</v>
      </c>
      <c r="D134" s="164" t="s">
        <v>178</v>
      </c>
      <c r="E134" s="165" t="s">
        <v>179</v>
      </c>
      <c r="F134" s="166" t="s">
        <v>180</v>
      </c>
      <c r="G134" s="167" t="s">
        <v>181</v>
      </c>
      <c r="H134" s="168">
        <v>48.45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177</v>
      </c>
      <c r="BM134" s="162" t="s">
        <v>177</v>
      </c>
    </row>
    <row r="135" spans="1:65" s="2" customFormat="1" ht="24.2" customHeight="1">
      <c r="A135" s="26"/>
      <c r="B135" s="149"/>
      <c r="C135" s="164" t="s">
        <v>182</v>
      </c>
      <c r="D135" s="164" t="s">
        <v>178</v>
      </c>
      <c r="E135" s="165" t="s">
        <v>183</v>
      </c>
      <c r="F135" s="166" t="s">
        <v>184</v>
      </c>
      <c r="G135" s="167" t="s">
        <v>181</v>
      </c>
      <c r="H135" s="168">
        <v>96.9</v>
      </c>
      <c r="I135" s="169"/>
      <c r="J135" s="169"/>
      <c r="K135" s="170"/>
      <c r="L135" s="27"/>
      <c r="M135" s="171" t="s">
        <v>1</v>
      </c>
      <c r="N135" s="172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177</v>
      </c>
      <c r="AT135" s="162" t="s">
        <v>178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177</v>
      </c>
      <c r="BM135" s="162" t="s">
        <v>171</v>
      </c>
    </row>
    <row r="136" spans="1:65" s="2" customFormat="1" ht="37.9" customHeight="1">
      <c r="A136" s="26"/>
      <c r="B136" s="149"/>
      <c r="C136" s="164" t="s">
        <v>177</v>
      </c>
      <c r="D136" s="164" t="s">
        <v>178</v>
      </c>
      <c r="E136" s="165" t="s">
        <v>185</v>
      </c>
      <c r="F136" s="166" t="s">
        <v>186</v>
      </c>
      <c r="G136" s="167" t="s">
        <v>181</v>
      </c>
      <c r="H136" s="168">
        <v>1713.4159999999999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176</v>
      </c>
    </row>
    <row r="137" spans="1:65" s="2" customFormat="1" ht="24.2" customHeight="1">
      <c r="A137" s="26"/>
      <c r="B137" s="149"/>
      <c r="C137" s="164" t="s">
        <v>187</v>
      </c>
      <c r="D137" s="164" t="s">
        <v>178</v>
      </c>
      <c r="E137" s="165" t="s">
        <v>188</v>
      </c>
      <c r="F137" s="166" t="s">
        <v>189</v>
      </c>
      <c r="G137" s="167" t="s">
        <v>181</v>
      </c>
      <c r="H137" s="168">
        <v>6.48</v>
      </c>
      <c r="I137" s="169"/>
      <c r="J137" s="169"/>
      <c r="K137" s="170"/>
      <c r="L137" s="27"/>
      <c r="M137" s="171" t="s">
        <v>1</v>
      </c>
      <c r="N137" s="172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177</v>
      </c>
      <c r="AT137" s="162" t="s">
        <v>178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190</v>
      </c>
    </row>
    <row r="138" spans="1:65" s="2" customFormat="1" ht="33" customHeight="1">
      <c r="A138" s="26"/>
      <c r="B138" s="149"/>
      <c r="C138" s="164" t="s">
        <v>171</v>
      </c>
      <c r="D138" s="164" t="s">
        <v>178</v>
      </c>
      <c r="E138" s="165" t="s">
        <v>191</v>
      </c>
      <c r="F138" s="166" t="s">
        <v>192</v>
      </c>
      <c r="G138" s="167" t="s">
        <v>181</v>
      </c>
      <c r="H138" s="168">
        <v>7.11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193</v>
      </c>
    </row>
    <row r="139" spans="1:65" s="2" customFormat="1" ht="24.2" customHeight="1">
      <c r="A139" s="26"/>
      <c r="B139" s="149"/>
      <c r="C139" s="164" t="s">
        <v>194</v>
      </c>
      <c r="D139" s="164" t="s">
        <v>178</v>
      </c>
      <c r="E139" s="165" t="s">
        <v>195</v>
      </c>
      <c r="F139" s="166" t="s">
        <v>196</v>
      </c>
      <c r="G139" s="167" t="s">
        <v>181</v>
      </c>
      <c r="H139" s="168">
        <v>7.11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197</v>
      </c>
    </row>
    <row r="140" spans="1:65" s="2" customFormat="1" ht="33" customHeight="1">
      <c r="A140" s="26"/>
      <c r="B140" s="149"/>
      <c r="C140" s="164" t="s">
        <v>176</v>
      </c>
      <c r="D140" s="164" t="s">
        <v>178</v>
      </c>
      <c r="E140" s="165" t="s">
        <v>198</v>
      </c>
      <c r="F140" s="166" t="s">
        <v>199</v>
      </c>
      <c r="G140" s="167" t="s">
        <v>181</v>
      </c>
      <c r="H140" s="168">
        <v>1719.896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200</v>
      </c>
    </row>
    <row r="141" spans="1:65" s="2" customFormat="1" ht="33" customHeight="1">
      <c r="A141" s="26"/>
      <c r="B141" s="149"/>
      <c r="C141" s="164" t="s">
        <v>201</v>
      </c>
      <c r="D141" s="164" t="s">
        <v>178</v>
      </c>
      <c r="E141" s="165" t="s">
        <v>202</v>
      </c>
      <c r="F141" s="166" t="s">
        <v>203</v>
      </c>
      <c r="G141" s="167" t="s">
        <v>181</v>
      </c>
      <c r="H141" s="168">
        <v>14.041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204</v>
      </c>
    </row>
    <row r="142" spans="1:65" s="12" customFormat="1" ht="22.9" customHeight="1">
      <c r="B142" s="137"/>
      <c r="D142" s="138" t="s">
        <v>69</v>
      </c>
      <c r="E142" s="147" t="s">
        <v>201</v>
      </c>
      <c r="F142" s="147" t="s">
        <v>205</v>
      </c>
      <c r="J142" s="148"/>
      <c r="L142" s="137"/>
      <c r="M142" s="141"/>
      <c r="N142" s="142"/>
      <c r="O142" s="142"/>
      <c r="P142" s="143">
        <f>SUM(P143:P147)</f>
        <v>0</v>
      </c>
      <c r="Q142" s="142"/>
      <c r="R142" s="143">
        <f>SUM(R143:R147)</f>
        <v>0</v>
      </c>
      <c r="S142" s="142"/>
      <c r="T142" s="144">
        <f>SUM(T143:T147)</f>
        <v>0</v>
      </c>
      <c r="AR142" s="138" t="s">
        <v>77</v>
      </c>
      <c r="AT142" s="145" t="s">
        <v>69</v>
      </c>
      <c r="AU142" s="145" t="s">
        <v>77</v>
      </c>
      <c r="AY142" s="138" t="s">
        <v>170</v>
      </c>
      <c r="BK142" s="146">
        <f>SUM(BK143:BK147)</f>
        <v>0</v>
      </c>
    </row>
    <row r="143" spans="1:65" s="2" customFormat="1" ht="16.5" customHeight="1">
      <c r="A143" s="26"/>
      <c r="B143" s="149"/>
      <c r="C143" s="164" t="s">
        <v>190</v>
      </c>
      <c r="D143" s="164" t="s">
        <v>178</v>
      </c>
      <c r="E143" s="165" t="s">
        <v>206</v>
      </c>
      <c r="F143" s="166" t="s">
        <v>207</v>
      </c>
      <c r="G143" s="167" t="s">
        <v>208</v>
      </c>
      <c r="H143" s="168">
        <v>161.5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83</v>
      </c>
      <c r="AY143" s="14" t="s">
        <v>170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83</v>
      </c>
      <c r="BK143" s="163">
        <f>ROUND(I143*H143,2)</f>
        <v>0</v>
      </c>
      <c r="BL143" s="14" t="s">
        <v>177</v>
      </c>
      <c r="BM143" s="162" t="s">
        <v>7</v>
      </c>
    </row>
    <row r="144" spans="1:65" s="2" customFormat="1" ht="24.2" customHeight="1">
      <c r="A144" s="26"/>
      <c r="B144" s="149"/>
      <c r="C144" s="164" t="s">
        <v>209</v>
      </c>
      <c r="D144" s="164" t="s">
        <v>178</v>
      </c>
      <c r="E144" s="165" t="s">
        <v>210</v>
      </c>
      <c r="F144" s="166" t="s">
        <v>211</v>
      </c>
      <c r="G144" s="167" t="s">
        <v>208</v>
      </c>
      <c r="H144" s="168">
        <v>150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83</v>
      </c>
      <c r="BK144" s="163">
        <f>ROUND(I144*H144,2)</f>
        <v>0</v>
      </c>
      <c r="BL144" s="14" t="s">
        <v>177</v>
      </c>
      <c r="BM144" s="162" t="s">
        <v>212</v>
      </c>
    </row>
    <row r="145" spans="1:65" s="2" customFormat="1" ht="24.2" customHeight="1">
      <c r="A145" s="26"/>
      <c r="B145" s="149"/>
      <c r="C145" s="164" t="s">
        <v>193</v>
      </c>
      <c r="D145" s="164" t="s">
        <v>178</v>
      </c>
      <c r="E145" s="165" t="s">
        <v>213</v>
      </c>
      <c r="F145" s="166" t="s">
        <v>214</v>
      </c>
      <c r="G145" s="167" t="s">
        <v>208</v>
      </c>
      <c r="H145" s="168">
        <v>1310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177</v>
      </c>
      <c r="AT145" s="162" t="s">
        <v>178</v>
      </c>
      <c r="AU145" s="162" t="s">
        <v>83</v>
      </c>
      <c r="AY145" s="14" t="s">
        <v>170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4" t="s">
        <v>83</v>
      </c>
      <c r="BK145" s="163">
        <f>ROUND(I145*H145,2)</f>
        <v>0</v>
      </c>
      <c r="BL145" s="14" t="s">
        <v>177</v>
      </c>
      <c r="BM145" s="162" t="s">
        <v>215</v>
      </c>
    </row>
    <row r="146" spans="1:65" s="2" customFormat="1" ht="24.2" customHeight="1">
      <c r="A146" s="26"/>
      <c r="B146" s="149"/>
      <c r="C146" s="164" t="s">
        <v>216</v>
      </c>
      <c r="D146" s="164" t="s">
        <v>178</v>
      </c>
      <c r="E146" s="165" t="s">
        <v>217</v>
      </c>
      <c r="F146" s="166" t="s">
        <v>218</v>
      </c>
      <c r="G146" s="167" t="s">
        <v>219</v>
      </c>
      <c r="H146" s="168">
        <v>20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4" t="s">
        <v>83</v>
      </c>
      <c r="BK146" s="163">
        <f>ROUND(I146*H146,2)</f>
        <v>0</v>
      </c>
      <c r="BL146" s="14" t="s">
        <v>177</v>
      </c>
      <c r="BM146" s="162" t="s">
        <v>220</v>
      </c>
    </row>
    <row r="147" spans="1:65" s="2" customFormat="1" ht="24.2" customHeight="1">
      <c r="A147" s="26"/>
      <c r="B147" s="149"/>
      <c r="C147" s="150" t="s">
        <v>197</v>
      </c>
      <c r="D147" s="150" t="s">
        <v>173</v>
      </c>
      <c r="E147" s="151" t="s">
        <v>221</v>
      </c>
      <c r="F147" s="152" t="s">
        <v>222</v>
      </c>
      <c r="G147" s="153" t="s">
        <v>219</v>
      </c>
      <c r="H147" s="154">
        <v>20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83</v>
      </c>
      <c r="BK147" s="163">
        <f>ROUND(I147*H147,2)</f>
        <v>0</v>
      </c>
      <c r="BL147" s="14" t="s">
        <v>177</v>
      </c>
      <c r="BM147" s="162" t="s">
        <v>223</v>
      </c>
    </row>
    <row r="148" spans="1:65" s="12" customFormat="1" ht="22.9" customHeight="1">
      <c r="B148" s="137"/>
      <c r="D148" s="138" t="s">
        <v>69</v>
      </c>
      <c r="E148" s="147" t="s">
        <v>224</v>
      </c>
      <c r="F148" s="147" t="s">
        <v>225</v>
      </c>
      <c r="J148" s="148"/>
      <c r="L148" s="137"/>
      <c r="M148" s="141"/>
      <c r="N148" s="142"/>
      <c r="O148" s="142"/>
      <c r="P148" s="143">
        <f>SUM(P149:P155)</f>
        <v>0</v>
      </c>
      <c r="Q148" s="142"/>
      <c r="R148" s="143">
        <f>SUM(R149:R155)</f>
        <v>0</v>
      </c>
      <c r="S148" s="142"/>
      <c r="T148" s="144">
        <f>SUM(T149:T155)</f>
        <v>0</v>
      </c>
      <c r="AR148" s="138" t="s">
        <v>77</v>
      </c>
      <c r="AT148" s="145" t="s">
        <v>69</v>
      </c>
      <c r="AU148" s="145" t="s">
        <v>77</v>
      </c>
      <c r="AY148" s="138" t="s">
        <v>170</v>
      </c>
      <c r="BK148" s="146">
        <f>SUM(BK149:BK155)</f>
        <v>0</v>
      </c>
    </row>
    <row r="149" spans="1:65" s="2" customFormat="1" ht="16.5" customHeight="1">
      <c r="A149" s="26"/>
      <c r="B149" s="149"/>
      <c r="C149" s="164" t="s">
        <v>226</v>
      </c>
      <c r="D149" s="164" t="s">
        <v>178</v>
      </c>
      <c r="E149" s="165" t="s">
        <v>227</v>
      </c>
      <c r="F149" s="166" t="s">
        <v>228</v>
      </c>
      <c r="G149" s="167" t="s">
        <v>181</v>
      </c>
      <c r="H149" s="168">
        <v>64.599999999999994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 t="shared" ref="P149:P155" si="9">O149*H149</f>
        <v>0</v>
      </c>
      <c r="Q149" s="160">
        <v>0</v>
      </c>
      <c r="R149" s="160">
        <f t="shared" ref="R149:R155" si="10">Q149*H149</f>
        <v>0</v>
      </c>
      <c r="S149" s="160">
        <v>0</v>
      </c>
      <c r="T149" s="161">
        <f t="shared" ref="T149:T155" si="11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 t="shared" ref="BE149:BE155" si="12">IF(N149="základná",J149,0)</f>
        <v>0</v>
      </c>
      <c r="BF149" s="163">
        <f t="shared" ref="BF149:BF155" si="13">IF(N149="znížená",J149,0)</f>
        <v>0</v>
      </c>
      <c r="BG149" s="163">
        <f t="shared" ref="BG149:BG155" si="14">IF(N149="zákl. prenesená",J149,0)</f>
        <v>0</v>
      </c>
      <c r="BH149" s="163">
        <f t="shared" ref="BH149:BH155" si="15">IF(N149="zníž. prenesená",J149,0)</f>
        <v>0</v>
      </c>
      <c r="BI149" s="163">
        <f t="shared" ref="BI149:BI155" si="16">IF(N149="nulová",J149,0)</f>
        <v>0</v>
      </c>
      <c r="BJ149" s="14" t="s">
        <v>83</v>
      </c>
      <c r="BK149" s="163">
        <f t="shared" ref="BK149:BK155" si="17">ROUND(I149*H149,2)</f>
        <v>0</v>
      </c>
      <c r="BL149" s="14" t="s">
        <v>177</v>
      </c>
      <c r="BM149" s="162" t="s">
        <v>229</v>
      </c>
    </row>
    <row r="150" spans="1:65" s="2" customFormat="1" ht="33" customHeight="1">
      <c r="A150" s="26"/>
      <c r="B150" s="149"/>
      <c r="C150" s="164" t="s">
        <v>230</v>
      </c>
      <c r="D150" s="164" t="s">
        <v>178</v>
      </c>
      <c r="E150" s="165" t="s">
        <v>231</v>
      </c>
      <c r="F150" s="166" t="s">
        <v>232</v>
      </c>
      <c r="G150" s="167" t="s">
        <v>181</v>
      </c>
      <c r="H150" s="168">
        <v>64.599999999999994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9"/>
        <v>0</v>
      </c>
      <c r="Q150" s="160">
        <v>0</v>
      </c>
      <c r="R150" s="160">
        <f t="shared" si="10"/>
        <v>0</v>
      </c>
      <c r="S150" s="160">
        <v>0</v>
      </c>
      <c r="T150" s="161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12"/>
        <v>0</v>
      </c>
      <c r="BF150" s="163">
        <f t="shared" si="13"/>
        <v>0</v>
      </c>
      <c r="BG150" s="163">
        <f t="shared" si="14"/>
        <v>0</v>
      </c>
      <c r="BH150" s="163">
        <f t="shared" si="15"/>
        <v>0</v>
      </c>
      <c r="BI150" s="163">
        <f t="shared" si="16"/>
        <v>0</v>
      </c>
      <c r="BJ150" s="14" t="s">
        <v>83</v>
      </c>
      <c r="BK150" s="163">
        <f t="shared" si="17"/>
        <v>0</v>
      </c>
      <c r="BL150" s="14" t="s">
        <v>177</v>
      </c>
      <c r="BM150" s="162" t="s">
        <v>233</v>
      </c>
    </row>
    <row r="151" spans="1:65" s="2" customFormat="1" ht="37.9" customHeight="1">
      <c r="A151" s="26"/>
      <c r="B151" s="149"/>
      <c r="C151" s="164" t="s">
        <v>234</v>
      </c>
      <c r="D151" s="164" t="s">
        <v>178</v>
      </c>
      <c r="E151" s="165" t="s">
        <v>235</v>
      </c>
      <c r="F151" s="166" t="s">
        <v>236</v>
      </c>
      <c r="G151" s="167" t="s">
        <v>181</v>
      </c>
      <c r="H151" s="168">
        <v>64.599999999999994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si="12"/>
        <v>0</v>
      </c>
      <c r="BF151" s="163">
        <f t="shared" si="13"/>
        <v>0</v>
      </c>
      <c r="BG151" s="163">
        <f t="shared" si="14"/>
        <v>0</v>
      </c>
      <c r="BH151" s="163">
        <f t="shared" si="15"/>
        <v>0</v>
      </c>
      <c r="BI151" s="163">
        <f t="shared" si="16"/>
        <v>0</v>
      </c>
      <c r="BJ151" s="14" t="s">
        <v>83</v>
      </c>
      <c r="BK151" s="163">
        <f t="shared" si="17"/>
        <v>0</v>
      </c>
      <c r="BL151" s="14" t="s">
        <v>177</v>
      </c>
      <c r="BM151" s="162" t="s">
        <v>230</v>
      </c>
    </row>
    <row r="152" spans="1:65" s="2" customFormat="1" ht="16.5" customHeight="1">
      <c r="A152" s="26"/>
      <c r="B152" s="149"/>
      <c r="C152" s="150" t="s">
        <v>237</v>
      </c>
      <c r="D152" s="150" t="s">
        <v>173</v>
      </c>
      <c r="E152" s="151" t="s">
        <v>238</v>
      </c>
      <c r="F152" s="152" t="s">
        <v>239</v>
      </c>
      <c r="G152" s="153" t="s">
        <v>181</v>
      </c>
      <c r="H152" s="154">
        <v>77.52</v>
      </c>
      <c r="I152" s="155"/>
      <c r="J152" s="155"/>
      <c r="K152" s="156"/>
      <c r="L152" s="157"/>
      <c r="M152" s="158" t="s">
        <v>1</v>
      </c>
      <c r="N152" s="159" t="s">
        <v>36</v>
      </c>
      <c r="O152" s="160">
        <v>0</v>
      </c>
      <c r="P152" s="160">
        <f t="shared" si="9"/>
        <v>0</v>
      </c>
      <c r="Q152" s="160">
        <v>0</v>
      </c>
      <c r="R152" s="160">
        <f t="shared" si="10"/>
        <v>0</v>
      </c>
      <c r="S152" s="160">
        <v>0</v>
      </c>
      <c r="T152" s="161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176</v>
      </c>
      <c r="AT152" s="162" t="s">
        <v>173</v>
      </c>
      <c r="AU152" s="162" t="s">
        <v>83</v>
      </c>
      <c r="AY152" s="14" t="s">
        <v>170</v>
      </c>
      <c r="BE152" s="163">
        <f t="shared" si="12"/>
        <v>0</v>
      </c>
      <c r="BF152" s="163">
        <f t="shared" si="13"/>
        <v>0</v>
      </c>
      <c r="BG152" s="163">
        <f t="shared" si="14"/>
        <v>0</v>
      </c>
      <c r="BH152" s="163">
        <f t="shared" si="15"/>
        <v>0</v>
      </c>
      <c r="BI152" s="163">
        <f t="shared" si="16"/>
        <v>0</v>
      </c>
      <c r="BJ152" s="14" t="s">
        <v>83</v>
      </c>
      <c r="BK152" s="163">
        <f t="shared" si="17"/>
        <v>0</v>
      </c>
      <c r="BL152" s="14" t="s">
        <v>177</v>
      </c>
      <c r="BM152" s="162" t="s">
        <v>237</v>
      </c>
    </row>
    <row r="153" spans="1:65" s="2" customFormat="1" ht="21.75" customHeight="1">
      <c r="A153" s="26"/>
      <c r="B153" s="149"/>
      <c r="C153" s="164" t="s">
        <v>240</v>
      </c>
      <c r="D153" s="164" t="s">
        <v>178</v>
      </c>
      <c r="E153" s="165" t="s">
        <v>241</v>
      </c>
      <c r="F153" s="166" t="s">
        <v>242</v>
      </c>
      <c r="G153" s="167" t="s">
        <v>181</v>
      </c>
      <c r="H153" s="168">
        <v>64.599999999999994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 t="shared" si="9"/>
        <v>0</v>
      </c>
      <c r="Q153" s="160">
        <v>0</v>
      </c>
      <c r="R153" s="160">
        <f t="shared" si="10"/>
        <v>0</v>
      </c>
      <c r="S153" s="160">
        <v>0</v>
      </c>
      <c r="T153" s="161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 t="shared" si="12"/>
        <v>0</v>
      </c>
      <c r="BF153" s="163">
        <f t="shared" si="13"/>
        <v>0</v>
      </c>
      <c r="BG153" s="163">
        <f t="shared" si="14"/>
        <v>0</v>
      </c>
      <c r="BH153" s="163">
        <f t="shared" si="15"/>
        <v>0</v>
      </c>
      <c r="BI153" s="163">
        <f t="shared" si="16"/>
        <v>0</v>
      </c>
      <c r="BJ153" s="14" t="s">
        <v>83</v>
      </c>
      <c r="BK153" s="163">
        <f t="shared" si="17"/>
        <v>0</v>
      </c>
      <c r="BL153" s="14" t="s">
        <v>177</v>
      </c>
      <c r="BM153" s="162" t="s">
        <v>243</v>
      </c>
    </row>
    <row r="154" spans="1:65" s="2" customFormat="1" ht="33" customHeight="1">
      <c r="A154" s="26"/>
      <c r="B154" s="149"/>
      <c r="C154" s="164" t="s">
        <v>243</v>
      </c>
      <c r="D154" s="164" t="s">
        <v>178</v>
      </c>
      <c r="E154" s="165" t="s">
        <v>244</v>
      </c>
      <c r="F154" s="166" t="s">
        <v>245</v>
      </c>
      <c r="G154" s="167" t="s">
        <v>208</v>
      </c>
      <c r="H154" s="168">
        <v>161.5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9"/>
        <v>0</v>
      </c>
      <c r="Q154" s="160">
        <v>0</v>
      </c>
      <c r="R154" s="160">
        <f t="shared" si="10"/>
        <v>0</v>
      </c>
      <c r="S154" s="160">
        <v>0</v>
      </c>
      <c r="T154" s="161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12"/>
        <v>0</v>
      </c>
      <c r="BF154" s="163">
        <f t="shared" si="13"/>
        <v>0</v>
      </c>
      <c r="BG154" s="163">
        <f t="shared" si="14"/>
        <v>0</v>
      </c>
      <c r="BH154" s="163">
        <f t="shared" si="15"/>
        <v>0</v>
      </c>
      <c r="BI154" s="163">
        <f t="shared" si="16"/>
        <v>0</v>
      </c>
      <c r="BJ154" s="14" t="s">
        <v>83</v>
      </c>
      <c r="BK154" s="163">
        <f t="shared" si="17"/>
        <v>0</v>
      </c>
      <c r="BL154" s="14" t="s">
        <v>177</v>
      </c>
      <c r="BM154" s="162" t="s">
        <v>246</v>
      </c>
    </row>
    <row r="155" spans="1:65" s="2" customFormat="1" ht="24.2" customHeight="1">
      <c r="A155" s="26"/>
      <c r="B155" s="149"/>
      <c r="C155" s="150" t="s">
        <v>247</v>
      </c>
      <c r="D155" s="150" t="s">
        <v>173</v>
      </c>
      <c r="E155" s="151" t="s">
        <v>248</v>
      </c>
      <c r="F155" s="152" t="s">
        <v>249</v>
      </c>
      <c r="G155" s="153" t="s">
        <v>219</v>
      </c>
      <c r="H155" s="154">
        <v>162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9"/>
        <v>0</v>
      </c>
      <c r="Q155" s="160">
        <v>0</v>
      </c>
      <c r="R155" s="160">
        <f t="shared" si="10"/>
        <v>0</v>
      </c>
      <c r="S155" s="160">
        <v>0</v>
      </c>
      <c r="T155" s="161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12"/>
        <v>0</v>
      </c>
      <c r="BF155" s="163">
        <f t="shared" si="13"/>
        <v>0</v>
      </c>
      <c r="BG155" s="163">
        <f t="shared" si="14"/>
        <v>0</v>
      </c>
      <c r="BH155" s="163">
        <f t="shared" si="15"/>
        <v>0</v>
      </c>
      <c r="BI155" s="163">
        <f t="shared" si="16"/>
        <v>0</v>
      </c>
      <c r="BJ155" s="14" t="s">
        <v>83</v>
      </c>
      <c r="BK155" s="163">
        <f t="shared" si="17"/>
        <v>0</v>
      </c>
      <c r="BL155" s="14" t="s">
        <v>177</v>
      </c>
      <c r="BM155" s="162" t="s">
        <v>250</v>
      </c>
    </row>
    <row r="156" spans="1:65" s="12" customFormat="1" ht="22.9" customHeight="1">
      <c r="B156" s="137"/>
      <c r="D156" s="138" t="s">
        <v>69</v>
      </c>
      <c r="E156" s="147" t="s">
        <v>251</v>
      </c>
      <c r="F156" s="147" t="s">
        <v>252</v>
      </c>
      <c r="J156" s="148"/>
      <c r="L156" s="137"/>
      <c r="M156" s="141"/>
      <c r="N156" s="142"/>
      <c r="O156" s="142"/>
      <c r="P156" s="143">
        <f>SUM(P157:P161)</f>
        <v>0</v>
      </c>
      <c r="Q156" s="142"/>
      <c r="R156" s="143">
        <f>SUM(R157:R161)</f>
        <v>0</v>
      </c>
      <c r="S156" s="142"/>
      <c r="T156" s="144">
        <f>SUM(T157:T161)</f>
        <v>0</v>
      </c>
      <c r="AR156" s="138" t="s">
        <v>77</v>
      </c>
      <c r="AT156" s="145" t="s">
        <v>69</v>
      </c>
      <c r="AU156" s="145" t="s">
        <v>77</v>
      </c>
      <c r="AY156" s="138" t="s">
        <v>170</v>
      </c>
      <c r="BK156" s="146">
        <f>SUM(BK157:BK161)</f>
        <v>0</v>
      </c>
    </row>
    <row r="157" spans="1:65" s="2" customFormat="1" ht="37.9" customHeight="1">
      <c r="A157" s="26"/>
      <c r="B157" s="149"/>
      <c r="C157" s="164" t="s">
        <v>253</v>
      </c>
      <c r="D157" s="164" t="s">
        <v>178</v>
      </c>
      <c r="E157" s="165" t="s">
        <v>254</v>
      </c>
      <c r="F157" s="166" t="s">
        <v>255</v>
      </c>
      <c r="G157" s="167" t="s">
        <v>181</v>
      </c>
      <c r="H157" s="168">
        <v>2200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4" t="s">
        <v>83</v>
      </c>
      <c r="BK157" s="163">
        <f>ROUND(I157*H157,2)</f>
        <v>0</v>
      </c>
      <c r="BL157" s="14" t="s">
        <v>177</v>
      </c>
      <c r="BM157" s="162" t="s">
        <v>256</v>
      </c>
    </row>
    <row r="158" spans="1:65" s="2" customFormat="1" ht="44.25" customHeight="1">
      <c r="A158" s="26"/>
      <c r="B158" s="149"/>
      <c r="C158" s="164" t="s">
        <v>200</v>
      </c>
      <c r="D158" s="164" t="s">
        <v>178</v>
      </c>
      <c r="E158" s="165" t="s">
        <v>257</v>
      </c>
      <c r="F158" s="166" t="s">
        <v>258</v>
      </c>
      <c r="G158" s="167" t="s">
        <v>181</v>
      </c>
      <c r="H158" s="168">
        <v>6600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177</v>
      </c>
      <c r="AT158" s="162" t="s">
        <v>178</v>
      </c>
      <c r="AU158" s="162" t="s">
        <v>83</v>
      </c>
      <c r="AY158" s="14" t="s">
        <v>170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4" t="s">
        <v>83</v>
      </c>
      <c r="BK158" s="163">
        <f>ROUND(I158*H158,2)</f>
        <v>0</v>
      </c>
      <c r="BL158" s="14" t="s">
        <v>177</v>
      </c>
      <c r="BM158" s="162" t="s">
        <v>259</v>
      </c>
    </row>
    <row r="159" spans="1:65" s="2" customFormat="1" ht="37.9" customHeight="1">
      <c r="A159" s="26"/>
      <c r="B159" s="149"/>
      <c r="C159" s="164" t="s">
        <v>260</v>
      </c>
      <c r="D159" s="164" t="s">
        <v>178</v>
      </c>
      <c r="E159" s="165" t="s">
        <v>261</v>
      </c>
      <c r="F159" s="166" t="s">
        <v>262</v>
      </c>
      <c r="G159" s="167" t="s">
        <v>181</v>
      </c>
      <c r="H159" s="168">
        <v>2200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177</v>
      </c>
      <c r="AT159" s="162" t="s">
        <v>178</v>
      </c>
      <c r="AU159" s="162" t="s">
        <v>83</v>
      </c>
      <c r="AY159" s="14" t="s">
        <v>170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4" t="s">
        <v>83</v>
      </c>
      <c r="BK159" s="163">
        <f>ROUND(I159*H159,2)</f>
        <v>0</v>
      </c>
      <c r="BL159" s="14" t="s">
        <v>177</v>
      </c>
      <c r="BM159" s="162" t="s">
        <v>263</v>
      </c>
    </row>
    <row r="160" spans="1:65" s="2" customFormat="1" ht="16.5" customHeight="1">
      <c r="A160" s="26"/>
      <c r="B160" s="149"/>
      <c r="C160" s="164" t="s">
        <v>204</v>
      </c>
      <c r="D160" s="164" t="s">
        <v>178</v>
      </c>
      <c r="E160" s="165" t="s">
        <v>264</v>
      </c>
      <c r="F160" s="166" t="s">
        <v>265</v>
      </c>
      <c r="G160" s="167" t="s">
        <v>181</v>
      </c>
      <c r="H160" s="168">
        <v>2200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177</v>
      </c>
      <c r="AT160" s="162" t="s">
        <v>178</v>
      </c>
      <c r="AU160" s="162" t="s">
        <v>83</v>
      </c>
      <c r="AY160" s="14" t="s">
        <v>170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4" t="s">
        <v>83</v>
      </c>
      <c r="BK160" s="163">
        <f>ROUND(I160*H160,2)</f>
        <v>0</v>
      </c>
      <c r="BL160" s="14" t="s">
        <v>177</v>
      </c>
      <c r="BM160" s="162" t="s">
        <v>266</v>
      </c>
    </row>
    <row r="161" spans="1:65" s="2" customFormat="1" ht="16.5" customHeight="1">
      <c r="A161" s="26"/>
      <c r="B161" s="149"/>
      <c r="C161" s="164" t="s">
        <v>267</v>
      </c>
      <c r="D161" s="164" t="s">
        <v>178</v>
      </c>
      <c r="E161" s="165" t="s">
        <v>268</v>
      </c>
      <c r="F161" s="166" t="s">
        <v>269</v>
      </c>
      <c r="G161" s="167" t="s">
        <v>181</v>
      </c>
      <c r="H161" s="168">
        <v>2200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4" t="s">
        <v>83</v>
      </c>
      <c r="BK161" s="163">
        <f>ROUND(I161*H161,2)</f>
        <v>0</v>
      </c>
      <c r="BL161" s="14" t="s">
        <v>177</v>
      </c>
      <c r="BM161" s="162" t="s">
        <v>270</v>
      </c>
    </row>
    <row r="162" spans="1:65" s="12" customFormat="1" ht="22.9" customHeight="1">
      <c r="B162" s="137"/>
      <c r="D162" s="138" t="s">
        <v>69</v>
      </c>
      <c r="E162" s="147" t="s">
        <v>271</v>
      </c>
      <c r="F162" s="147" t="s">
        <v>272</v>
      </c>
      <c r="J162" s="148"/>
      <c r="L162" s="137"/>
      <c r="M162" s="141"/>
      <c r="N162" s="142"/>
      <c r="O162" s="142"/>
      <c r="P162" s="143">
        <f>P163</f>
        <v>0</v>
      </c>
      <c r="Q162" s="142"/>
      <c r="R162" s="143">
        <f>R163</f>
        <v>0</v>
      </c>
      <c r="S162" s="142"/>
      <c r="T162" s="144">
        <f>T163</f>
        <v>0</v>
      </c>
      <c r="AR162" s="138" t="s">
        <v>77</v>
      </c>
      <c r="AT162" s="145" t="s">
        <v>69</v>
      </c>
      <c r="AU162" s="145" t="s">
        <v>77</v>
      </c>
      <c r="AY162" s="138" t="s">
        <v>170</v>
      </c>
      <c r="BK162" s="146">
        <f>BK163</f>
        <v>0</v>
      </c>
    </row>
    <row r="163" spans="1:65" s="2" customFormat="1" ht="24.2" customHeight="1">
      <c r="A163" s="26"/>
      <c r="B163" s="149"/>
      <c r="C163" s="164" t="s">
        <v>7</v>
      </c>
      <c r="D163" s="164" t="s">
        <v>178</v>
      </c>
      <c r="E163" s="165" t="s">
        <v>273</v>
      </c>
      <c r="F163" s="166" t="s">
        <v>274</v>
      </c>
      <c r="G163" s="167" t="s">
        <v>275</v>
      </c>
      <c r="H163" s="168">
        <v>272.517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4" t="s">
        <v>83</v>
      </c>
      <c r="BK163" s="163">
        <f>ROUND(I163*H163,2)</f>
        <v>0</v>
      </c>
      <c r="BL163" s="14" t="s">
        <v>177</v>
      </c>
      <c r="BM163" s="162" t="s">
        <v>276</v>
      </c>
    </row>
    <row r="164" spans="1:65" s="12" customFormat="1" ht="25.9" customHeight="1">
      <c r="B164" s="137"/>
      <c r="D164" s="138" t="s">
        <v>69</v>
      </c>
      <c r="E164" s="139" t="s">
        <v>277</v>
      </c>
      <c r="F164" s="139" t="s">
        <v>278</v>
      </c>
      <c r="J164" s="140"/>
      <c r="L164" s="137"/>
      <c r="M164" s="141"/>
      <c r="N164" s="142"/>
      <c r="O164" s="142"/>
      <c r="P164" s="143">
        <f>P165+P172+P177</f>
        <v>0</v>
      </c>
      <c r="Q164" s="142"/>
      <c r="R164" s="143">
        <f>R165+R172+R177</f>
        <v>0</v>
      </c>
      <c r="S164" s="142"/>
      <c r="T164" s="144">
        <f>T165+T172+T177</f>
        <v>0</v>
      </c>
      <c r="AR164" s="138" t="s">
        <v>83</v>
      </c>
      <c r="AT164" s="145" t="s">
        <v>69</v>
      </c>
      <c r="AU164" s="145" t="s">
        <v>70</v>
      </c>
      <c r="AY164" s="138" t="s">
        <v>170</v>
      </c>
      <c r="BK164" s="146">
        <f>BK165+BK172+BK177</f>
        <v>0</v>
      </c>
    </row>
    <row r="165" spans="1:65" s="12" customFormat="1" ht="22.9" customHeight="1">
      <c r="B165" s="137"/>
      <c r="D165" s="138" t="s">
        <v>69</v>
      </c>
      <c r="E165" s="147" t="s">
        <v>279</v>
      </c>
      <c r="F165" s="147" t="s">
        <v>280</v>
      </c>
      <c r="J165" s="148"/>
      <c r="L165" s="137"/>
      <c r="M165" s="141"/>
      <c r="N165" s="142"/>
      <c r="O165" s="142"/>
      <c r="P165" s="143">
        <f>SUM(P166:P171)</f>
        <v>0</v>
      </c>
      <c r="Q165" s="142"/>
      <c r="R165" s="143">
        <f>SUM(R166:R171)</f>
        <v>0</v>
      </c>
      <c r="S165" s="142"/>
      <c r="T165" s="144">
        <f>SUM(T166:T171)</f>
        <v>0</v>
      </c>
      <c r="AR165" s="138" t="s">
        <v>83</v>
      </c>
      <c r="AT165" s="145" t="s">
        <v>69</v>
      </c>
      <c r="AU165" s="145" t="s">
        <v>77</v>
      </c>
      <c r="AY165" s="138" t="s">
        <v>170</v>
      </c>
      <c r="BK165" s="146">
        <f>SUM(BK166:BK171)</f>
        <v>0</v>
      </c>
    </row>
    <row r="166" spans="1:65" s="2" customFormat="1" ht="24.2" customHeight="1">
      <c r="A166" s="26"/>
      <c r="B166" s="149"/>
      <c r="C166" s="164" t="s">
        <v>281</v>
      </c>
      <c r="D166" s="164" t="s">
        <v>178</v>
      </c>
      <c r="E166" s="165" t="s">
        <v>282</v>
      </c>
      <c r="F166" s="166" t="s">
        <v>283</v>
      </c>
      <c r="G166" s="167" t="s">
        <v>181</v>
      </c>
      <c r="H166" s="168">
        <v>96.9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ref="P166:P171" si="18">O166*H166</f>
        <v>0</v>
      </c>
      <c r="Q166" s="160">
        <v>0</v>
      </c>
      <c r="R166" s="160">
        <f t="shared" ref="R166:R171" si="19">Q166*H166</f>
        <v>0</v>
      </c>
      <c r="S166" s="160">
        <v>0</v>
      </c>
      <c r="T166" s="161">
        <f t="shared" ref="T166:T171" si="20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200</v>
      </c>
      <c r="AT166" s="162" t="s">
        <v>178</v>
      </c>
      <c r="AU166" s="162" t="s">
        <v>83</v>
      </c>
      <c r="AY166" s="14" t="s">
        <v>170</v>
      </c>
      <c r="BE166" s="163">
        <f t="shared" ref="BE166:BE171" si="21">IF(N166="základná",J166,0)</f>
        <v>0</v>
      </c>
      <c r="BF166" s="163">
        <f t="shared" ref="BF166:BF171" si="22">IF(N166="znížená",J166,0)</f>
        <v>0</v>
      </c>
      <c r="BG166" s="163">
        <f t="shared" ref="BG166:BG171" si="23">IF(N166="zákl. prenesená",J166,0)</f>
        <v>0</v>
      </c>
      <c r="BH166" s="163">
        <f t="shared" ref="BH166:BH171" si="24">IF(N166="zníž. prenesená",J166,0)</f>
        <v>0</v>
      </c>
      <c r="BI166" s="163">
        <f t="shared" ref="BI166:BI171" si="25">IF(N166="nulová",J166,0)</f>
        <v>0</v>
      </c>
      <c r="BJ166" s="14" t="s">
        <v>83</v>
      </c>
      <c r="BK166" s="163">
        <f t="shared" ref="BK166:BK171" si="26">ROUND(I166*H166,2)</f>
        <v>0</v>
      </c>
      <c r="BL166" s="14" t="s">
        <v>200</v>
      </c>
      <c r="BM166" s="162" t="s">
        <v>284</v>
      </c>
    </row>
    <row r="167" spans="1:65" s="2" customFormat="1" ht="16.5" customHeight="1">
      <c r="A167" s="26"/>
      <c r="B167" s="149"/>
      <c r="C167" s="150" t="s">
        <v>212</v>
      </c>
      <c r="D167" s="150" t="s">
        <v>173</v>
      </c>
      <c r="E167" s="151" t="s">
        <v>285</v>
      </c>
      <c r="F167" s="152" t="s">
        <v>286</v>
      </c>
      <c r="G167" s="153" t="s">
        <v>275</v>
      </c>
      <c r="H167" s="154">
        <v>0.107</v>
      </c>
      <c r="I167" s="155"/>
      <c r="J167" s="155"/>
      <c r="K167" s="156"/>
      <c r="L167" s="157"/>
      <c r="M167" s="158" t="s">
        <v>1</v>
      </c>
      <c r="N167" s="159" t="s">
        <v>36</v>
      </c>
      <c r="O167" s="160">
        <v>0</v>
      </c>
      <c r="P167" s="160">
        <f t="shared" si="18"/>
        <v>0</v>
      </c>
      <c r="Q167" s="160">
        <v>0</v>
      </c>
      <c r="R167" s="160">
        <f t="shared" si="19"/>
        <v>0</v>
      </c>
      <c r="S167" s="160">
        <v>0</v>
      </c>
      <c r="T167" s="161">
        <f t="shared" si="20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233</v>
      </c>
      <c r="AT167" s="162" t="s">
        <v>173</v>
      </c>
      <c r="AU167" s="162" t="s">
        <v>83</v>
      </c>
      <c r="AY167" s="14" t="s">
        <v>170</v>
      </c>
      <c r="BE167" s="163">
        <f t="shared" si="21"/>
        <v>0</v>
      </c>
      <c r="BF167" s="163">
        <f t="shared" si="22"/>
        <v>0</v>
      </c>
      <c r="BG167" s="163">
        <f t="shared" si="23"/>
        <v>0</v>
      </c>
      <c r="BH167" s="163">
        <f t="shared" si="24"/>
        <v>0</v>
      </c>
      <c r="BI167" s="163">
        <f t="shared" si="25"/>
        <v>0</v>
      </c>
      <c r="BJ167" s="14" t="s">
        <v>83</v>
      </c>
      <c r="BK167" s="163">
        <f t="shared" si="26"/>
        <v>0</v>
      </c>
      <c r="BL167" s="14" t="s">
        <v>200</v>
      </c>
      <c r="BM167" s="162" t="s">
        <v>287</v>
      </c>
    </row>
    <row r="168" spans="1:65" s="2" customFormat="1" ht="24.2" customHeight="1">
      <c r="A168" s="26"/>
      <c r="B168" s="149"/>
      <c r="C168" s="164" t="s">
        <v>288</v>
      </c>
      <c r="D168" s="164" t="s">
        <v>178</v>
      </c>
      <c r="E168" s="165" t="s">
        <v>289</v>
      </c>
      <c r="F168" s="166" t="s">
        <v>290</v>
      </c>
      <c r="G168" s="167" t="s">
        <v>181</v>
      </c>
      <c r="H168" s="168">
        <v>96.9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18"/>
        <v>0</v>
      </c>
      <c r="Q168" s="160">
        <v>0</v>
      </c>
      <c r="R168" s="160">
        <f t="shared" si="19"/>
        <v>0</v>
      </c>
      <c r="S168" s="160">
        <v>0</v>
      </c>
      <c r="T168" s="161">
        <f t="shared" si="20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200</v>
      </c>
      <c r="AT168" s="162" t="s">
        <v>178</v>
      </c>
      <c r="AU168" s="162" t="s">
        <v>83</v>
      </c>
      <c r="AY168" s="14" t="s">
        <v>170</v>
      </c>
      <c r="BE168" s="163">
        <f t="shared" si="21"/>
        <v>0</v>
      </c>
      <c r="BF168" s="163">
        <f t="shared" si="22"/>
        <v>0</v>
      </c>
      <c r="BG168" s="163">
        <f t="shared" si="23"/>
        <v>0</v>
      </c>
      <c r="BH168" s="163">
        <f t="shared" si="24"/>
        <v>0</v>
      </c>
      <c r="BI168" s="163">
        <f t="shared" si="25"/>
        <v>0</v>
      </c>
      <c r="BJ168" s="14" t="s">
        <v>83</v>
      </c>
      <c r="BK168" s="163">
        <f t="shared" si="26"/>
        <v>0</v>
      </c>
      <c r="BL168" s="14" t="s">
        <v>200</v>
      </c>
      <c r="BM168" s="162" t="s">
        <v>291</v>
      </c>
    </row>
    <row r="169" spans="1:65" s="2" customFormat="1" ht="24.2" customHeight="1">
      <c r="A169" s="26"/>
      <c r="B169" s="149"/>
      <c r="C169" s="150" t="s">
        <v>215</v>
      </c>
      <c r="D169" s="150" t="s">
        <v>173</v>
      </c>
      <c r="E169" s="151" t="s">
        <v>292</v>
      </c>
      <c r="F169" s="152" t="s">
        <v>293</v>
      </c>
      <c r="G169" s="153" t="s">
        <v>181</v>
      </c>
      <c r="H169" s="154">
        <v>116.28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18"/>
        <v>0</v>
      </c>
      <c r="Q169" s="160">
        <v>0</v>
      </c>
      <c r="R169" s="160">
        <f t="shared" si="19"/>
        <v>0</v>
      </c>
      <c r="S169" s="160">
        <v>0</v>
      </c>
      <c r="T169" s="161">
        <f t="shared" si="20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233</v>
      </c>
      <c r="AT169" s="162" t="s">
        <v>173</v>
      </c>
      <c r="AU169" s="162" t="s">
        <v>83</v>
      </c>
      <c r="AY169" s="14" t="s">
        <v>170</v>
      </c>
      <c r="BE169" s="163">
        <f t="shared" si="21"/>
        <v>0</v>
      </c>
      <c r="BF169" s="163">
        <f t="shared" si="22"/>
        <v>0</v>
      </c>
      <c r="BG169" s="163">
        <f t="shared" si="23"/>
        <v>0</v>
      </c>
      <c r="BH169" s="163">
        <f t="shared" si="24"/>
        <v>0</v>
      </c>
      <c r="BI169" s="163">
        <f t="shared" si="25"/>
        <v>0</v>
      </c>
      <c r="BJ169" s="14" t="s">
        <v>83</v>
      </c>
      <c r="BK169" s="163">
        <f t="shared" si="26"/>
        <v>0</v>
      </c>
      <c r="BL169" s="14" t="s">
        <v>200</v>
      </c>
      <c r="BM169" s="162" t="s">
        <v>294</v>
      </c>
    </row>
    <row r="170" spans="1:65" s="2" customFormat="1" ht="24.2" customHeight="1">
      <c r="A170" s="26"/>
      <c r="B170" s="149"/>
      <c r="C170" s="164" t="s">
        <v>295</v>
      </c>
      <c r="D170" s="164" t="s">
        <v>178</v>
      </c>
      <c r="E170" s="165" t="s">
        <v>296</v>
      </c>
      <c r="F170" s="166" t="s">
        <v>297</v>
      </c>
      <c r="G170" s="167" t="s">
        <v>275</v>
      </c>
      <c r="H170" s="168">
        <v>0.65400000000000003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18"/>
        <v>0</v>
      </c>
      <c r="Q170" s="160">
        <v>0</v>
      </c>
      <c r="R170" s="160">
        <f t="shared" si="19"/>
        <v>0</v>
      </c>
      <c r="S170" s="160">
        <v>0</v>
      </c>
      <c r="T170" s="161">
        <f t="shared" si="20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200</v>
      </c>
      <c r="AT170" s="162" t="s">
        <v>178</v>
      </c>
      <c r="AU170" s="162" t="s">
        <v>83</v>
      </c>
      <c r="AY170" s="14" t="s">
        <v>170</v>
      </c>
      <c r="BE170" s="163">
        <f t="shared" si="21"/>
        <v>0</v>
      </c>
      <c r="BF170" s="163">
        <f t="shared" si="22"/>
        <v>0</v>
      </c>
      <c r="BG170" s="163">
        <f t="shared" si="23"/>
        <v>0</v>
      </c>
      <c r="BH170" s="163">
        <f t="shared" si="24"/>
        <v>0</v>
      </c>
      <c r="BI170" s="163">
        <f t="shared" si="25"/>
        <v>0</v>
      </c>
      <c r="BJ170" s="14" t="s">
        <v>83</v>
      </c>
      <c r="BK170" s="163">
        <f t="shared" si="26"/>
        <v>0</v>
      </c>
      <c r="BL170" s="14" t="s">
        <v>200</v>
      </c>
      <c r="BM170" s="162" t="s">
        <v>298</v>
      </c>
    </row>
    <row r="171" spans="1:65" s="2" customFormat="1" ht="24.2" customHeight="1">
      <c r="A171" s="26"/>
      <c r="B171" s="149"/>
      <c r="C171" s="164" t="s">
        <v>220</v>
      </c>
      <c r="D171" s="164" t="s">
        <v>178</v>
      </c>
      <c r="E171" s="165" t="s">
        <v>299</v>
      </c>
      <c r="F171" s="166" t="s">
        <v>300</v>
      </c>
      <c r="G171" s="167" t="s">
        <v>275</v>
      </c>
      <c r="H171" s="168">
        <v>0.65400000000000003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18"/>
        <v>0</v>
      </c>
      <c r="Q171" s="160">
        <v>0</v>
      </c>
      <c r="R171" s="160">
        <f t="shared" si="19"/>
        <v>0</v>
      </c>
      <c r="S171" s="160">
        <v>0</v>
      </c>
      <c r="T171" s="161">
        <f t="shared" si="2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200</v>
      </c>
      <c r="AT171" s="162" t="s">
        <v>178</v>
      </c>
      <c r="AU171" s="162" t="s">
        <v>83</v>
      </c>
      <c r="AY171" s="14" t="s">
        <v>170</v>
      </c>
      <c r="BE171" s="163">
        <f t="shared" si="21"/>
        <v>0</v>
      </c>
      <c r="BF171" s="163">
        <f t="shared" si="22"/>
        <v>0</v>
      </c>
      <c r="BG171" s="163">
        <f t="shared" si="23"/>
        <v>0</v>
      </c>
      <c r="BH171" s="163">
        <f t="shared" si="24"/>
        <v>0</v>
      </c>
      <c r="BI171" s="163">
        <f t="shared" si="25"/>
        <v>0</v>
      </c>
      <c r="BJ171" s="14" t="s">
        <v>83</v>
      </c>
      <c r="BK171" s="163">
        <f t="shared" si="26"/>
        <v>0</v>
      </c>
      <c r="BL171" s="14" t="s">
        <v>200</v>
      </c>
      <c r="BM171" s="162" t="s">
        <v>301</v>
      </c>
    </row>
    <row r="172" spans="1:65" s="12" customFormat="1" ht="22.9" customHeight="1">
      <c r="B172" s="137"/>
      <c r="D172" s="138" t="s">
        <v>69</v>
      </c>
      <c r="E172" s="147" t="s">
        <v>302</v>
      </c>
      <c r="F172" s="147" t="s">
        <v>303</v>
      </c>
      <c r="J172" s="148"/>
      <c r="L172" s="137"/>
      <c r="M172" s="141"/>
      <c r="N172" s="142"/>
      <c r="O172" s="142"/>
      <c r="P172" s="143">
        <f>SUM(P173:P176)</f>
        <v>0</v>
      </c>
      <c r="Q172" s="142"/>
      <c r="R172" s="143">
        <f>SUM(R173:R176)</f>
        <v>0</v>
      </c>
      <c r="S172" s="142"/>
      <c r="T172" s="144">
        <f>SUM(T173:T176)</f>
        <v>0</v>
      </c>
      <c r="AR172" s="138" t="s">
        <v>83</v>
      </c>
      <c r="AT172" s="145" t="s">
        <v>69</v>
      </c>
      <c r="AU172" s="145" t="s">
        <v>77</v>
      </c>
      <c r="AY172" s="138" t="s">
        <v>170</v>
      </c>
      <c r="BK172" s="146">
        <f>SUM(BK173:BK176)</f>
        <v>0</v>
      </c>
    </row>
    <row r="173" spans="1:65" s="2" customFormat="1" ht="44.25" customHeight="1">
      <c r="A173" s="26"/>
      <c r="B173" s="149"/>
      <c r="C173" s="164" t="s">
        <v>304</v>
      </c>
      <c r="D173" s="164" t="s">
        <v>178</v>
      </c>
      <c r="E173" s="165" t="s">
        <v>305</v>
      </c>
      <c r="F173" s="166" t="s">
        <v>306</v>
      </c>
      <c r="G173" s="167" t="s">
        <v>181</v>
      </c>
      <c r="H173" s="168">
        <v>14.041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200</v>
      </c>
      <c r="AT173" s="162" t="s">
        <v>178</v>
      </c>
      <c r="AU173" s="162" t="s">
        <v>83</v>
      </c>
      <c r="AY173" s="14" t="s">
        <v>170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83</v>
      </c>
      <c r="BK173" s="163">
        <f>ROUND(I173*H173,2)</f>
        <v>0</v>
      </c>
      <c r="BL173" s="14" t="s">
        <v>200</v>
      </c>
      <c r="BM173" s="162" t="s">
        <v>307</v>
      </c>
    </row>
    <row r="174" spans="1:65" s="2" customFormat="1" ht="16.5" customHeight="1">
      <c r="A174" s="26"/>
      <c r="B174" s="149"/>
      <c r="C174" s="150" t="s">
        <v>223</v>
      </c>
      <c r="D174" s="150" t="s">
        <v>173</v>
      </c>
      <c r="E174" s="151" t="s">
        <v>308</v>
      </c>
      <c r="F174" s="152" t="s">
        <v>309</v>
      </c>
      <c r="G174" s="153" t="s">
        <v>181</v>
      </c>
      <c r="H174" s="154">
        <v>15.445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233</v>
      </c>
      <c r="AT174" s="162" t="s">
        <v>173</v>
      </c>
      <c r="AU174" s="162" t="s">
        <v>83</v>
      </c>
      <c r="AY174" s="14" t="s">
        <v>170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83</v>
      </c>
      <c r="BK174" s="163">
        <f>ROUND(I174*H174,2)</f>
        <v>0</v>
      </c>
      <c r="BL174" s="14" t="s">
        <v>200</v>
      </c>
      <c r="BM174" s="162" t="s">
        <v>310</v>
      </c>
    </row>
    <row r="175" spans="1:65" s="2" customFormat="1" ht="24.2" customHeight="1">
      <c r="A175" s="26"/>
      <c r="B175" s="149"/>
      <c r="C175" s="164" t="s">
        <v>311</v>
      </c>
      <c r="D175" s="164" t="s">
        <v>178</v>
      </c>
      <c r="E175" s="165" t="s">
        <v>312</v>
      </c>
      <c r="F175" s="166" t="s">
        <v>313</v>
      </c>
      <c r="G175" s="167" t="s">
        <v>275</v>
      </c>
      <c r="H175" s="168">
        <v>0.34899999999999998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200</v>
      </c>
      <c r="AT175" s="162" t="s">
        <v>178</v>
      </c>
      <c r="AU175" s="162" t="s">
        <v>83</v>
      </c>
      <c r="AY175" s="14" t="s">
        <v>170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4" t="s">
        <v>83</v>
      </c>
      <c r="BK175" s="163">
        <f>ROUND(I175*H175,2)</f>
        <v>0</v>
      </c>
      <c r="BL175" s="14" t="s">
        <v>200</v>
      </c>
      <c r="BM175" s="162" t="s">
        <v>314</v>
      </c>
    </row>
    <row r="176" spans="1:65" s="2" customFormat="1" ht="24.2" customHeight="1">
      <c r="A176" s="26"/>
      <c r="B176" s="149"/>
      <c r="C176" s="164" t="s">
        <v>229</v>
      </c>
      <c r="D176" s="164" t="s">
        <v>178</v>
      </c>
      <c r="E176" s="165" t="s">
        <v>315</v>
      </c>
      <c r="F176" s="166" t="s">
        <v>316</v>
      </c>
      <c r="G176" s="167" t="s">
        <v>275</v>
      </c>
      <c r="H176" s="168">
        <v>0.34899999999999998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200</v>
      </c>
      <c r="AT176" s="162" t="s">
        <v>178</v>
      </c>
      <c r="AU176" s="162" t="s">
        <v>83</v>
      </c>
      <c r="AY176" s="14" t="s">
        <v>170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4" t="s">
        <v>83</v>
      </c>
      <c r="BK176" s="163">
        <f>ROUND(I176*H176,2)</f>
        <v>0</v>
      </c>
      <c r="BL176" s="14" t="s">
        <v>200</v>
      </c>
      <c r="BM176" s="162" t="s">
        <v>317</v>
      </c>
    </row>
    <row r="177" spans="1:65" s="12" customFormat="1" ht="22.9" customHeight="1">
      <c r="B177" s="137"/>
      <c r="D177" s="138" t="s">
        <v>69</v>
      </c>
      <c r="E177" s="147" t="s">
        <v>318</v>
      </c>
      <c r="F177" s="147" t="s">
        <v>319</v>
      </c>
      <c r="J177" s="148"/>
      <c r="L177" s="137"/>
      <c r="M177" s="141"/>
      <c r="N177" s="142"/>
      <c r="O177" s="142"/>
      <c r="P177" s="143">
        <f>P178</f>
        <v>0</v>
      </c>
      <c r="Q177" s="142"/>
      <c r="R177" s="143">
        <f>R178</f>
        <v>0</v>
      </c>
      <c r="S177" s="142"/>
      <c r="T177" s="144">
        <f>T178</f>
        <v>0</v>
      </c>
      <c r="AR177" s="138" t="s">
        <v>83</v>
      </c>
      <c r="AT177" s="145" t="s">
        <v>69</v>
      </c>
      <c r="AU177" s="145" t="s">
        <v>77</v>
      </c>
      <c r="AY177" s="138" t="s">
        <v>170</v>
      </c>
      <c r="BK177" s="146">
        <f>BK178</f>
        <v>0</v>
      </c>
    </row>
    <row r="178" spans="1:65" s="2" customFormat="1" ht="24.2" customHeight="1">
      <c r="A178" s="26"/>
      <c r="B178" s="149"/>
      <c r="C178" s="164" t="s">
        <v>320</v>
      </c>
      <c r="D178" s="164" t="s">
        <v>178</v>
      </c>
      <c r="E178" s="165" t="s">
        <v>321</v>
      </c>
      <c r="F178" s="166" t="s">
        <v>322</v>
      </c>
      <c r="G178" s="167" t="s">
        <v>181</v>
      </c>
      <c r="H178" s="168">
        <v>32.4</v>
      </c>
      <c r="I178" s="169"/>
      <c r="J178" s="169"/>
      <c r="K178" s="170"/>
      <c r="L178" s="27"/>
      <c r="M178" s="173" t="s">
        <v>1</v>
      </c>
      <c r="N178" s="174" t="s">
        <v>36</v>
      </c>
      <c r="O178" s="175">
        <v>0</v>
      </c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200</v>
      </c>
      <c r="AT178" s="162" t="s">
        <v>178</v>
      </c>
      <c r="AU178" s="162" t="s">
        <v>83</v>
      </c>
      <c r="AY178" s="14" t="s">
        <v>170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4" t="s">
        <v>83</v>
      </c>
      <c r="BK178" s="163">
        <f>ROUND(I178*H178,2)</f>
        <v>0</v>
      </c>
      <c r="BL178" s="14" t="s">
        <v>200</v>
      </c>
      <c r="BM178" s="162" t="s">
        <v>323</v>
      </c>
    </row>
    <row r="179" spans="1:65" s="2" customFormat="1" ht="6.95" customHeight="1">
      <c r="A179" s="26"/>
      <c r="B179" s="44"/>
      <c r="C179" s="45"/>
      <c r="D179" s="45"/>
      <c r="E179" s="45"/>
      <c r="F179" s="45"/>
      <c r="G179" s="45"/>
      <c r="H179" s="45"/>
      <c r="I179" s="45"/>
      <c r="J179" s="45"/>
      <c r="K179" s="45"/>
      <c r="L179" s="27"/>
      <c r="M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</sheetData>
  <autoFilter ref="C129:K178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324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ROUND(J131,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ROUND((SUM(BE131:BE204)),  2)</f>
        <v>0</v>
      </c>
      <c r="G35" s="103"/>
      <c r="H35" s="103"/>
      <c r="I35" s="104">
        <v>0.2</v>
      </c>
      <c r="J35" s="102">
        <f>ROUND(((SUM(BE131:BE204))*I35),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ROUND((SUM(BF131:BF204)),  2)</f>
        <v>0</v>
      </c>
      <c r="G36" s="26"/>
      <c r="H36" s="26"/>
      <c r="I36" s="106">
        <v>0.2</v>
      </c>
      <c r="J36" s="105">
        <f>ROUND(((SUM(BF131:BF204))*I36),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ROUND((SUM(BG131:BG204)),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ROUND((SUM(BH131:BH204)),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ROUND((SUM(BI131:BI204)),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 xml:space="preserve">SO01.2Z - E1.2Z  Časť  zateplenie strešného  plášťa  v.č.A11 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J131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1:47" s="10" customFormat="1" ht="19.899999999999999" hidden="1" customHeight="1">
      <c r="B100" s="122"/>
      <c r="D100" s="123" t="s">
        <v>325</v>
      </c>
      <c r="E100" s="124"/>
      <c r="F100" s="124"/>
      <c r="G100" s="124"/>
      <c r="H100" s="124"/>
      <c r="I100" s="124"/>
      <c r="J100" s="125">
        <f>J133</f>
        <v>0</v>
      </c>
      <c r="L100" s="122"/>
    </row>
    <row r="101" spans="1:47" s="10" customFormat="1" ht="19.899999999999999" hidden="1" customHeight="1">
      <c r="B101" s="122"/>
      <c r="D101" s="123" t="s">
        <v>147</v>
      </c>
      <c r="E101" s="124"/>
      <c r="F101" s="124"/>
      <c r="G101" s="124"/>
      <c r="H101" s="124"/>
      <c r="I101" s="124"/>
      <c r="J101" s="125">
        <f>J135</f>
        <v>0</v>
      </c>
      <c r="L101" s="122"/>
    </row>
    <row r="102" spans="1:47" s="10" customFormat="1" ht="19.899999999999999" hidden="1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J138</f>
        <v>0</v>
      </c>
      <c r="L102" s="122"/>
    </row>
    <row r="103" spans="1:47" s="9" customFormat="1" ht="24.95" hidden="1" customHeight="1">
      <c r="B103" s="118"/>
      <c r="D103" s="119" t="s">
        <v>152</v>
      </c>
      <c r="E103" s="120"/>
      <c r="F103" s="120"/>
      <c r="G103" s="120"/>
      <c r="H103" s="120"/>
      <c r="I103" s="120"/>
      <c r="J103" s="121">
        <f>J140</f>
        <v>0</v>
      </c>
      <c r="L103" s="118"/>
    </row>
    <row r="104" spans="1:47" s="10" customFormat="1" ht="19.899999999999999" hidden="1" customHeight="1">
      <c r="B104" s="122"/>
      <c r="D104" s="123" t="s">
        <v>326</v>
      </c>
      <c r="E104" s="124"/>
      <c r="F104" s="124"/>
      <c r="G104" s="124"/>
      <c r="H104" s="124"/>
      <c r="I104" s="124"/>
      <c r="J104" s="125">
        <f>J141</f>
        <v>0</v>
      </c>
      <c r="L104" s="122"/>
    </row>
    <row r="105" spans="1:47" s="10" customFormat="1" ht="19.899999999999999" hidden="1" customHeight="1">
      <c r="B105" s="122"/>
      <c r="D105" s="123" t="s">
        <v>327</v>
      </c>
      <c r="E105" s="124"/>
      <c r="F105" s="124"/>
      <c r="G105" s="124"/>
      <c r="H105" s="124"/>
      <c r="I105" s="124"/>
      <c r="J105" s="125">
        <f>J150</f>
        <v>0</v>
      </c>
      <c r="L105" s="122"/>
    </row>
    <row r="106" spans="1:47" s="10" customFormat="1" ht="19.899999999999999" hidden="1" customHeight="1">
      <c r="B106" s="122"/>
      <c r="D106" s="123" t="s">
        <v>328</v>
      </c>
      <c r="E106" s="124"/>
      <c r="F106" s="124"/>
      <c r="G106" s="124"/>
      <c r="H106" s="124"/>
      <c r="I106" s="124"/>
      <c r="J106" s="125">
        <f>J177</f>
        <v>0</v>
      </c>
      <c r="L106" s="122"/>
    </row>
    <row r="107" spans="1:47" s="10" customFormat="1" ht="19.899999999999999" hidden="1" customHeight="1">
      <c r="B107" s="122"/>
      <c r="D107" s="123" t="s">
        <v>329</v>
      </c>
      <c r="E107" s="124"/>
      <c r="F107" s="124"/>
      <c r="G107" s="124"/>
      <c r="H107" s="124"/>
      <c r="I107" s="124"/>
      <c r="J107" s="125">
        <f>J187</f>
        <v>0</v>
      </c>
      <c r="L107" s="122"/>
    </row>
    <row r="108" spans="1:47" s="10" customFormat="1" ht="19.899999999999999" hidden="1" customHeight="1">
      <c r="B108" s="122"/>
      <c r="D108" s="123" t="s">
        <v>330</v>
      </c>
      <c r="E108" s="124"/>
      <c r="F108" s="124"/>
      <c r="G108" s="124"/>
      <c r="H108" s="124"/>
      <c r="I108" s="124"/>
      <c r="J108" s="125">
        <f>J193</f>
        <v>0</v>
      </c>
      <c r="L108" s="122"/>
    </row>
    <row r="109" spans="1:47" s="10" customFormat="1" ht="19.899999999999999" hidden="1" customHeight="1">
      <c r="B109" s="122"/>
      <c r="D109" s="123" t="s">
        <v>331</v>
      </c>
      <c r="E109" s="124"/>
      <c r="F109" s="124"/>
      <c r="G109" s="124"/>
      <c r="H109" s="124"/>
      <c r="I109" s="124"/>
      <c r="J109" s="125">
        <f>J200</f>
        <v>0</v>
      </c>
      <c r="L109" s="122"/>
    </row>
    <row r="110" spans="1:47" s="2" customFormat="1" ht="21.75" hidden="1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hidden="1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hidden="1"/>
    <row r="113" spans="1:31" hidden="1"/>
    <row r="114" spans="1:31" hidden="1"/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156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21" t="str">
        <f>E7</f>
        <v>SOS PZ Devínská Nová Ves rev.2023_11_27</v>
      </c>
      <c r="F119" s="222"/>
      <c r="G119" s="222"/>
      <c r="H119" s="222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137</v>
      </c>
      <c r="L120" s="17"/>
    </row>
    <row r="121" spans="1:31" s="2" customFormat="1" ht="16.5" customHeight="1">
      <c r="A121" s="26"/>
      <c r="B121" s="27"/>
      <c r="C121" s="26"/>
      <c r="D121" s="26"/>
      <c r="E121" s="221" t="s">
        <v>138</v>
      </c>
      <c r="F121" s="220"/>
      <c r="G121" s="220"/>
      <c r="H121" s="220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139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30" customHeight="1">
      <c r="A123" s="26"/>
      <c r="B123" s="27"/>
      <c r="C123" s="26"/>
      <c r="D123" s="26"/>
      <c r="E123" s="183" t="str">
        <f>E11</f>
        <v xml:space="preserve">SO01.2Z - E1.2Z  Časť  zateplenie strešného  plášťa  v.č.A11 </v>
      </c>
      <c r="F123" s="220"/>
      <c r="G123" s="220"/>
      <c r="H123" s="220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52" t="str">
        <f>IF(J14="","",J14)</f>
        <v>12. 12. 2023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E17</f>
        <v>Ministerstvo vnútra SR</v>
      </c>
      <c r="G127" s="26"/>
      <c r="H127" s="26"/>
      <c r="I127" s="23" t="s">
        <v>26</v>
      </c>
      <c r="J127" s="24" t="str">
        <f>E23</f>
        <v xml:space="preserve"> 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>
        <f>IF(E20="","",E20)</f>
        <v>0</v>
      </c>
      <c r="G128" s="26"/>
      <c r="H128" s="26"/>
      <c r="I128" s="23" t="s">
        <v>28</v>
      </c>
      <c r="J128" s="24" t="str">
        <f>E26</f>
        <v/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6"/>
      <c r="B130" s="127"/>
      <c r="C130" s="128" t="s">
        <v>157</v>
      </c>
      <c r="D130" s="129" t="s">
        <v>55</v>
      </c>
      <c r="E130" s="129" t="s">
        <v>51</v>
      </c>
      <c r="F130" s="129" t="s">
        <v>52</v>
      </c>
      <c r="G130" s="129" t="s">
        <v>158</v>
      </c>
      <c r="H130" s="129" t="s">
        <v>159</v>
      </c>
      <c r="I130" s="129" t="s">
        <v>160</v>
      </c>
      <c r="J130" s="130" t="s">
        <v>143</v>
      </c>
      <c r="K130" s="131" t="s">
        <v>161</v>
      </c>
      <c r="L130" s="132"/>
      <c r="M130" s="59" t="s">
        <v>1</v>
      </c>
      <c r="N130" s="60" t="s">
        <v>34</v>
      </c>
      <c r="O130" s="60" t="s">
        <v>162</v>
      </c>
      <c r="P130" s="60" t="s">
        <v>163</v>
      </c>
      <c r="Q130" s="60" t="s">
        <v>164</v>
      </c>
      <c r="R130" s="60" t="s">
        <v>165</v>
      </c>
      <c r="S130" s="60" t="s">
        <v>166</v>
      </c>
      <c r="T130" s="61" t="s">
        <v>167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26"/>
      <c r="B131" s="27"/>
      <c r="C131" s="66" t="s">
        <v>144</v>
      </c>
      <c r="D131" s="26"/>
      <c r="E131" s="26"/>
      <c r="F131" s="26"/>
      <c r="G131" s="26"/>
      <c r="H131" s="26"/>
      <c r="I131" s="26"/>
      <c r="J131" s="133"/>
      <c r="K131" s="26"/>
      <c r="L131" s="27"/>
      <c r="M131" s="62"/>
      <c r="N131" s="53"/>
      <c r="O131" s="63"/>
      <c r="P131" s="134">
        <f>P132+P140</f>
        <v>77.578705500000012</v>
      </c>
      <c r="Q131" s="63"/>
      <c r="R131" s="134">
        <f>R132+R140</f>
        <v>0</v>
      </c>
      <c r="S131" s="63"/>
      <c r="T131" s="135">
        <f>T132+T140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69</v>
      </c>
      <c r="AU131" s="14" t="s">
        <v>145</v>
      </c>
      <c r="BK131" s="136">
        <f>BK132+BK140</f>
        <v>0</v>
      </c>
    </row>
    <row r="132" spans="1:65" s="12" customFormat="1" ht="25.9" customHeight="1">
      <c r="B132" s="137"/>
      <c r="D132" s="138" t="s">
        <v>69</v>
      </c>
      <c r="E132" s="139" t="s">
        <v>168</v>
      </c>
      <c r="F132" s="139" t="s">
        <v>169</v>
      </c>
      <c r="J132" s="140"/>
      <c r="L132" s="137"/>
      <c r="M132" s="141"/>
      <c r="N132" s="142"/>
      <c r="O132" s="142"/>
      <c r="P132" s="143">
        <f>P133+P135+P138</f>
        <v>0</v>
      </c>
      <c r="Q132" s="142"/>
      <c r="R132" s="143">
        <f>R133+R135+R138</f>
        <v>0</v>
      </c>
      <c r="S132" s="142"/>
      <c r="T132" s="144">
        <f>T133+T135+T138</f>
        <v>0</v>
      </c>
      <c r="AR132" s="138" t="s">
        <v>77</v>
      </c>
      <c r="AT132" s="145" t="s">
        <v>69</v>
      </c>
      <c r="AU132" s="145" t="s">
        <v>70</v>
      </c>
      <c r="AY132" s="138" t="s">
        <v>170</v>
      </c>
      <c r="BK132" s="146">
        <f>BK133+BK135+BK138</f>
        <v>0</v>
      </c>
    </row>
    <row r="133" spans="1:65" s="12" customFormat="1" ht="22.9" customHeight="1">
      <c r="B133" s="137"/>
      <c r="D133" s="138" t="s">
        <v>69</v>
      </c>
      <c r="E133" s="147" t="s">
        <v>177</v>
      </c>
      <c r="F133" s="147" t="s">
        <v>332</v>
      </c>
      <c r="J133" s="148"/>
      <c r="L133" s="137"/>
      <c r="M133" s="141"/>
      <c r="N133" s="142"/>
      <c r="O133" s="142"/>
      <c r="P133" s="143">
        <f>P134</f>
        <v>0</v>
      </c>
      <c r="Q133" s="142"/>
      <c r="R133" s="143">
        <f>R134</f>
        <v>0</v>
      </c>
      <c r="S133" s="142"/>
      <c r="T133" s="144">
        <f>T134</f>
        <v>0</v>
      </c>
      <c r="AR133" s="138" t="s">
        <v>77</v>
      </c>
      <c r="AT133" s="145" t="s">
        <v>69</v>
      </c>
      <c r="AU133" s="145" t="s">
        <v>77</v>
      </c>
      <c r="AY133" s="138" t="s">
        <v>170</v>
      </c>
      <c r="BK133" s="146">
        <f>BK134</f>
        <v>0</v>
      </c>
    </row>
    <row r="134" spans="1:65" s="2" customFormat="1" ht="37.9" customHeight="1">
      <c r="A134" s="26"/>
      <c r="B134" s="149"/>
      <c r="C134" s="164" t="s">
        <v>77</v>
      </c>
      <c r="D134" s="164" t="s">
        <v>178</v>
      </c>
      <c r="E134" s="165" t="s">
        <v>333</v>
      </c>
      <c r="F134" s="166" t="s">
        <v>334</v>
      </c>
      <c r="G134" s="167" t="s">
        <v>181</v>
      </c>
      <c r="H134" s="168">
        <v>1048.8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83</v>
      </c>
      <c r="BK134" s="163">
        <f>ROUND(I134*H134,2)</f>
        <v>0</v>
      </c>
      <c r="BL134" s="14" t="s">
        <v>177</v>
      </c>
      <c r="BM134" s="162" t="s">
        <v>83</v>
      </c>
    </row>
    <row r="135" spans="1:65" s="12" customFormat="1" ht="22.9" customHeight="1">
      <c r="B135" s="137"/>
      <c r="D135" s="138" t="s">
        <v>69</v>
      </c>
      <c r="E135" s="147" t="s">
        <v>171</v>
      </c>
      <c r="F135" s="147" t="s">
        <v>172</v>
      </c>
      <c r="J135" s="148"/>
      <c r="L135" s="137"/>
      <c r="M135" s="141"/>
      <c r="N135" s="142"/>
      <c r="O135" s="142"/>
      <c r="P135" s="143">
        <f>SUM(P136:P137)</f>
        <v>0</v>
      </c>
      <c r="Q135" s="142"/>
      <c r="R135" s="143">
        <f>SUM(R136:R137)</f>
        <v>0</v>
      </c>
      <c r="S135" s="142"/>
      <c r="T135" s="144">
        <f>SUM(T136:T137)</f>
        <v>0</v>
      </c>
      <c r="AR135" s="138" t="s">
        <v>77</v>
      </c>
      <c r="AT135" s="145" t="s">
        <v>69</v>
      </c>
      <c r="AU135" s="145" t="s">
        <v>77</v>
      </c>
      <c r="AY135" s="138" t="s">
        <v>170</v>
      </c>
      <c r="BK135" s="146">
        <f>SUM(BK136:BK137)</f>
        <v>0</v>
      </c>
    </row>
    <row r="136" spans="1:65" s="2" customFormat="1" ht="16.5" customHeight="1">
      <c r="A136" s="26"/>
      <c r="B136" s="149"/>
      <c r="C136" s="164" t="s">
        <v>83</v>
      </c>
      <c r="D136" s="164" t="s">
        <v>178</v>
      </c>
      <c r="E136" s="165" t="s">
        <v>335</v>
      </c>
      <c r="F136" s="166" t="s">
        <v>336</v>
      </c>
      <c r="G136" s="167" t="s">
        <v>181</v>
      </c>
      <c r="H136" s="168">
        <v>1.5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83</v>
      </c>
      <c r="BK136" s="163">
        <f>ROUND(I136*H136,2)</f>
        <v>0</v>
      </c>
      <c r="BL136" s="14" t="s">
        <v>177</v>
      </c>
      <c r="BM136" s="162" t="s">
        <v>177</v>
      </c>
    </row>
    <row r="137" spans="1:65" s="2" customFormat="1" ht="21.75" customHeight="1">
      <c r="A137" s="26"/>
      <c r="B137" s="149"/>
      <c r="C137" s="150" t="s">
        <v>182</v>
      </c>
      <c r="D137" s="150" t="s">
        <v>173</v>
      </c>
      <c r="E137" s="151" t="s">
        <v>337</v>
      </c>
      <c r="F137" s="152" t="s">
        <v>338</v>
      </c>
      <c r="G137" s="153" t="s">
        <v>181</v>
      </c>
      <c r="H137" s="154">
        <v>1.5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176</v>
      </c>
      <c r="AT137" s="162" t="s">
        <v>173</v>
      </c>
      <c r="AU137" s="162" t="s">
        <v>83</v>
      </c>
      <c r="AY137" s="14" t="s">
        <v>170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4" t="s">
        <v>83</v>
      </c>
      <c r="BK137" s="163">
        <f>ROUND(I137*H137,2)</f>
        <v>0</v>
      </c>
      <c r="BL137" s="14" t="s">
        <v>177</v>
      </c>
      <c r="BM137" s="162" t="s">
        <v>171</v>
      </c>
    </row>
    <row r="138" spans="1:65" s="12" customFormat="1" ht="22.9" customHeight="1">
      <c r="B138" s="137"/>
      <c r="D138" s="138" t="s">
        <v>69</v>
      </c>
      <c r="E138" s="147" t="s">
        <v>271</v>
      </c>
      <c r="F138" s="147" t="s">
        <v>272</v>
      </c>
      <c r="J138" s="148"/>
      <c r="L138" s="137"/>
      <c r="M138" s="141"/>
      <c r="N138" s="142"/>
      <c r="O138" s="142"/>
      <c r="P138" s="143">
        <f>P139</f>
        <v>0</v>
      </c>
      <c r="Q138" s="142"/>
      <c r="R138" s="143">
        <f>R139</f>
        <v>0</v>
      </c>
      <c r="S138" s="142"/>
      <c r="T138" s="144">
        <f>T139</f>
        <v>0</v>
      </c>
      <c r="AR138" s="138" t="s">
        <v>77</v>
      </c>
      <c r="AT138" s="145" t="s">
        <v>69</v>
      </c>
      <c r="AU138" s="145" t="s">
        <v>77</v>
      </c>
      <c r="AY138" s="138" t="s">
        <v>170</v>
      </c>
      <c r="BK138" s="146">
        <f>BK139</f>
        <v>0</v>
      </c>
    </row>
    <row r="139" spans="1:65" s="2" customFormat="1" ht="24.2" customHeight="1">
      <c r="A139" s="26"/>
      <c r="B139" s="149"/>
      <c r="C139" s="164" t="s">
        <v>177</v>
      </c>
      <c r="D139" s="164" t="s">
        <v>178</v>
      </c>
      <c r="E139" s="165" t="s">
        <v>339</v>
      </c>
      <c r="F139" s="166" t="s">
        <v>340</v>
      </c>
      <c r="G139" s="167" t="s">
        <v>275</v>
      </c>
      <c r="H139" s="168">
        <v>44.173000000000002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177</v>
      </c>
      <c r="AT139" s="162" t="s">
        <v>178</v>
      </c>
      <c r="AU139" s="162" t="s">
        <v>83</v>
      </c>
      <c r="AY139" s="14" t="s">
        <v>170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4" t="s">
        <v>83</v>
      </c>
      <c r="BK139" s="163">
        <f>ROUND(I139*H139,2)</f>
        <v>0</v>
      </c>
      <c r="BL139" s="14" t="s">
        <v>177</v>
      </c>
      <c r="BM139" s="162" t="s">
        <v>176</v>
      </c>
    </row>
    <row r="140" spans="1:65" s="12" customFormat="1" ht="25.9" customHeight="1">
      <c r="B140" s="137"/>
      <c r="D140" s="138" t="s">
        <v>69</v>
      </c>
      <c r="E140" s="139" t="s">
        <v>277</v>
      </c>
      <c r="F140" s="139" t="s">
        <v>278</v>
      </c>
      <c r="J140" s="140"/>
      <c r="L140" s="137"/>
      <c r="M140" s="141"/>
      <c r="N140" s="142"/>
      <c r="O140" s="142"/>
      <c r="P140" s="143">
        <f>P141+P150+P177+P187+P193+P200</f>
        <v>77.578705500000012</v>
      </c>
      <c r="Q140" s="142"/>
      <c r="R140" s="143">
        <f>R141+R150+R177+R187+R193+R200</f>
        <v>0</v>
      </c>
      <c r="S140" s="142"/>
      <c r="T140" s="144">
        <f>T141+T150+T177+T187+T193+T200</f>
        <v>0</v>
      </c>
      <c r="AR140" s="138" t="s">
        <v>83</v>
      </c>
      <c r="AT140" s="145" t="s">
        <v>69</v>
      </c>
      <c r="AU140" s="145" t="s">
        <v>70</v>
      </c>
      <c r="AY140" s="138" t="s">
        <v>170</v>
      </c>
      <c r="BK140" s="146">
        <f>BK141+BK150+BK177+BK187+BK193+BK200</f>
        <v>0</v>
      </c>
    </row>
    <row r="141" spans="1:65" s="12" customFormat="1" ht="22.9" customHeight="1">
      <c r="B141" s="137"/>
      <c r="D141" s="138" t="s">
        <v>69</v>
      </c>
      <c r="E141" s="147" t="s">
        <v>341</v>
      </c>
      <c r="F141" s="147" t="s">
        <v>342</v>
      </c>
      <c r="J141" s="148"/>
      <c r="L141" s="137"/>
      <c r="M141" s="141"/>
      <c r="N141" s="142"/>
      <c r="O141" s="142"/>
      <c r="P141" s="143">
        <f>SUM(P142:P149)</f>
        <v>4.7585820000000005</v>
      </c>
      <c r="Q141" s="142"/>
      <c r="R141" s="143">
        <f>SUM(R142:R149)</f>
        <v>0</v>
      </c>
      <c r="S141" s="142"/>
      <c r="T141" s="144">
        <f>SUM(T142:T149)</f>
        <v>0</v>
      </c>
      <c r="AR141" s="138" t="s">
        <v>83</v>
      </c>
      <c r="AT141" s="145" t="s">
        <v>69</v>
      </c>
      <c r="AU141" s="145" t="s">
        <v>77</v>
      </c>
      <c r="AY141" s="138" t="s">
        <v>170</v>
      </c>
      <c r="BK141" s="146">
        <f>SUM(BK142:BK149)</f>
        <v>0</v>
      </c>
    </row>
    <row r="142" spans="1:65" s="2" customFormat="1" ht="24.2" customHeight="1">
      <c r="A142" s="26"/>
      <c r="B142" s="149"/>
      <c r="C142" s="164" t="s">
        <v>187</v>
      </c>
      <c r="D142" s="164" t="s">
        <v>178</v>
      </c>
      <c r="E142" s="165" t="s">
        <v>343</v>
      </c>
      <c r="F142" s="166" t="s">
        <v>344</v>
      </c>
      <c r="G142" s="167" t="s">
        <v>219</v>
      </c>
      <c r="H142" s="168">
        <v>8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ref="P142:P149" si="0">O142*H142</f>
        <v>0</v>
      </c>
      <c r="Q142" s="160">
        <v>0</v>
      </c>
      <c r="R142" s="160">
        <f t="shared" ref="R142:R149" si="1">Q142*H142</f>
        <v>0</v>
      </c>
      <c r="S142" s="160">
        <v>0</v>
      </c>
      <c r="T142" s="161">
        <f t="shared" ref="T142:T149" si="2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200</v>
      </c>
      <c r="AT142" s="162" t="s">
        <v>178</v>
      </c>
      <c r="AU142" s="162" t="s">
        <v>83</v>
      </c>
      <c r="AY142" s="14" t="s">
        <v>170</v>
      </c>
      <c r="BE142" s="163">
        <f t="shared" ref="BE142:BE149" si="3">IF(N142="základná",J142,0)</f>
        <v>0</v>
      </c>
      <c r="BF142" s="163">
        <f t="shared" ref="BF142:BF149" si="4">IF(N142="znížená",J142,0)</f>
        <v>0</v>
      </c>
      <c r="BG142" s="163">
        <f t="shared" ref="BG142:BG149" si="5">IF(N142="zákl. prenesená",J142,0)</f>
        <v>0</v>
      </c>
      <c r="BH142" s="163">
        <f t="shared" ref="BH142:BH149" si="6">IF(N142="zníž. prenesená",J142,0)</f>
        <v>0</v>
      </c>
      <c r="BI142" s="163">
        <f t="shared" ref="BI142:BI149" si="7">IF(N142="nulová",J142,0)</f>
        <v>0</v>
      </c>
      <c r="BJ142" s="14" t="s">
        <v>83</v>
      </c>
      <c r="BK142" s="163">
        <f t="shared" ref="BK142:BK149" si="8">ROUND(I142*H142,2)</f>
        <v>0</v>
      </c>
      <c r="BL142" s="14" t="s">
        <v>200</v>
      </c>
      <c r="BM142" s="162" t="s">
        <v>190</v>
      </c>
    </row>
    <row r="143" spans="1:65" s="2" customFormat="1" ht="37.9" customHeight="1">
      <c r="A143" s="26"/>
      <c r="B143" s="149"/>
      <c r="C143" s="164" t="s">
        <v>171</v>
      </c>
      <c r="D143" s="164" t="s">
        <v>178</v>
      </c>
      <c r="E143" s="165" t="s">
        <v>345</v>
      </c>
      <c r="F143" s="166" t="s">
        <v>346</v>
      </c>
      <c r="G143" s="167" t="s">
        <v>208</v>
      </c>
      <c r="H143" s="168">
        <v>194.9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200</v>
      </c>
      <c r="AT143" s="162" t="s">
        <v>178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200</v>
      </c>
      <c r="BM143" s="162" t="s">
        <v>193</v>
      </c>
    </row>
    <row r="144" spans="1:65" s="2" customFormat="1" ht="16.5" customHeight="1">
      <c r="A144" s="26"/>
      <c r="B144" s="149"/>
      <c r="C144" s="150" t="s">
        <v>194</v>
      </c>
      <c r="D144" s="150" t="s">
        <v>173</v>
      </c>
      <c r="E144" s="151" t="s">
        <v>347</v>
      </c>
      <c r="F144" s="152" t="s">
        <v>348</v>
      </c>
      <c r="G144" s="153" t="s">
        <v>219</v>
      </c>
      <c r="H144" s="154">
        <v>1600</v>
      </c>
      <c r="I144" s="155"/>
      <c r="J144" s="155"/>
      <c r="K144" s="156"/>
      <c r="L144" s="157"/>
      <c r="M144" s="158" t="s">
        <v>1</v>
      </c>
      <c r="N144" s="159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233</v>
      </c>
      <c r="AT144" s="162" t="s">
        <v>173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200</v>
      </c>
      <c r="BM144" s="162" t="s">
        <v>197</v>
      </c>
    </row>
    <row r="145" spans="1:65" s="2" customFormat="1" ht="33" customHeight="1">
      <c r="A145" s="26"/>
      <c r="B145" s="149"/>
      <c r="C145" s="164" t="s">
        <v>176</v>
      </c>
      <c r="D145" s="164" t="s">
        <v>178</v>
      </c>
      <c r="E145" s="165" t="s">
        <v>349</v>
      </c>
      <c r="F145" s="166" t="s">
        <v>350</v>
      </c>
      <c r="G145" s="167" t="s">
        <v>208</v>
      </c>
      <c r="H145" s="168">
        <v>194.9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200</v>
      </c>
      <c r="AT145" s="162" t="s">
        <v>178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200</v>
      </c>
      <c r="BM145" s="162" t="s">
        <v>200</v>
      </c>
    </row>
    <row r="146" spans="1:65" s="2" customFormat="1" ht="16.5" customHeight="1">
      <c r="A146" s="26"/>
      <c r="B146" s="149"/>
      <c r="C146" s="150" t="s">
        <v>201</v>
      </c>
      <c r="D146" s="150" t="s">
        <v>173</v>
      </c>
      <c r="E146" s="151" t="s">
        <v>347</v>
      </c>
      <c r="F146" s="152" t="s">
        <v>348</v>
      </c>
      <c r="G146" s="153" t="s">
        <v>219</v>
      </c>
      <c r="H146" s="154">
        <v>194.9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233</v>
      </c>
      <c r="AT146" s="162" t="s">
        <v>173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200</v>
      </c>
      <c r="BM146" s="162" t="s">
        <v>204</v>
      </c>
    </row>
    <row r="147" spans="1:65" s="2" customFormat="1" ht="16.5" customHeight="1">
      <c r="A147" s="26"/>
      <c r="B147" s="149"/>
      <c r="C147" s="150" t="s">
        <v>190</v>
      </c>
      <c r="D147" s="150" t="s">
        <v>173</v>
      </c>
      <c r="E147" s="151" t="s">
        <v>351</v>
      </c>
      <c r="F147" s="152" t="s">
        <v>352</v>
      </c>
      <c r="G147" s="153" t="s">
        <v>181</v>
      </c>
      <c r="H147" s="154">
        <v>194.9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233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200</v>
      </c>
      <c r="BM147" s="162" t="s">
        <v>7</v>
      </c>
    </row>
    <row r="148" spans="1:65" s="2" customFormat="1" ht="24.2" customHeight="1">
      <c r="A148" s="26"/>
      <c r="B148" s="149"/>
      <c r="C148" s="164" t="s">
        <v>209</v>
      </c>
      <c r="D148" s="164" t="s">
        <v>178</v>
      </c>
      <c r="E148" s="165" t="s">
        <v>353</v>
      </c>
      <c r="F148" s="166" t="s">
        <v>354</v>
      </c>
      <c r="G148" s="167" t="s">
        <v>275</v>
      </c>
      <c r="H148" s="168">
        <v>2.589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1.7070000000000001</v>
      </c>
      <c r="P148" s="160">
        <f t="shared" si="0"/>
        <v>4.4194230000000001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200</v>
      </c>
      <c r="AT148" s="162" t="s">
        <v>178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200</v>
      </c>
      <c r="BM148" s="162" t="s">
        <v>212</v>
      </c>
    </row>
    <row r="149" spans="1:65" s="2" customFormat="1" ht="33" customHeight="1">
      <c r="A149" s="26"/>
      <c r="B149" s="149"/>
      <c r="C149" s="164" t="s">
        <v>193</v>
      </c>
      <c r="D149" s="164" t="s">
        <v>178</v>
      </c>
      <c r="E149" s="165" t="s">
        <v>355</v>
      </c>
      <c r="F149" s="166" t="s">
        <v>356</v>
      </c>
      <c r="G149" s="167" t="s">
        <v>275</v>
      </c>
      <c r="H149" s="168">
        <v>2.589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0.13100000000000001</v>
      </c>
      <c r="P149" s="160">
        <f t="shared" si="0"/>
        <v>0.33915899999999999</v>
      </c>
      <c r="Q149" s="160">
        <v>0</v>
      </c>
      <c r="R149" s="160">
        <f t="shared" si="1"/>
        <v>0</v>
      </c>
      <c r="S149" s="160">
        <v>0</v>
      </c>
      <c r="T149" s="161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200</v>
      </c>
      <c r="AT149" s="162" t="s">
        <v>178</v>
      </c>
      <c r="AU149" s="162" t="s">
        <v>83</v>
      </c>
      <c r="AY149" s="14" t="s">
        <v>170</v>
      </c>
      <c r="BE149" s="163">
        <f t="shared" si="3"/>
        <v>0</v>
      </c>
      <c r="BF149" s="163">
        <f t="shared" si="4"/>
        <v>0</v>
      </c>
      <c r="BG149" s="163">
        <f t="shared" si="5"/>
        <v>0</v>
      </c>
      <c r="BH149" s="163">
        <f t="shared" si="6"/>
        <v>0</v>
      </c>
      <c r="BI149" s="163">
        <f t="shared" si="7"/>
        <v>0</v>
      </c>
      <c r="BJ149" s="14" t="s">
        <v>83</v>
      </c>
      <c r="BK149" s="163">
        <f t="shared" si="8"/>
        <v>0</v>
      </c>
      <c r="BL149" s="14" t="s">
        <v>200</v>
      </c>
      <c r="BM149" s="162" t="s">
        <v>215</v>
      </c>
    </row>
    <row r="150" spans="1:65" s="12" customFormat="1" ht="22.9" customHeight="1">
      <c r="B150" s="137"/>
      <c r="D150" s="138" t="s">
        <v>69</v>
      </c>
      <c r="E150" s="147" t="s">
        <v>357</v>
      </c>
      <c r="F150" s="147" t="s">
        <v>358</v>
      </c>
      <c r="J150" s="148"/>
      <c r="L150" s="137"/>
      <c r="M150" s="141"/>
      <c r="N150" s="142"/>
      <c r="O150" s="142"/>
      <c r="P150" s="143">
        <f>SUM(P151:P176)</f>
        <v>72.107713500000003</v>
      </c>
      <c r="Q150" s="142"/>
      <c r="R150" s="143">
        <f>SUM(R151:R176)</f>
        <v>0</v>
      </c>
      <c r="S150" s="142"/>
      <c r="T150" s="144">
        <f>SUM(T151:T176)</f>
        <v>0</v>
      </c>
      <c r="AR150" s="138" t="s">
        <v>77</v>
      </c>
      <c r="AT150" s="145" t="s">
        <v>69</v>
      </c>
      <c r="AU150" s="145" t="s">
        <v>77</v>
      </c>
      <c r="AY150" s="138" t="s">
        <v>170</v>
      </c>
      <c r="BK150" s="146">
        <f>SUM(BK151:BK176)</f>
        <v>0</v>
      </c>
    </row>
    <row r="151" spans="1:65" s="2" customFormat="1" ht="24.2" customHeight="1">
      <c r="A151" s="26"/>
      <c r="B151" s="149"/>
      <c r="C151" s="164" t="s">
        <v>216</v>
      </c>
      <c r="D151" s="164" t="s">
        <v>178</v>
      </c>
      <c r="E151" s="165" t="s">
        <v>359</v>
      </c>
      <c r="F151" s="166" t="s">
        <v>360</v>
      </c>
      <c r="G151" s="167" t="s">
        <v>181</v>
      </c>
      <c r="H151" s="168">
        <v>4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ref="P151:P176" si="9">O151*H151</f>
        <v>0</v>
      </c>
      <c r="Q151" s="160">
        <v>0</v>
      </c>
      <c r="R151" s="160">
        <f t="shared" ref="R151:R176" si="10">Q151*H151</f>
        <v>0</v>
      </c>
      <c r="S151" s="160">
        <v>0</v>
      </c>
      <c r="T151" s="161">
        <f t="shared" ref="T151:T176" si="11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ref="BE151:BE176" si="12">IF(N151="základná",J151,0)</f>
        <v>0</v>
      </c>
      <c r="BF151" s="163">
        <f t="shared" ref="BF151:BF176" si="13">IF(N151="znížená",J151,0)</f>
        <v>0</v>
      </c>
      <c r="BG151" s="163">
        <f t="shared" ref="BG151:BG176" si="14">IF(N151="zákl. prenesená",J151,0)</f>
        <v>0</v>
      </c>
      <c r="BH151" s="163">
        <f t="shared" ref="BH151:BH176" si="15">IF(N151="zníž. prenesená",J151,0)</f>
        <v>0</v>
      </c>
      <c r="BI151" s="163">
        <f t="shared" ref="BI151:BI176" si="16">IF(N151="nulová",J151,0)</f>
        <v>0</v>
      </c>
      <c r="BJ151" s="14" t="s">
        <v>83</v>
      </c>
      <c r="BK151" s="163">
        <f t="shared" ref="BK151:BK176" si="17">ROUND(I151*H151,2)</f>
        <v>0</v>
      </c>
      <c r="BL151" s="14" t="s">
        <v>177</v>
      </c>
      <c r="BM151" s="162" t="s">
        <v>220</v>
      </c>
    </row>
    <row r="152" spans="1:65" s="2" customFormat="1" ht="37.9" customHeight="1">
      <c r="A152" s="26"/>
      <c r="B152" s="149"/>
      <c r="C152" s="150" t="s">
        <v>197</v>
      </c>
      <c r="D152" s="150" t="s">
        <v>173</v>
      </c>
      <c r="E152" s="151" t="s">
        <v>361</v>
      </c>
      <c r="F152" s="152" t="s">
        <v>362</v>
      </c>
      <c r="G152" s="153" t="s">
        <v>219</v>
      </c>
      <c r="H152" s="154">
        <v>32</v>
      </c>
      <c r="I152" s="155"/>
      <c r="J152" s="155"/>
      <c r="K152" s="156"/>
      <c r="L152" s="157"/>
      <c r="M152" s="158" t="s">
        <v>1</v>
      </c>
      <c r="N152" s="159" t="s">
        <v>36</v>
      </c>
      <c r="O152" s="160">
        <v>0</v>
      </c>
      <c r="P152" s="160">
        <f t="shared" si="9"/>
        <v>0</v>
      </c>
      <c r="Q152" s="160">
        <v>0</v>
      </c>
      <c r="R152" s="160">
        <f t="shared" si="10"/>
        <v>0</v>
      </c>
      <c r="S152" s="160">
        <v>0</v>
      </c>
      <c r="T152" s="161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176</v>
      </c>
      <c r="AT152" s="162" t="s">
        <v>173</v>
      </c>
      <c r="AU152" s="162" t="s">
        <v>83</v>
      </c>
      <c r="AY152" s="14" t="s">
        <v>170</v>
      </c>
      <c r="BE152" s="163">
        <f t="shared" si="12"/>
        <v>0</v>
      </c>
      <c r="BF152" s="163">
        <f t="shared" si="13"/>
        <v>0</v>
      </c>
      <c r="BG152" s="163">
        <f t="shared" si="14"/>
        <v>0</v>
      </c>
      <c r="BH152" s="163">
        <f t="shared" si="15"/>
        <v>0</v>
      </c>
      <c r="BI152" s="163">
        <f t="shared" si="16"/>
        <v>0</v>
      </c>
      <c r="BJ152" s="14" t="s">
        <v>83</v>
      </c>
      <c r="BK152" s="163">
        <f t="shared" si="17"/>
        <v>0</v>
      </c>
      <c r="BL152" s="14" t="s">
        <v>177</v>
      </c>
      <c r="BM152" s="162" t="s">
        <v>223</v>
      </c>
    </row>
    <row r="153" spans="1:65" s="2" customFormat="1" ht="24.2" customHeight="1">
      <c r="A153" s="26"/>
      <c r="B153" s="149"/>
      <c r="C153" s="150" t="s">
        <v>253</v>
      </c>
      <c r="D153" s="150" t="s">
        <v>173</v>
      </c>
      <c r="E153" s="151" t="s">
        <v>363</v>
      </c>
      <c r="F153" s="152" t="s">
        <v>364</v>
      </c>
      <c r="G153" s="153" t="s">
        <v>181</v>
      </c>
      <c r="H153" s="154">
        <v>4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9"/>
        <v>0</v>
      </c>
      <c r="Q153" s="160">
        <v>0</v>
      </c>
      <c r="R153" s="160">
        <f t="shared" si="10"/>
        <v>0</v>
      </c>
      <c r="S153" s="160">
        <v>0</v>
      </c>
      <c r="T153" s="161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12"/>
        <v>0</v>
      </c>
      <c r="BF153" s="163">
        <f t="shared" si="13"/>
        <v>0</v>
      </c>
      <c r="BG153" s="163">
        <f t="shared" si="14"/>
        <v>0</v>
      </c>
      <c r="BH153" s="163">
        <f t="shared" si="15"/>
        <v>0</v>
      </c>
      <c r="BI153" s="163">
        <f t="shared" si="16"/>
        <v>0</v>
      </c>
      <c r="BJ153" s="14" t="s">
        <v>83</v>
      </c>
      <c r="BK153" s="163">
        <f t="shared" si="17"/>
        <v>0</v>
      </c>
      <c r="BL153" s="14" t="s">
        <v>177</v>
      </c>
      <c r="BM153" s="162" t="s">
        <v>229</v>
      </c>
    </row>
    <row r="154" spans="1:65" s="2" customFormat="1" ht="24.2" customHeight="1">
      <c r="A154" s="26"/>
      <c r="B154" s="149"/>
      <c r="C154" s="164" t="s">
        <v>200</v>
      </c>
      <c r="D154" s="164" t="s">
        <v>178</v>
      </c>
      <c r="E154" s="165" t="s">
        <v>365</v>
      </c>
      <c r="F154" s="166" t="s">
        <v>366</v>
      </c>
      <c r="G154" s="167" t="s">
        <v>181</v>
      </c>
      <c r="H154" s="168">
        <v>1149.2249999999999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4.3020000000000003E-2</v>
      </c>
      <c r="P154" s="160">
        <f t="shared" si="9"/>
        <v>49.439659499999998</v>
      </c>
      <c r="Q154" s="160">
        <v>0</v>
      </c>
      <c r="R154" s="160">
        <f t="shared" si="10"/>
        <v>0</v>
      </c>
      <c r="S154" s="160">
        <v>0</v>
      </c>
      <c r="T154" s="161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12"/>
        <v>0</v>
      </c>
      <c r="BF154" s="163">
        <f t="shared" si="13"/>
        <v>0</v>
      </c>
      <c r="BG154" s="163">
        <f t="shared" si="14"/>
        <v>0</v>
      </c>
      <c r="BH154" s="163">
        <f t="shared" si="15"/>
        <v>0</v>
      </c>
      <c r="BI154" s="163">
        <f t="shared" si="16"/>
        <v>0</v>
      </c>
      <c r="BJ154" s="14" t="s">
        <v>83</v>
      </c>
      <c r="BK154" s="163">
        <f t="shared" si="17"/>
        <v>0</v>
      </c>
      <c r="BL154" s="14" t="s">
        <v>177</v>
      </c>
      <c r="BM154" s="162" t="s">
        <v>233</v>
      </c>
    </row>
    <row r="155" spans="1:65" s="2" customFormat="1" ht="16.5" customHeight="1">
      <c r="A155" s="26"/>
      <c r="B155" s="149"/>
      <c r="C155" s="150" t="s">
        <v>260</v>
      </c>
      <c r="D155" s="150" t="s">
        <v>173</v>
      </c>
      <c r="E155" s="151" t="s">
        <v>367</v>
      </c>
      <c r="F155" s="152" t="s">
        <v>368</v>
      </c>
      <c r="G155" s="153" t="s">
        <v>369</v>
      </c>
      <c r="H155" s="154">
        <v>287.30599999999998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9"/>
        <v>0</v>
      </c>
      <c r="Q155" s="160">
        <v>0</v>
      </c>
      <c r="R155" s="160">
        <f t="shared" si="10"/>
        <v>0</v>
      </c>
      <c r="S155" s="160">
        <v>0</v>
      </c>
      <c r="T155" s="161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176</v>
      </c>
      <c r="AT155" s="162" t="s">
        <v>173</v>
      </c>
      <c r="AU155" s="162" t="s">
        <v>83</v>
      </c>
      <c r="AY155" s="14" t="s">
        <v>170</v>
      </c>
      <c r="BE155" s="163">
        <f t="shared" si="12"/>
        <v>0</v>
      </c>
      <c r="BF155" s="163">
        <f t="shared" si="13"/>
        <v>0</v>
      </c>
      <c r="BG155" s="163">
        <f t="shared" si="14"/>
        <v>0</v>
      </c>
      <c r="BH155" s="163">
        <f t="shared" si="15"/>
        <v>0</v>
      </c>
      <c r="BI155" s="163">
        <f t="shared" si="16"/>
        <v>0</v>
      </c>
      <c r="BJ155" s="14" t="s">
        <v>83</v>
      </c>
      <c r="BK155" s="163">
        <f t="shared" si="17"/>
        <v>0</v>
      </c>
      <c r="BL155" s="14" t="s">
        <v>177</v>
      </c>
      <c r="BM155" s="162" t="s">
        <v>230</v>
      </c>
    </row>
    <row r="156" spans="1:65" s="2" customFormat="1" ht="33" customHeight="1">
      <c r="A156" s="26"/>
      <c r="B156" s="149"/>
      <c r="C156" s="164" t="s">
        <v>204</v>
      </c>
      <c r="D156" s="164" t="s">
        <v>178</v>
      </c>
      <c r="E156" s="165" t="s">
        <v>370</v>
      </c>
      <c r="F156" s="166" t="s">
        <v>371</v>
      </c>
      <c r="G156" s="167" t="s">
        <v>181</v>
      </c>
      <c r="H156" s="168">
        <v>1149.2249999999999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si="9"/>
        <v>0</v>
      </c>
      <c r="Q156" s="160">
        <v>0</v>
      </c>
      <c r="R156" s="160">
        <f t="shared" si="10"/>
        <v>0</v>
      </c>
      <c r="S156" s="160">
        <v>0</v>
      </c>
      <c r="T156" s="161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177</v>
      </c>
      <c r="AT156" s="162" t="s">
        <v>178</v>
      </c>
      <c r="AU156" s="162" t="s">
        <v>83</v>
      </c>
      <c r="AY156" s="14" t="s">
        <v>170</v>
      </c>
      <c r="BE156" s="163">
        <f t="shared" si="12"/>
        <v>0</v>
      </c>
      <c r="BF156" s="163">
        <f t="shared" si="13"/>
        <v>0</v>
      </c>
      <c r="BG156" s="163">
        <f t="shared" si="14"/>
        <v>0</v>
      </c>
      <c r="BH156" s="163">
        <f t="shared" si="15"/>
        <v>0</v>
      </c>
      <c r="BI156" s="163">
        <f t="shared" si="16"/>
        <v>0</v>
      </c>
      <c r="BJ156" s="14" t="s">
        <v>83</v>
      </c>
      <c r="BK156" s="163">
        <f t="shared" si="17"/>
        <v>0</v>
      </c>
      <c r="BL156" s="14" t="s">
        <v>177</v>
      </c>
      <c r="BM156" s="162" t="s">
        <v>237</v>
      </c>
    </row>
    <row r="157" spans="1:65" s="2" customFormat="1" ht="49.15" customHeight="1">
      <c r="A157" s="26"/>
      <c r="B157" s="149"/>
      <c r="C157" s="150" t="s">
        <v>267</v>
      </c>
      <c r="D157" s="150" t="s">
        <v>173</v>
      </c>
      <c r="E157" s="151" t="s">
        <v>372</v>
      </c>
      <c r="F157" s="152" t="s">
        <v>373</v>
      </c>
      <c r="G157" s="153" t="s">
        <v>181</v>
      </c>
      <c r="H157" s="154">
        <v>1321.6089999999999</v>
      </c>
      <c r="I157" s="155"/>
      <c r="J157" s="155"/>
      <c r="K157" s="156"/>
      <c r="L157" s="157"/>
      <c r="M157" s="158" t="s">
        <v>1</v>
      </c>
      <c r="N157" s="159" t="s">
        <v>36</v>
      </c>
      <c r="O157" s="160">
        <v>0</v>
      </c>
      <c r="P157" s="160">
        <f t="shared" si="9"/>
        <v>0</v>
      </c>
      <c r="Q157" s="160">
        <v>0</v>
      </c>
      <c r="R157" s="160">
        <f t="shared" si="10"/>
        <v>0</v>
      </c>
      <c r="S157" s="160">
        <v>0</v>
      </c>
      <c r="T157" s="161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176</v>
      </c>
      <c r="AT157" s="162" t="s">
        <v>173</v>
      </c>
      <c r="AU157" s="162" t="s">
        <v>83</v>
      </c>
      <c r="AY157" s="14" t="s">
        <v>170</v>
      </c>
      <c r="BE157" s="163">
        <f t="shared" si="12"/>
        <v>0</v>
      </c>
      <c r="BF157" s="163">
        <f t="shared" si="13"/>
        <v>0</v>
      </c>
      <c r="BG157" s="163">
        <f t="shared" si="14"/>
        <v>0</v>
      </c>
      <c r="BH157" s="163">
        <f t="shared" si="15"/>
        <v>0</v>
      </c>
      <c r="BI157" s="163">
        <f t="shared" si="16"/>
        <v>0</v>
      </c>
      <c r="BJ157" s="14" t="s">
        <v>83</v>
      </c>
      <c r="BK157" s="163">
        <f t="shared" si="17"/>
        <v>0</v>
      </c>
      <c r="BL157" s="14" t="s">
        <v>177</v>
      </c>
      <c r="BM157" s="162" t="s">
        <v>243</v>
      </c>
    </row>
    <row r="158" spans="1:65" s="2" customFormat="1" ht="37.9" customHeight="1">
      <c r="A158" s="26"/>
      <c r="B158" s="149"/>
      <c r="C158" s="164" t="s">
        <v>7</v>
      </c>
      <c r="D158" s="164" t="s">
        <v>178</v>
      </c>
      <c r="E158" s="165" t="s">
        <v>374</v>
      </c>
      <c r="F158" s="166" t="s">
        <v>375</v>
      </c>
      <c r="G158" s="167" t="s">
        <v>181</v>
      </c>
      <c r="H158" s="168">
        <v>1368.2249999999999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177</v>
      </c>
      <c r="AT158" s="162" t="s">
        <v>178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177</v>
      </c>
      <c r="BM158" s="162" t="s">
        <v>246</v>
      </c>
    </row>
    <row r="159" spans="1:65" s="2" customFormat="1" ht="37.9" customHeight="1">
      <c r="A159" s="26"/>
      <c r="B159" s="149"/>
      <c r="C159" s="150" t="s">
        <v>281</v>
      </c>
      <c r="D159" s="150" t="s">
        <v>173</v>
      </c>
      <c r="E159" s="151" t="s">
        <v>376</v>
      </c>
      <c r="F159" s="152" t="s">
        <v>377</v>
      </c>
      <c r="G159" s="153" t="s">
        <v>181</v>
      </c>
      <c r="H159" s="154">
        <v>1580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9"/>
        <v>0</v>
      </c>
      <c r="Q159" s="160">
        <v>0</v>
      </c>
      <c r="R159" s="160">
        <f t="shared" si="10"/>
        <v>0</v>
      </c>
      <c r="S159" s="160">
        <v>0</v>
      </c>
      <c r="T159" s="161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12"/>
        <v>0</v>
      </c>
      <c r="BF159" s="163">
        <f t="shared" si="13"/>
        <v>0</v>
      </c>
      <c r="BG159" s="163">
        <f t="shared" si="14"/>
        <v>0</v>
      </c>
      <c r="BH159" s="163">
        <f t="shared" si="15"/>
        <v>0</v>
      </c>
      <c r="BI159" s="163">
        <f t="shared" si="16"/>
        <v>0</v>
      </c>
      <c r="BJ159" s="14" t="s">
        <v>83</v>
      </c>
      <c r="BK159" s="163">
        <f t="shared" si="17"/>
        <v>0</v>
      </c>
      <c r="BL159" s="14" t="s">
        <v>177</v>
      </c>
      <c r="BM159" s="162" t="s">
        <v>250</v>
      </c>
    </row>
    <row r="160" spans="1:65" s="2" customFormat="1" ht="21.75" customHeight="1">
      <c r="A160" s="26"/>
      <c r="B160" s="149"/>
      <c r="C160" s="150" t="s">
        <v>212</v>
      </c>
      <c r="D160" s="150" t="s">
        <v>173</v>
      </c>
      <c r="E160" s="151" t="s">
        <v>378</v>
      </c>
      <c r="F160" s="152" t="s">
        <v>379</v>
      </c>
      <c r="G160" s="153" t="s">
        <v>219</v>
      </c>
      <c r="H160" s="154">
        <v>4300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9"/>
        <v>0</v>
      </c>
      <c r="Q160" s="160">
        <v>0</v>
      </c>
      <c r="R160" s="160">
        <f t="shared" si="10"/>
        <v>0</v>
      </c>
      <c r="S160" s="160">
        <v>0</v>
      </c>
      <c r="T160" s="161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12"/>
        <v>0</v>
      </c>
      <c r="BF160" s="163">
        <f t="shared" si="13"/>
        <v>0</v>
      </c>
      <c r="BG160" s="163">
        <f t="shared" si="14"/>
        <v>0</v>
      </c>
      <c r="BH160" s="163">
        <f t="shared" si="15"/>
        <v>0</v>
      </c>
      <c r="BI160" s="163">
        <f t="shared" si="16"/>
        <v>0</v>
      </c>
      <c r="BJ160" s="14" t="s">
        <v>83</v>
      </c>
      <c r="BK160" s="163">
        <f t="shared" si="17"/>
        <v>0</v>
      </c>
      <c r="BL160" s="14" t="s">
        <v>177</v>
      </c>
      <c r="BM160" s="162" t="s">
        <v>256</v>
      </c>
    </row>
    <row r="161" spans="1:65" s="2" customFormat="1" ht="24.2" customHeight="1">
      <c r="A161" s="26"/>
      <c r="B161" s="149"/>
      <c r="C161" s="164" t="s">
        <v>288</v>
      </c>
      <c r="D161" s="164" t="s">
        <v>178</v>
      </c>
      <c r="E161" s="165" t="s">
        <v>380</v>
      </c>
      <c r="F161" s="166" t="s">
        <v>381</v>
      </c>
      <c r="G161" s="167" t="s">
        <v>181</v>
      </c>
      <c r="H161" s="168">
        <v>1368.2249999999999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 t="shared" si="9"/>
        <v>0</v>
      </c>
      <c r="Q161" s="160">
        <v>0</v>
      </c>
      <c r="R161" s="160">
        <f t="shared" si="10"/>
        <v>0</v>
      </c>
      <c r="S161" s="160">
        <v>0</v>
      </c>
      <c r="T161" s="161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 t="shared" si="12"/>
        <v>0</v>
      </c>
      <c r="BF161" s="163">
        <f t="shared" si="13"/>
        <v>0</v>
      </c>
      <c r="BG161" s="163">
        <f t="shared" si="14"/>
        <v>0</v>
      </c>
      <c r="BH161" s="163">
        <f t="shared" si="15"/>
        <v>0</v>
      </c>
      <c r="BI161" s="163">
        <f t="shared" si="16"/>
        <v>0</v>
      </c>
      <c r="BJ161" s="14" t="s">
        <v>83</v>
      </c>
      <c r="BK161" s="163">
        <f t="shared" si="17"/>
        <v>0</v>
      </c>
      <c r="BL161" s="14" t="s">
        <v>177</v>
      </c>
      <c r="BM161" s="162" t="s">
        <v>259</v>
      </c>
    </row>
    <row r="162" spans="1:65" s="2" customFormat="1" ht="24.2" customHeight="1">
      <c r="A162" s="26"/>
      <c r="B162" s="149"/>
      <c r="C162" s="150" t="s">
        <v>215</v>
      </c>
      <c r="D162" s="150" t="s">
        <v>173</v>
      </c>
      <c r="E162" s="151" t="s">
        <v>382</v>
      </c>
      <c r="F162" s="152" t="s">
        <v>383</v>
      </c>
      <c r="G162" s="153" t="s">
        <v>181</v>
      </c>
      <c r="H162" s="154">
        <v>1573.4590000000001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9"/>
        <v>0</v>
      </c>
      <c r="Q162" s="160">
        <v>0</v>
      </c>
      <c r="R162" s="160">
        <f t="shared" si="10"/>
        <v>0</v>
      </c>
      <c r="S162" s="160">
        <v>0</v>
      </c>
      <c r="T162" s="161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 t="shared" si="12"/>
        <v>0</v>
      </c>
      <c r="BF162" s="163">
        <f t="shared" si="13"/>
        <v>0</v>
      </c>
      <c r="BG162" s="163">
        <f t="shared" si="14"/>
        <v>0</v>
      </c>
      <c r="BH162" s="163">
        <f t="shared" si="15"/>
        <v>0</v>
      </c>
      <c r="BI162" s="163">
        <f t="shared" si="16"/>
        <v>0</v>
      </c>
      <c r="BJ162" s="14" t="s">
        <v>83</v>
      </c>
      <c r="BK162" s="163">
        <f t="shared" si="17"/>
        <v>0</v>
      </c>
      <c r="BL162" s="14" t="s">
        <v>177</v>
      </c>
      <c r="BM162" s="162" t="s">
        <v>263</v>
      </c>
    </row>
    <row r="163" spans="1:65" s="2" customFormat="1" ht="24.2" customHeight="1">
      <c r="A163" s="26"/>
      <c r="B163" s="149"/>
      <c r="C163" s="164" t="s">
        <v>295</v>
      </c>
      <c r="D163" s="164" t="s">
        <v>178</v>
      </c>
      <c r="E163" s="165" t="s">
        <v>384</v>
      </c>
      <c r="F163" s="166" t="s">
        <v>385</v>
      </c>
      <c r="G163" s="167" t="s">
        <v>219</v>
      </c>
      <c r="H163" s="168">
        <v>18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si="9"/>
        <v>0</v>
      </c>
      <c r="Q163" s="160">
        <v>0</v>
      </c>
      <c r="R163" s="160">
        <f t="shared" si="10"/>
        <v>0</v>
      </c>
      <c r="S163" s="160">
        <v>0</v>
      </c>
      <c r="T163" s="161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 t="shared" si="12"/>
        <v>0</v>
      </c>
      <c r="BF163" s="163">
        <f t="shared" si="13"/>
        <v>0</v>
      </c>
      <c r="BG163" s="163">
        <f t="shared" si="14"/>
        <v>0</v>
      </c>
      <c r="BH163" s="163">
        <f t="shared" si="15"/>
        <v>0</v>
      </c>
      <c r="BI163" s="163">
        <f t="shared" si="16"/>
        <v>0</v>
      </c>
      <c r="BJ163" s="14" t="s">
        <v>83</v>
      </c>
      <c r="BK163" s="163">
        <f t="shared" si="17"/>
        <v>0</v>
      </c>
      <c r="BL163" s="14" t="s">
        <v>177</v>
      </c>
      <c r="BM163" s="162" t="s">
        <v>266</v>
      </c>
    </row>
    <row r="164" spans="1:65" s="2" customFormat="1" ht="33" customHeight="1">
      <c r="A164" s="26"/>
      <c r="B164" s="149"/>
      <c r="C164" s="150" t="s">
        <v>220</v>
      </c>
      <c r="D164" s="150" t="s">
        <v>173</v>
      </c>
      <c r="E164" s="151" t="s">
        <v>386</v>
      </c>
      <c r="F164" s="152" t="s">
        <v>387</v>
      </c>
      <c r="G164" s="153" t="s">
        <v>181</v>
      </c>
      <c r="H164" s="154">
        <v>7.2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176</v>
      </c>
      <c r="AT164" s="162" t="s">
        <v>173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177</v>
      </c>
      <c r="BM164" s="162" t="s">
        <v>270</v>
      </c>
    </row>
    <row r="165" spans="1:65" s="2" customFormat="1" ht="24.2" customHeight="1">
      <c r="A165" s="26"/>
      <c r="B165" s="149"/>
      <c r="C165" s="164" t="s">
        <v>304</v>
      </c>
      <c r="D165" s="164" t="s">
        <v>178</v>
      </c>
      <c r="E165" s="165" t="s">
        <v>388</v>
      </c>
      <c r="F165" s="166" t="s">
        <v>389</v>
      </c>
      <c r="G165" s="167" t="s">
        <v>219</v>
      </c>
      <c r="H165" s="168">
        <v>3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177</v>
      </c>
      <c r="AT165" s="162" t="s">
        <v>178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177</v>
      </c>
      <c r="BM165" s="162" t="s">
        <v>276</v>
      </c>
    </row>
    <row r="166" spans="1:65" s="2" customFormat="1" ht="37.9" customHeight="1">
      <c r="A166" s="26"/>
      <c r="B166" s="149"/>
      <c r="C166" s="150" t="s">
        <v>223</v>
      </c>
      <c r="D166" s="150" t="s">
        <v>173</v>
      </c>
      <c r="E166" s="151" t="s">
        <v>376</v>
      </c>
      <c r="F166" s="152" t="s">
        <v>377</v>
      </c>
      <c r="G166" s="153" t="s">
        <v>181</v>
      </c>
      <c r="H166" s="154">
        <v>0.34499999999999997</v>
      </c>
      <c r="I166" s="155"/>
      <c r="J166" s="155"/>
      <c r="K166" s="156"/>
      <c r="L166" s="157"/>
      <c r="M166" s="158" t="s">
        <v>1</v>
      </c>
      <c r="N166" s="159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176</v>
      </c>
      <c r="AT166" s="162" t="s">
        <v>173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284</v>
      </c>
    </row>
    <row r="167" spans="1:65" s="2" customFormat="1" ht="24.2" customHeight="1">
      <c r="A167" s="26"/>
      <c r="B167" s="149"/>
      <c r="C167" s="164" t="s">
        <v>311</v>
      </c>
      <c r="D167" s="164" t="s">
        <v>178</v>
      </c>
      <c r="E167" s="165" t="s">
        <v>390</v>
      </c>
      <c r="F167" s="166" t="s">
        <v>391</v>
      </c>
      <c r="G167" s="167" t="s">
        <v>219</v>
      </c>
      <c r="H167" s="168">
        <v>4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287</v>
      </c>
    </row>
    <row r="168" spans="1:65" s="2" customFormat="1" ht="37.9" customHeight="1">
      <c r="A168" s="26"/>
      <c r="B168" s="149"/>
      <c r="C168" s="150" t="s">
        <v>229</v>
      </c>
      <c r="D168" s="150" t="s">
        <v>173</v>
      </c>
      <c r="E168" s="151" t="s">
        <v>392</v>
      </c>
      <c r="F168" s="152" t="s">
        <v>393</v>
      </c>
      <c r="G168" s="153" t="s">
        <v>219</v>
      </c>
      <c r="H168" s="154">
        <v>6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176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291</v>
      </c>
    </row>
    <row r="169" spans="1:65" s="2" customFormat="1" ht="16.5" customHeight="1">
      <c r="A169" s="26"/>
      <c r="B169" s="149"/>
      <c r="C169" s="150" t="s">
        <v>320</v>
      </c>
      <c r="D169" s="150" t="s">
        <v>173</v>
      </c>
      <c r="E169" s="151" t="s">
        <v>347</v>
      </c>
      <c r="F169" s="152" t="s">
        <v>348</v>
      </c>
      <c r="G169" s="153" t="s">
        <v>219</v>
      </c>
      <c r="H169" s="154">
        <v>24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176</v>
      </c>
      <c r="AT169" s="162" t="s">
        <v>173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294</v>
      </c>
    </row>
    <row r="170" spans="1:65" s="2" customFormat="1" ht="24.2" customHeight="1">
      <c r="A170" s="26"/>
      <c r="B170" s="149"/>
      <c r="C170" s="164" t="s">
        <v>233</v>
      </c>
      <c r="D170" s="164" t="s">
        <v>178</v>
      </c>
      <c r="E170" s="165" t="s">
        <v>394</v>
      </c>
      <c r="F170" s="166" t="s">
        <v>395</v>
      </c>
      <c r="G170" s="167" t="s">
        <v>219</v>
      </c>
      <c r="H170" s="168">
        <v>30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177</v>
      </c>
      <c r="AT170" s="162" t="s">
        <v>178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298</v>
      </c>
    </row>
    <row r="171" spans="1:65" s="2" customFormat="1" ht="24.2" customHeight="1">
      <c r="A171" s="26"/>
      <c r="B171" s="149"/>
      <c r="C171" s="150" t="s">
        <v>226</v>
      </c>
      <c r="D171" s="150" t="s">
        <v>173</v>
      </c>
      <c r="E171" s="151" t="s">
        <v>396</v>
      </c>
      <c r="F171" s="152" t="s">
        <v>397</v>
      </c>
      <c r="G171" s="153" t="s">
        <v>181</v>
      </c>
      <c r="H171" s="154">
        <v>30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176</v>
      </c>
      <c r="AT171" s="162" t="s">
        <v>173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301</v>
      </c>
    </row>
    <row r="172" spans="1:65" s="2" customFormat="1" ht="16.5" customHeight="1">
      <c r="A172" s="26"/>
      <c r="B172" s="149"/>
      <c r="C172" s="150" t="s">
        <v>230</v>
      </c>
      <c r="D172" s="150" t="s">
        <v>173</v>
      </c>
      <c r="E172" s="151" t="s">
        <v>398</v>
      </c>
      <c r="F172" s="152" t="s">
        <v>399</v>
      </c>
      <c r="G172" s="153" t="s">
        <v>219</v>
      </c>
      <c r="H172" s="154">
        <v>30</v>
      </c>
      <c r="I172" s="155"/>
      <c r="J172" s="155"/>
      <c r="K172" s="156"/>
      <c r="L172" s="157"/>
      <c r="M172" s="158" t="s">
        <v>1</v>
      </c>
      <c r="N172" s="159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176</v>
      </c>
      <c r="AT172" s="162" t="s">
        <v>173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307</v>
      </c>
    </row>
    <row r="173" spans="1:65" s="2" customFormat="1" ht="24.2" customHeight="1">
      <c r="A173" s="26"/>
      <c r="B173" s="149"/>
      <c r="C173" s="164" t="s">
        <v>234</v>
      </c>
      <c r="D173" s="164" t="s">
        <v>178</v>
      </c>
      <c r="E173" s="165" t="s">
        <v>400</v>
      </c>
      <c r="F173" s="166" t="s">
        <v>401</v>
      </c>
      <c r="G173" s="167" t="s">
        <v>181</v>
      </c>
      <c r="H173" s="168">
        <v>118.575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310</v>
      </c>
    </row>
    <row r="174" spans="1:65" s="2" customFormat="1" ht="24.2" customHeight="1">
      <c r="A174" s="26"/>
      <c r="B174" s="149"/>
      <c r="C174" s="150" t="s">
        <v>237</v>
      </c>
      <c r="D174" s="150" t="s">
        <v>173</v>
      </c>
      <c r="E174" s="151" t="s">
        <v>402</v>
      </c>
      <c r="F174" s="152" t="s">
        <v>403</v>
      </c>
      <c r="G174" s="153" t="s">
        <v>181</v>
      </c>
      <c r="H174" s="154">
        <v>121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176</v>
      </c>
      <c r="AT174" s="162" t="s">
        <v>173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177</v>
      </c>
      <c r="BM174" s="162" t="s">
        <v>314</v>
      </c>
    </row>
    <row r="175" spans="1:65" s="2" customFormat="1" ht="24.2" customHeight="1">
      <c r="A175" s="26"/>
      <c r="B175" s="149"/>
      <c r="C175" s="164" t="s">
        <v>240</v>
      </c>
      <c r="D175" s="164" t="s">
        <v>178</v>
      </c>
      <c r="E175" s="165" t="s">
        <v>353</v>
      </c>
      <c r="F175" s="166" t="s">
        <v>354</v>
      </c>
      <c r="G175" s="167" t="s">
        <v>275</v>
      </c>
      <c r="H175" s="168">
        <v>12.333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1.7070000000000001</v>
      </c>
      <c r="P175" s="160">
        <f t="shared" si="9"/>
        <v>21.052431000000002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177</v>
      </c>
      <c r="AT175" s="162" t="s">
        <v>178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177</v>
      </c>
      <c r="BM175" s="162" t="s">
        <v>317</v>
      </c>
    </row>
    <row r="176" spans="1:65" s="2" customFormat="1" ht="33" customHeight="1">
      <c r="A176" s="26"/>
      <c r="B176" s="149"/>
      <c r="C176" s="164" t="s">
        <v>243</v>
      </c>
      <c r="D176" s="164" t="s">
        <v>178</v>
      </c>
      <c r="E176" s="165" t="s">
        <v>355</v>
      </c>
      <c r="F176" s="166" t="s">
        <v>356</v>
      </c>
      <c r="G176" s="167" t="s">
        <v>275</v>
      </c>
      <c r="H176" s="168">
        <v>12.333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0.13100000000000001</v>
      </c>
      <c r="P176" s="160">
        <f t="shared" si="9"/>
        <v>1.615623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177</v>
      </c>
      <c r="AT176" s="162" t="s">
        <v>178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177</v>
      </c>
      <c r="BM176" s="162" t="s">
        <v>323</v>
      </c>
    </row>
    <row r="177" spans="1:65" s="12" customFormat="1" ht="22.9" customHeight="1">
      <c r="B177" s="137"/>
      <c r="D177" s="138" t="s">
        <v>69</v>
      </c>
      <c r="E177" s="147" t="s">
        <v>404</v>
      </c>
      <c r="F177" s="147" t="s">
        <v>405</v>
      </c>
      <c r="J177" s="148"/>
      <c r="L177" s="137"/>
      <c r="M177" s="141"/>
      <c r="N177" s="142"/>
      <c r="O177" s="142"/>
      <c r="P177" s="143">
        <f>SUM(P178:P186)</f>
        <v>0</v>
      </c>
      <c r="Q177" s="142"/>
      <c r="R177" s="143">
        <f>SUM(R178:R186)</f>
        <v>0</v>
      </c>
      <c r="S177" s="142"/>
      <c r="T177" s="144">
        <f>SUM(T178:T186)</f>
        <v>0</v>
      </c>
      <c r="AR177" s="138" t="s">
        <v>83</v>
      </c>
      <c r="AT177" s="145" t="s">
        <v>69</v>
      </c>
      <c r="AU177" s="145" t="s">
        <v>77</v>
      </c>
      <c r="AY177" s="138" t="s">
        <v>170</v>
      </c>
      <c r="BK177" s="146">
        <f>SUM(BK178:BK186)</f>
        <v>0</v>
      </c>
    </row>
    <row r="178" spans="1:65" s="2" customFormat="1" ht="37.9" customHeight="1">
      <c r="A178" s="26"/>
      <c r="B178" s="149"/>
      <c r="C178" s="164" t="s">
        <v>247</v>
      </c>
      <c r="D178" s="164" t="s">
        <v>178</v>
      </c>
      <c r="E178" s="165" t="s">
        <v>406</v>
      </c>
      <c r="F178" s="166" t="s">
        <v>407</v>
      </c>
      <c r="G178" s="167" t="s">
        <v>181</v>
      </c>
      <c r="H178" s="168">
        <v>1048.8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</v>
      </c>
      <c r="P178" s="160">
        <f t="shared" ref="P178:P186" si="18">O178*H178</f>
        <v>0</v>
      </c>
      <c r="Q178" s="160">
        <v>0</v>
      </c>
      <c r="R178" s="160">
        <f t="shared" ref="R178:R186" si="19">Q178*H178</f>
        <v>0</v>
      </c>
      <c r="S178" s="160">
        <v>0</v>
      </c>
      <c r="T178" s="161">
        <f t="shared" ref="T178:T186" si="20"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200</v>
      </c>
      <c r="AT178" s="162" t="s">
        <v>178</v>
      </c>
      <c r="AU178" s="162" t="s">
        <v>83</v>
      </c>
      <c r="AY178" s="14" t="s">
        <v>170</v>
      </c>
      <c r="BE178" s="163">
        <f t="shared" ref="BE178:BE186" si="21">IF(N178="základná",J178,0)</f>
        <v>0</v>
      </c>
      <c r="BF178" s="163">
        <f t="shared" ref="BF178:BF186" si="22">IF(N178="znížená",J178,0)</f>
        <v>0</v>
      </c>
      <c r="BG178" s="163">
        <f t="shared" ref="BG178:BG186" si="23">IF(N178="zákl. prenesená",J178,0)</f>
        <v>0</v>
      </c>
      <c r="BH178" s="163">
        <f t="shared" ref="BH178:BH186" si="24">IF(N178="zníž. prenesená",J178,0)</f>
        <v>0</v>
      </c>
      <c r="BI178" s="163">
        <f t="shared" ref="BI178:BI186" si="25">IF(N178="nulová",J178,0)</f>
        <v>0</v>
      </c>
      <c r="BJ178" s="14" t="s">
        <v>83</v>
      </c>
      <c r="BK178" s="163">
        <f t="shared" ref="BK178:BK186" si="26">ROUND(I178*H178,2)</f>
        <v>0</v>
      </c>
      <c r="BL178" s="14" t="s">
        <v>200</v>
      </c>
      <c r="BM178" s="162" t="s">
        <v>408</v>
      </c>
    </row>
    <row r="179" spans="1:65" s="2" customFormat="1" ht="24.2" customHeight="1">
      <c r="A179" s="26"/>
      <c r="B179" s="149"/>
      <c r="C179" s="150" t="s">
        <v>246</v>
      </c>
      <c r="D179" s="150" t="s">
        <v>173</v>
      </c>
      <c r="E179" s="151" t="s">
        <v>409</v>
      </c>
      <c r="F179" s="152" t="s">
        <v>410</v>
      </c>
      <c r="G179" s="153" t="s">
        <v>181</v>
      </c>
      <c r="H179" s="154">
        <v>1070</v>
      </c>
      <c r="I179" s="155"/>
      <c r="J179" s="155"/>
      <c r="K179" s="156"/>
      <c r="L179" s="157"/>
      <c r="M179" s="158" t="s">
        <v>1</v>
      </c>
      <c r="N179" s="159" t="s">
        <v>36</v>
      </c>
      <c r="O179" s="160">
        <v>0</v>
      </c>
      <c r="P179" s="160">
        <f t="shared" si="18"/>
        <v>0</v>
      </c>
      <c r="Q179" s="160">
        <v>0</v>
      </c>
      <c r="R179" s="160">
        <f t="shared" si="19"/>
        <v>0</v>
      </c>
      <c r="S179" s="160">
        <v>0</v>
      </c>
      <c r="T179" s="161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233</v>
      </c>
      <c r="AT179" s="162" t="s">
        <v>173</v>
      </c>
      <c r="AU179" s="162" t="s">
        <v>83</v>
      </c>
      <c r="AY179" s="14" t="s">
        <v>170</v>
      </c>
      <c r="BE179" s="163">
        <f t="shared" si="21"/>
        <v>0</v>
      </c>
      <c r="BF179" s="163">
        <f t="shared" si="22"/>
        <v>0</v>
      </c>
      <c r="BG179" s="163">
        <f t="shared" si="23"/>
        <v>0</v>
      </c>
      <c r="BH179" s="163">
        <f t="shared" si="24"/>
        <v>0</v>
      </c>
      <c r="BI179" s="163">
        <f t="shared" si="25"/>
        <v>0</v>
      </c>
      <c r="BJ179" s="14" t="s">
        <v>83</v>
      </c>
      <c r="BK179" s="163">
        <f t="shared" si="26"/>
        <v>0</v>
      </c>
      <c r="BL179" s="14" t="s">
        <v>200</v>
      </c>
      <c r="BM179" s="162" t="s">
        <v>411</v>
      </c>
    </row>
    <row r="180" spans="1:65" s="2" customFormat="1" ht="37.9" customHeight="1">
      <c r="A180" s="26"/>
      <c r="B180" s="149"/>
      <c r="C180" s="164" t="s">
        <v>412</v>
      </c>
      <c r="D180" s="164" t="s">
        <v>178</v>
      </c>
      <c r="E180" s="165" t="s">
        <v>413</v>
      </c>
      <c r="F180" s="166" t="s">
        <v>414</v>
      </c>
      <c r="G180" s="167" t="s">
        <v>181</v>
      </c>
      <c r="H180" s="168">
        <v>1048.8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18"/>
        <v>0</v>
      </c>
      <c r="Q180" s="160">
        <v>0</v>
      </c>
      <c r="R180" s="160">
        <f t="shared" si="19"/>
        <v>0</v>
      </c>
      <c r="S180" s="160">
        <v>0</v>
      </c>
      <c r="T180" s="161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200</v>
      </c>
      <c r="AT180" s="162" t="s">
        <v>178</v>
      </c>
      <c r="AU180" s="162" t="s">
        <v>83</v>
      </c>
      <c r="AY180" s="14" t="s">
        <v>170</v>
      </c>
      <c r="BE180" s="163">
        <f t="shared" si="21"/>
        <v>0</v>
      </c>
      <c r="BF180" s="163">
        <f t="shared" si="22"/>
        <v>0</v>
      </c>
      <c r="BG180" s="163">
        <f t="shared" si="23"/>
        <v>0</v>
      </c>
      <c r="BH180" s="163">
        <f t="shared" si="24"/>
        <v>0</v>
      </c>
      <c r="BI180" s="163">
        <f t="shared" si="25"/>
        <v>0</v>
      </c>
      <c r="BJ180" s="14" t="s">
        <v>83</v>
      </c>
      <c r="BK180" s="163">
        <f t="shared" si="26"/>
        <v>0</v>
      </c>
      <c r="BL180" s="14" t="s">
        <v>200</v>
      </c>
      <c r="BM180" s="162" t="s">
        <v>415</v>
      </c>
    </row>
    <row r="181" spans="1:65" s="2" customFormat="1" ht="21.75" customHeight="1">
      <c r="A181" s="26"/>
      <c r="B181" s="149"/>
      <c r="C181" s="150" t="s">
        <v>250</v>
      </c>
      <c r="D181" s="150" t="s">
        <v>173</v>
      </c>
      <c r="E181" s="151" t="s">
        <v>416</v>
      </c>
      <c r="F181" s="152" t="s">
        <v>417</v>
      </c>
      <c r="G181" s="153" t="s">
        <v>418</v>
      </c>
      <c r="H181" s="154">
        <v>116</v>
      </c>
      <c r="I181" s="155"/>
      <c r="J181" s="155"/>
      <c r="K181" s="156"/>
      <c r="L181" s="157"/>
      <c r="M181" s="158" t="s">
        <v>1</v>
      </c>
      <c r="N181" s="159" t="s">
        <v>36</v>
      </c>
      <c r="O181" s="160">
        <v>0</v>
      </c>
      <c r="P181" s="160">
        <f t="shared" si="18"/>
        <v>0</v>
      </c>
      <c r="Q181" s="160">
        <v>0</v>
      </c>
      <c r="R181" s="160">
        <f t="shared" si="19"/>
        <v>0</v>
      </c>
      <c r="S181" s="160">
        <v>0</v>
      </c>
      <c r="T181" s="161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233</v>
      </c>
      <c r="AT181" s="162" t="s">
        <v>173</v>
      </c>
      <c r="AU181" s="162" t="s">
        <v>83</v>
      </c>
      <c r="AY181" s="14" t="s">
        <v>170</v>
      </c>
      <c r="BE181" s="163">
        <f t="shared" si="21"/>
        <v>0</v>
      </c>
      <c r="BF181" s="163">
        <f t="shared" si="22"/>
        <v>0</v>
      </c>
      <c r="BG181" s="163">
        <f t="shared" si="23"/>
        <v>0</v>
      </c>
      <c r="BH181" s="163">
        <f t="shared" si="24"/>
        <v>0</v>
      </c>
      <c r="BI181" s="163">
        <f t="shared" si="25"/>
        <v>0</v>
      </c>
      <c r="BJ181" s="14" t="s">
        <v>83</v>
      </c>
      <c r="BK181" s="163">
        <f t="shared" si="26"/>
        <v>0</v>
      </c>
      <c r="BL181" s="14" t="s">
        <v>200</v>
      </c>
      <c r="BM181" s="162" t="s">
        <v>419</v>
      </c>
    </row>
    <row r="182" spans="1:65" s="2" customFormat="1" ht="24.2" customHeight="1">
      <c r="A182" s="26"/>
      <c r="B182" s="149"/>
      <c r="C182" s="164" t="s">
        <v>420</v>
      </c>
      <c r="D182" s="164" t="s">
        <v>178</v>
      </c>
      <c r="E182" s="165" t="s">
        <v>421</v>
      </c>
      <c r="F182" s="166" t="s">
        <v>422</v>
      </c>
      <c r="G182" s="167" t="s">
        <v>181</v>
      </c>
      <c r="H182" s="168">
        <v>198.21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18"/>
        <v>0</v>
      </c>
      <c r="Q182" s="160">
        <v>0</v>
      </c>
      <c r="R182" s="160">
        <f t="shared" si="19"/>
        <v>0</v>
      </c>
      <c r="S182" s="160">
        <v>0</v>
      </c>
      <c r="T182" s="161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200</v>
      </c>
      <c r="AT182" s="162" t="s">
        <v>178</v>
      </c>
      <c r="AU182" s="162" t="s">
        <v>83</v>
      </c>
      <c r="AY182" s="14" t="s">
        <v>170</v>
      </c>
      <c r="BE182" s="163">
        <f t="shared" si="21"/>
        <v>0</v>
      </c>
      <c r="BF182" s="163">
        <f t="shared" si="22"/>
        <v>0</v>
      </c>
      <c r="BG182" s="163">
        <f t="shared" si="23"/>
        <v>0</v>
      </c>
      <c r="BH182" s="163">
        <f t="shared" si="24"/>
        <v>0</v>
      </c>
      <c r="BI182" s="163">
        <f t="shared" si="25"/>
        <v>0</v>
      </c>
      <c r="BJ182" s="14" t="s">
        <v>83</v>
      </c>
      <c r="BK182" s="163">
        <f t="shared" si="26"/>
        <v>0</v>
      </c>
      <c r="BL182" s="14" t="s">
        <v>200</v>
      </c>
      <c r="BM182" s="162" t="s">
        <v>423</v>
      </c>
    </row>
    <row r="183" spans="1:65" s="2" customFormat="1" ht="24.2" customHeight="1">
      <c r="A183" s="26"/>
      <c r="B183" s="149"/>
      <c r="C183" s="150" t="s">
        <v>256</v>
      </c>
      <c r="D183" s="150" t="s">
        <v>173</v>
      </c>
      <c r="E183" s="151" t="s">
        <v>402</v>
      </c>
      <c r="F183" s="152" t="s">
        <v>403</v>
      </c>
      <c r="G183" s="153" t="s">
        <v>181</v>
      </c>
      <c r="H183" s="154">
        <v>204.86699999999999</v>
      </c>
      <c r="I183" s="155"/>
      <c r="J183" s="155"/>
      <c r="K183" s="156"/>
      <c r="L183" s="157"/>
      <c r="M183" s="158" t="s">
        <v>1</v>
      </c>
      <c r="N183" s="159" t="s">
        <v>36</v>
      </c>
      <c r="O183" s="160">
        <v>0</v>
      </c>
      <c r="P183" s="160">
        <f t="shared" si="18"/>
        <v>0</v>
      </c>
      <c r="Q183" s="160">
        <v>0</v>
      </c>
      <c r="R183" s="160">
        <f t="shared" si="19"/>
        <v>0</v>
      </c>
      <c r="S183" s="160">
        <v>0</v>
      </c>
      <c r="T183" s="161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233</v>
      </c>
      <c r="AT183" s="162" t="s">
        <v>173</v>
      </c>
      <c r="AU183" s="162" t="s">
        <v>83</v>
      </c>
      <c r="AY183" s="14" t="s">
        <v>170</v>
      </c>
      <c r="BE183" s="163">
        <f t="shared" si="21"/>
        <v>0</v>
      </c>
      <c r="BF183" s="163">
        <f t="shared" si="22"/>
        <v>0</v>
      </c>
      <c r="BG183" s="163">
        <f t="shared" si="23"/>
        <v>0</v>
      </c>
      <c r="BH183" s="163">
        <f t="shared" si="24"/>
        <v>0</v>
      </c>
      <c r="BI183" s="163">
        <f t="shared" si="25"/>
        <v>0</v>
      </c>
      <c r="BJ183" s="14" t="s">
        <v>83</v>
      </c>
      <c r="BK183" s="163">
        <f t="shared" si="26"/>
        <v>0</v>
      </c>
      <c r="BL183" s="14" t="s">
        <v>200</v>
      </c>
      <c r="BM183" s="162" t="s">
        <v>424</v>
      </c>
    </row>
    <row r="184" spans="1:65" s="2" customFormat="1" ht="24.2" customHeight="1">
      <c r="A184" s="26"/>
      <c r="B184" s="149"/>
      <c r="C184" s="150" t="s">
        <v>425</v>
      </c>
      <c r="D184" s="150" t="s">
        <v>173</v>
      </c>
      <c r="E184" s="151" t="s">
        <v>426</v>
      </c>
      <c r="F184" s="152" t="s">
        <v>427</v>
      </c>
      <c r="G184" s="153" t="s">
        <v>181</v>
      </c>
      <c r="H184" s="154">
        <v>1.76</v>
      </c>
      <c r="I184" s="155"/>
      <c r="J184" s="155"/>
      <c r="K184" s="156"/>
      <c r="L184" s="157"/>
      <c r="M184" s="158" t="s">
        <v>1</v>
      </c>
      <c r="N184" s="159" t="s">
        <v>36</v>
      </c>
      <c r="O184" s="160">
        <v>0</v>
      </c>
      <c r="P184" s="160">
        <f t="shared" si="18"/>
        <v>0</v>
      </c>
      <c r="Q184" s="160">
        <v>0</v>
      </c>
      <c r="R184" s="160">
        <f t="shared" si="19"/>
        <v>0</v>
      </c>
      <c r="S184" s="160">
        <v>0</v>
      </c>
      <c r="T184" s="161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233</v>
      </c>
      <c r="AT184" s="162" t="s">
        <v>173</v>
      </c>
      <c r="AU184" s="162" t="s">
        <v>83</v>
      </c>
      <c r="AY184" s="14" t="s">
        <v>170</v>
      </c>
      <c r="BE184" s="163">
        <f t="shared" si="21"/>
        <v>0</v>
      </c>
      <c r="BF184" s="163">
        <f t="shared" si="22"/>
        <v>0</v>
      </c>
      <c r="BG184" s="163">
        <f t="shared" si="23"/>
        <v>0</v>
      </c>
      <c r="BH184" s="163">
        <f t="shared" si="24"/>
        <v>0</v>
      </c>
      <c r="BI184" s="163">
        <f t="shared" si="25"/>
        <v>0</v>
      </c>
      <c r="BJ184" s="14" t="s">
        <v>83</v>
      </c>
      <c r="BK184" s="163">
        <f t="shared" si="26"/>
        <v>0</v>
      </c>
      <c r="BL184" s="14" t="s">
        <v>200</v>
      </c>
      <c r="BM184" s="162" t="s">
        <v>428</v>
      </c>
    </row>
    <row r="185" spans="1:65" s="2" customFormat="1" ht="24.2" customHeight="1">
      <c r="A185" s="26"/>
      <c r="B185" s="149"/>
      <c r="C185" s="164" t="s">
        <v>259</v>
      </c>
      <c r="D185" s="164" t="s">
        <v>178</v>
      </c>
      <c r="E185" s="165" t="s">
        <v>429</v>
      </c>
      <c r="F185" s="166" t="s">
        <v>430</v>
      </c>
      <c r="G185" s="167" t="s">
        <v>275</v>
      </c>
      <c r="H185" s="168">
        <v>4.9870000000000001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18"/>
        <v>0</v>
      </c>
      <c r="Q185" s="160">
        <v>0</v>
      </c>
      <c r="R185" s="160">
        <f t="shared" si="19"/>
        <v>0</v>
      </c>
      <c r="S185" s="160">
        <v>0</v>
      </c>
      <c r="T185" s="161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200</v>
      </c>
      <c r="AT185" s="162" t="s">
        <v>178</v>
      </c>
      <c r="AU185" s="162" t="s">
        <v>83</v>
      </c>
      <c r="AY185" s="14" t="s">
        <v>170</v>
      </c>
      <c r="BE185" s="163">
        <f t="shared" si="21"/>
        <v>0</v>
      </c>
      <c r="BF185" s="163">
        <f t="shared" si="22"/>
        <v>0</v>
      </c>
      <c r="BG185" s="163">
        <f t="shared" si="23"/>
        <v>0</v>
      </c>
      <c r="BH185" s="163">
        <f t="shared" si="24"/>
        <v>0</v>
      </c>
      <c r="BI185" s="163">
        <f t="shared" si="25"/>
        <v>0</v>
      </c>
      <c r="BJ185" s="14" t="s">
        <v>83</v>
      </c>
      <c r="BK185" s="163">
        <f t="shared" si="26"/>
        <v>0</v>
      </c>
      <c r="BL185" s="14" t="s">
        <v>200</v>
      </c>
      <c r="BM185" s="162" t="s">
        <v>431</v>
      </c>
    </row>
    <row r="186" spans="1:65" s="2" customFormat="1" ht="24.2" customHeight="1">
      <c r="A186" s="26"/>
      <c r="B186" s="149"/>
      <c r="C186" s="164" t="s">
        <v>432</v>
      </c>
      <c r="D186" s="164" t="s">
        <v>178</v>
      </c>
      <c r="E186" s="165" t="s">
        <v>433</v>
      </c>
      <c r="F186" s="166" t="s">
        <v>434</v>
      </c>
      <c r="G186" s="167" t="s">
        <v>275</v>
      </c>
      <c r="H186" s="168">
        <v>4.9870000000000001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si="18"/>
        <v>0</v>
      </c>
      <c r="Q186" s="160">
        <v>0</v>
      </c>
      <c r="R186" s="160">
        <f t="shared" si="19"/>
        <v>0</v>
      </c>
      <c r="S186" s="160">
        <v>0</v>
      </c>
      <c r="T186" s="161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200</v>
      </c>
      <c r="AT186" s="162" t="s">
        <v>178</v>
      </c>
      <c r="AU186" s="162" t="s">
        <v>83</v>
      </c>
      <c r="AY186" s="14" t="s">
        <v>170</v>
      </c>
      <c r="BE186" s="163">
        <f t="shared" si="21"/>
        <v>0</v>
      </c>
      <c r="BF186" s="163">
        <f t="shared" si="22"/>
        <v>0</v>
      </c>
      <c r="BG186" s="163">
        <f t="shared" si="23"/>
        <v>0</v>
      </c>
      <c r="BH186" s="163">
        <f t="shared" si="24"/>
        <v>0</v>
      </c>
      <c r="BI186" s="163">
        <f t="shared" si="25"/>
        <v>0</v>
      </c>
      <c r="BJ186" s="14" t="s">
        <v>83</v>
      </c>
      <c r="BK186" s="163">
        <f t="shared" si="26"/>
        <v>0</v>
      </c>
      <c r="BL186" s="14" t="s">
        <v>200</v>
      </c>
      <c r="BM186" s="162" t="s">
        <v>251</v>
      </c>
    </row>
    <row r="187" spans="1:65" s="12" customFormat="1" ht="22.9" customHeight="1">
      <c r="B187" s="137"/>
      <c r="D187" s="138" t="s">
        <v>69</v>
      </c>
      <c r="E187" s="147" t="s">
        <v>435</v>
      </c>
      <c r="F187" s="147" t="s">
        <v>436</v>
      </c>
      <c r="J187" s="148"/>
      <c r="L187" s="137"/>
      <c r="M187" s="141"/>
      <c r="N187" s="142"/>
      <c r="O187" s="142"/>
      <c r="P187" s="143">
        <f>SUM(P188:P192)</f>
        <v>9.5759999999999998E-2</v>
      </c>
      <c r="Q187" s="142"/>
      <c r="R187" s="143">
        <f>SUM(R188:R192)</f>
        <v>0</v>
      </c>
      <c r="S187" s="142"/>
      <c r="T187" s="144">
        <f>SUM(T188:T192)</f>
        <v>0</v>
      </c>
      <c r="AR187" s="138" t="s">
        <v>83</v>
      </c>
      <c r="AT187" s="145" t="s">
        <v>69</v>
      </c>
      <c r="AU187" s="145" t="s">
        <v>77</v>
      </c>
      <c r="AY187" s="138" t="s">
        <v>170</v>
      </c>
      <c r="BK187" s="146">
        <f>SUM(BK188:BK192)</f>
        <v>0</v>
      </c>
    </row>
    <row r="188" spans="1:65" s="2" customFormat="1" ht="16.5" customHeight="1">
      <c r="A188" s="26"/>
      <c r="B188" s="149"/>
      <c r="C188" s="164" t="s">
        <v>263</v>
      </c>
      <c r="D188" s="164" t="s">
        <v>178</v>
      </c>
      <c r="E188" s="165" t="s">
        <v>437</v>
      </c>
      <c r="F188" s="166" t="s">
        <v>438</v>
      </c>
      <c r="G188" s="167" t="s">
        <v>219</v>
      </c>
      <c r="H188" s="168">
        <v>3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>O188*H188</f>
        <v>0</v>
      </c>
      <c r="Q188" s="160">
        <v>0</v>
      </c>
      <c r="R188" s="160">
        <f>Q188*H188</f>
        <v>0</v>
      </c>
      <c r="S188" s="160">
        <v>0</v>
      </c>
      <c r="T188" s="161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200</v>
      </c>
      <c r="AT188" s="162" t="s">
        <v>178</v>
      </c>
      <c r="AU188" s="162" t="s">
        <v>83</v>
      </c>
      <c r="AY188" s="14" t="s">
        <v>170</v>
      </c>
      <c r="BE188" s="163">
        <f>IF(N188="základná",J188,0)</f>
        <v>0</v>
      </c>
      <c r="BF188" s="163">
        <f>IF(N188="znížená",J188,0)</f>
        <v>0</v>
      </c>
      <c r="BG188" s="163">
        <f>IF(N188="zákl. prenesená",J188,0)</f>
        <v>0</v>
      </c>
      <c r="BH188" s="163">
        <f>IF(N188="zníž. prenesená",J188,0)</f>
        <v>0</v>
      </c>
      <c r="BI188" s="163">
        <f>IF(N188="nulová",J188,0)</f>
        <v>0</v>
      </c>
      <c r="BJ188" s="14" t="s">
        <v>83</v>
      </c>
      <c r="BK188" s="163">
        <f>ROUND(I188*H188,2)</f>
        <v>0</v>
      </c>
      <c r="BL188" s="14" t="s">
        <v>200</v>
      </c>
      <c r="BM188" s="162" t="s">
        <v>439</v>
      </c>
    </row>
    <row r="189" spans="1:65" s="2" customFormat="1" ht="37.9" customHeight="1">
      <c r="A189" s="26"/>
      <c r="B189" s="149"/>
      <c r="C189" s="150" t="s">
        <v>440</v>
      </c>
      <c r="D189" s="150" t="s">
        <v>173</v>
      </c>
      <c r="E189" s="151" t="s">
        <v>441</v>
      </c>
      <c r="F189" s="152" t="s">
        <v>442</v>
      </c>
      <c r="G189" s="153" t="s">
        <v>219</v>
      </c>
      <c r="H189" s="154">
        <v>3</v>
      </c>
      <c r="I189" s="155"/>
      <c r="J189" s="155"/>
      <c r="K189" s="156"/>
      <c r="L189" s="157"/>
      <c r="M189" s="158" t="s">
        <v>1</v>
      </c>
      <c r="N189" s="159" t="s">
        <v>36</v>
      </c>
      <c r="O189" s="160">
        <v>0</v>
      </c>
      <c r="P189" s="160">
        <f>O189*H189</f>
        <v>0</v>
      </c>
      <c r="Q189" s="160">
        <v>0</v>
      </c>
      <c r="R189" s="160">
        <f>Q189*H189</f>
        <v>0</v>
      </c>
      <c r="S189" s="160">
        <v>0</v>
      </c>
      <c r="T189" s="161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233</v>
      </c>
      <c r="AT189" s="162" t="s">
        <v>173</v>
      </c>
      <c r="AU189" s="162" t="s">
        <v>83</v>
      </c>
      <c r="AY189" s="14" t="s">
        <v>170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4" t="s">
        <v>83</v>
      </c>
      <c r="BK189" s="163">
        <f>ROUND(I189*H189,2)</f>
        <v>0</v>
      </c>
      <c r="BL189" s="14" t="s">
        <v>200</v>
      </c>
      <c r="BM189" s="162" t="s">
        <v>443</v>
      </c>
    </row>
    <row r="190" spans="1:65" s="2" customFormat="1" ht="21.75" customHeight="1">
      <c r="A190" s="26"/>
      <c r="B190" s="149"/>
      <c r="C190" s="164" t="s">
        <v>266</v>
      </c>
      <c r="D190" s="164" t="s">
        <v>178</v>
      </c>
      <c r="E190" s="165" t="s">
        <v>444</v>
      </c>
      <c r="F190" s="166" t="s">
        <v>445</v>
      </c>
      <c r="G190" s="167" t="s">
        <v>219</v>
      </c>
      <c r="H190" s="168">
        <v>18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200</v>
      </c>
      <c r="AT190" s="162" t="s">
        <v>178</v>
      </c>
      <c r="AU190" s="162" t="s">
        <v>83</v>
      </c>
      <c r="AY190" s="14" t="s">
        <v>170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4" t="s">
        <v>83</v>
      </c>
      <c r="BK190" s="163">
        <f>ROUND(I190*H190,2)</f>
        <v>0</v>
      </c>
      <c r="BL190" s="14" t="s">
        <v>200</v>
      </c>
      <c r="BM190" s="162" t="s">
        <v>446</v>
      </c>
    </row>
    <row r="191" spans="1:65" s="2" customFormat="1" ht="24.2" customHeight="1">
      <c r="A191" s="26"/>
      <c r="B191" s="149"/>
      <c r="C191" s="164" t="s">
        <v>447</v>
      </c>
      <c r="D191" s="164" t="s">
        <v>178</v>
      </c>
      <c r="E191" s="165" t="s">
        <v>448</v>
      </c>
      <c r="F191" s="166" t="s">
        <v>449</v>
      </c>
      <c r="G191" s="167" t="s">
        <v>275</v>
      </c>
      <c r="H191" s="168">
        <v>3.7999999999999999E-2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1.5</v>
      </c>
      <c r="P191" s="160">
        <f>O191*H191</f>
        <v>5.6999999999999995E-2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200</v>
      </c>
      <c r="AT191" s="162" t="s">
        <v>178</v>
      </c>
      <c r="AU191" s="162" t="s">
        <v>83</v>
      </c>
      <c r="AY191" s="14" t="s">
        <v>170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4" t="s">
        <v>83</v>
      </c>
      <c r="BK191" s="163">
        <f>ROUND(I191*H191,2)</f>
        <v>0</v>
      </c>
      <c r="BL191" s="14" t="s">
        <v>200</v>
      </c>
      <c r="BM191" s="162" t="s">
        <v>450</v>
      </c>
    </row>
    <row r="192" spans="1:65" s="2" customFormat="1" ht="24.2" customHeight="1">
      <c r="A192" s="26"/>
      <c r="B192" s="149"/>
      <c r="C192" s="164" t="s">
        <v>270</v>
      </c>
      <c r="D192" s="164" t="s">
        <v>178</v>
      </c>
      <c r="E192" s="165" t="s">
        <v>451</v>
      </c>
      <c r="F192" s="166" t="s">
        <v>452</v>
      </c>
      <c r="G192" s="167" t="s">
        <v>275</v>
      </c>
      <c r="H192" s="168">
        <v>3.7999999999999999E-2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1.02</v>
      </c>
      <c r="P192" s="160">
        <f>O192*H192</f>
        <v>3.8760000000000003E-2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200</v>
      </c>
      <c r="AT192" s="162" t="s">
        <v>178</v>
      </c>
      <c r="AU192" s="162" t="s">
        <v>83</v>
      </c>
      <c r="AY192" s="14" t="s">
        <v>170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4" t="s">
        <v>83</v>
      </c>
      <c r="BK192" s="163">
        <f>ROUND(I192*H192,2)</f>
        <v>0</v>
      </c>
      <c r="BL192" s="14" t="s">
        <v>200</v>
      </c>
      <c r="BM192" s="162" t="s">
        <v>453</v>
      </c>
    </row>
    <row r="193" spans="1:65" s="12" customFormat="1" ht="22.9" customHeight="1">
      <c r="B193" s="137"/>
      <c r="D193" s="138" t="s">
        <v>69</v>
      </c>
      <c r="E193" s="147" t="s">
        <v>454</v>
      </c>
      <c r="F193" s="147" t="s">
        <v>455</v>
      </c>
      <c r="J193" s="148"/>
      <c r="L193" s="137"/>
      <c r="M193" s="141"/>
      <c r="N193" s="142"/>
      <c r="O193" s="142"/>
      <c r="P193" s="143">
        <f>SUM(P194:P199)</f>
        <v>0</v>
      </c>
      <c r="Q193" s="142"/>
      <c r="R193" s="143">
        <f>SUM(R194:R199)</f>
        <v>0</v>
      </c>
      <c r="S193" s="142"/>
      <c r="T193" s="144">
        <f>SUM(T194:T199)</f>
        <v>0</v>
      </c>
      <c r="AR193" s="138" t="s">
        <v>83</v>
      </c>
      <c r="AT193" s="145" t="s">
        <v>69</v>
      </c>
      <c r="AU193" s="145" t="s">
        <v>77</v>
      </c>
      <c r="AY193" s="138" t="s">
        <v>170</v>
      </c>
      <c r="BK193" s="146">
        <f>SUM(BK194:BK199)</f>
        <v>0</v>
      </c>
    </row>
    <row r="194" spans="1:65" s="2" customFormat="1" ht="33" customHeight="1">
      <c r="A194" s="26"/>
      <c r="B194" s="149"/>
      <c r="C194" s="164" t="s">
        <v>456</v>
      </c>
      <c r="D194" s="164" t="s">
        <v>178</v>
      </c>
      <c r="E194" s="165" t="s">
        <v>457</v>
      </c>
      <c r="F194" s="166" t="s">
        <v>458</v>
      </c>
      <c r="G194" s="167" t="s">
        <v>208</v>
      </c>
      <c r="H194" s="168">
        <v>10.8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ref="P194:P199" si="27">O194*H194</f>
        <v>0</v>
      </c>
      <c r="Q194" s="160">
        <v>0</v>
      </c>
      <c r="R194" s="160">
        <f t="shared" ref="R194:R199" si="28">Q194*H194</f>
        <v>0</v>
      </c>
      <c r="S194" s="160">
        <v>0</v>
      </c>
      <c r="T194" s="161">
        <f t="shared" ref="T194:T199" si="29"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200</v>
      </c>
      <c r="AT194" s="162" t="s">
        <v>178</v>
      </c>
      <c r="AU194" s="162" t="s">
        <v>83</v>
      </c>
      <c r="AY194" s="14" t="s">
        <v>170</v>
      </c>
      <c r="BE194" s="163">
        <f t="shared" ref="BE194:BE199" si="30">IF(N194="základná",J194,0)</f>
        <v>0</v>
      </c>
      <c r="BF194" s="163">
        <f t="shared" ref="BF194:BF199" si="31">IF(N194="znížená",J194,0)</f>
        <v>0</v>
      </c>
      <c r="BG194" s="163">
        <f t="shared" ref="BG194:BG199" si="32">IF(N194="zákl. prenesená",J194,0)</f>
        <v>0</v>
      </c>
      <c r="BH194" s="163">
        <f t="shared" ref="BH194:BH199" si="33">IF(N194="zníž. prenesená",J194,0)</f>
        <v>0</v>
      </c>
      <c r="BI194" s="163">
        <f t="shared" ref="BI194:BI199" si="34">IF(N194="nulová",J194,0)</f>
        <v>0</v>
      </c>
      <c r="BJ194" s="14" t="s">
        <v>83</v>
      </c>
      <c r="BK194" s="163">
        <f t="shared" ref="BK194:BK199" si="35">ROUND(I194*H194,2)</f>
        <v>0</v>
      </c>
      <c r="BL194" s="14" t="s">
        <v>200</v>
      </c>
      <c r="BM194" s="162" t="s">
        <v>459</v>
      </c>
    </row>
    <row r="195" spans="1:65" s="2" customFormat="1" ht="33" customHeight="1">
      <c r="A195" s="26"/>
      <c r="B195" s="149"/>
      <c r="C195" s="164" t="s">
        <v>276</v>
      </c>
      <c r="D195" s="164" t="s">
        <v>178</v>
      </c>
      <c r="E195" s="165" t="s">
        <v>460</v>
      </c>
      <c r="F195" s="166" t="s">
        <v>461</v>
      </c>
      <c r="G195" s="167" t="s">
        <v>208</v>
      </c>
      <c r="H195" s="168">
        <v>18.8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27"/>
        <v>0</v>
      </c>
      <c r="Q195" s="160">
        <v>0</v>
      </c>
      <c r="R195" s="160">
        <f t="shared" si="28"/>
        <v>0</v>
      </c>
      <c r="S195" s="160">
        <v>0</v>
      </c>
      <c r="T195" s="161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200</v>
      </c>
      <c r="AT195" s="162" t="s">
        <v>178</v>
      </c>
      <c r="AU195" s="162" t="s">
        <v>83</v>
      </c>
      <c r="AY195" s="14" t="s">
        <v>170</v>
      </c>
      <c r="BE195" s="163">
        <f t="shared" si="30"/>
        <v>0</v>
      </c>
      <c r="BF195" s="163">
        <f t="shared" si="31"/>
        <v>0</v>
      </c>
      <c r="BG195" s="163">
        <f t="shared" si="32"/>
        <v>0</v>
      </c>
      <c r="BH195" s="163">
        <f t="shared" si="33"/>
        <v>0</v>
      </c>
      <c r="BI195" s="163">
        <f t="shared" si="34"/>
        <v>0</v>
      </c>
      <c r="BJ195" s="14" t="s">
        <v>83</v>
      </c>
      <c r="BK195" s="163">
        <f t="shared" si="35"/>
        <v>0</v>
      </c>
      <c r="BL195" s="14" t="s">
        <v>200</v>
      </c>
      <c r="BM195" s="162" t="s">
        <v>462</v>
      </c>
    </row>
    <row r="196" spans="1:65" s="2" customFormat="1" ht="33" customHeight="1">
      <c r="A196" s="26"/>
      <c r="B196" s="149"/>
      <c r="C196" s="164" t="s">
        <v>463</v>
      </c>
      <c r="D196" s="164" t="s">
        <v>178</v>
      </c>
      <c r="E196" s="165" t="s">
        <v>464</v>
      </c>
      <c r="F196" s="166" t="s">
        <v>465</v>
      </c>
      <c r="G196" s="167" t="s">
        <v>181</v>
      </c>
      <c r="H196" s="168">
        <v>118.575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27"/>
        <v>0</v>
      </c>
      <c r="Q196" s="160">
        <v>0</v>
      </c>
      <c r="R196" s="160">
        <f t="shared" si="28"/>
        <v>0</v>
      </c>
      <c r="S196" s="160">
        <v>0</v>
      </c>
      <c r="T196" s="161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200</v>
      </c>
      <c r="AT196" s="162" t="s">
        <v>178</v>
      </c>
      <c r="AU196" s="162" t="s">
        <v>83</v>
      </c>
      <c r="AY196" s="14" t="s">
        <v>170</v>
      </c>
      <c r="BE196" s="163">
        <f t="shared" si="30"/>
        <v>0</v>
      </c>
      <c r="BF196" s="163">
        <f t="shared" si="31"/>
        <v>0</v>
      </c>
      <c r="BG196" s="163">
        <f t="shared" si="32"/>
        <v>0</v>
      </c>
      <c r="BH196" s="163">
        <f t="shared" si="33"/>
        <v>0</v>
      </c>
      <c r="BI196" s="163">
        <f t="shared" si="34"/>
        <v>0</v>
      </c>
      <c r="BJ196" s="14" t="s">
        <v>83</v>
      </c>
      <c r="BK196" s="163">
        <f t="shared" si="35"/>
        <v>0</v>
      </c>
      <c r="BL196" s="14" t="s">
        <v>200</v>
      </c>
      <c r="BM196" s="162" t="s">
        <v>466</v>
      </c>
    </row>
    <row r="197" spans="1:65" s="2" customFormat="1" ht="33" customHeight="1">
      <c r="A197" s="26"/>
      <c r="B197" s="149"/>
      <c r="C197" s="164" t="s">
        <v>284</v>
      </c>
      <c r="D197" s="164" t="s">
        <v>178</v>
      </c>
      <c r="E197" s="165" t="s">
        <v>464</v>
      </c>
      <c r="F197" s="166" t="s">
        <v>465</v>
      </c>
      <c r="G197" s="167" t="s">
        <v>181</v>
      </c>
      <c r="H197" s="168">
        <v>7.56</v>
      </c>
      <c r="I197" s="169"/>
      <c r="J197" s="169"/>
      <c r="K197" s="170"/>
      <c r="L197" s="27"/>
      <c r="M197" s="171" t="s">
        <v>1</v>
      </c>
      <c r="N197" s="172" t="s">
        <v>36</v>
      </c>
      <c r="O197" s="160">
        <v>0</v>
      </c>
      <c r="P197" s="160">
        <f t="shared" si="27"/>
        <v>0</v>
      </c>
      <c r="Q197" s="160">
        <v>0</v>
      </c>
      <c r="R197" s="160">
        <f t="shared" si="28"/>
        <v>0</v>
      </c>
      <c r="S197" s="160">
        <v>0</v>
      </c>
      <c r="T197" s="161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200</v>
      </c>
      <c r="AT197" s="162" t="s">
        <v>178</v>
      </c>
      <c r="AU197" s="162" t="s">
        <v>83</v>
      </c>
      <c r="AY197" s="14" t="s">
        <v>170</v>
      </c>
      <c r="BE197" s="163">
        <f t="shared" si="30"/>
        <v>0</v>
      </c>
      <c r="BF197" s="163">
        <f t="shared" si="31"/>
        <v>0</v>
      </c>
      <c r="BG197" s="163">
        <f t="shared" si="32"/>
        <v>0</v>
      </c>
      <c r="BH197" s="163">
        <f t="shared" si="33"/>
        <v>0</v>
      </c>
      <c r="BI197" s="163">
        <f t="shared" si="34"/>
        <v>0</v>
      </c>
      <c r="BJ197" s="14" t="s">
        <v>83</v>
      </c>
      <c r="BK197" s="163">
        <f t="shared" si="35"/>
        <v>0</v>
      </c>
      <c r="BL197" s="14" t="s">
        <v>200</v>
      </c>
      <c r="BM197" s="162" t="s">
        <v>467</v>
      </c>
    </row>
    <row r="198" spans="1:65" s="2" customFormat="1" ht="24.2" customHeight="1">
      <c r="A198" s="26"/>
      <c r="B198" s="149"/>
      <c r="C198" s="164" t="s">
        <v>468</v>
      </c>
      <c r="D198" s="164" t="s">
        <v>178</v>
      </c>
      <c r="E198" s="165" t="s">
        <v>469</v>
      </c>
      <c r="F198" s="166" t="s">
        <v>470</v>
      </c>
      <c r="G198" s="167" t="s">
        <v>275</v>
      </c>
      <c r="H198" s="168">
        <v>0.46200000000000002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27"/>
        <v>0</v>
      </c>
      <c r="Q198" s="160">
        <v>0</v>
      </c>
      <c r="R198" s="160">
        <f t="shared" si="28"/>
        <v>0</v>
      </c>
      <c r="S198" s="160">
        <v>0</v>
      </c>
      <c r="T198" s="161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200</v>
      </c>
      <c r="AT198" s="162" t="s">
        <v>178</v>
      </c>
      <c r="AU198" s="162" t="s">
        <v>83</v>
      </c>
      <c r="AY198" s="14" t="s">
        <v>170</v>
      </c>
      <c r="BE198" s="163">
        <f t="shared" si="30"/>
        <v>0</v>
      </c>
      <c r="BF198" s="163">
        <f t="shared" si="31"/>
        <v>0</v>
      </c>
      <c r="BG198" s="163">
        <f t="shared" si="32"/>
        <v>0</v>
      </c>
      <c r="BH198" s="163">
        <f t="shared" si="33"/>
        <v>0</v>
      </c>
      <c r="BI198" s="163">
        <f t="shared" si="34"/>
        <v>0</v>
      </c>
      <c r="BJ198" s="14" t="s">
        <v>83</v>
      </c>
      <c r="BK198" s="163">
        <f t="shared" si="35"/>
        <v>0</v>
      </c>
      <c r="BL198" s="14" t="s">
        <v>200</v>
      </c>
      <c r="BM198" s="162" t="s">
        <v>471</v>
      </c>
    </row>
    <row r="199" spans="1:65" s="2" customFormat="1" ht="24.2" customHeight="1">
      <c r="A199" s="26"/>
      <c r="B199" s="149"/>
      <c r="C199" s="164" t="s">
        <v>287</v>
      </c>
      <c r="D199" s="164" t="s">
        <v>178</v>
      </c>
      <c r="E199" s="165" t="s">
        <v>472</v>
      </c>
      <c r="F199" s="166" t="s">
        <v>473</v>
      </c>
      <c r="G199" s="167" t="s">
        <v>275</v>
      </c>
      <c r="H199" s="168">
        <v>0.46200000000000002</v>
      </c>
      <c r="I199" s="169"/>
      <c r="J199" s="169"/>
      <c r="K199" s="170"/>
      <c r="L199" s="27"/>
      <c r="M199" s="171" t="s">
        <v>1</v>
      </c>
      <c r="N199" s="172" t="s">
        <v>36</v>
      </c>
      <c r="O199" s="160">
        <v>0</v>
      </c>
      <c r="P199" s="160">
        <f t="shared" si="27"/>
        <v>0</v>
      </c>
      <c r="Q199" s="160">
        <v>0</v>
      </c>
      <c r="R199" s="160">
        <f t="shared" si="28"/>
        <v>0</v>
      </c>
      <c r="S199" s="160">
        <v>0</v>
      </c>
      <c r="T199" s="161">
        <f t="shared" si="29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200</v>
      </c>
      <c r="AT199" s="162" t="s">
        <v>178</v>
      </c>
      <c r="AU199" s="162" t="s">
        <v>83</v>
      </c>
      <c r="AY199" s="14" t="s">
        <v>170</v>
      </c>
      <c r="BE199" s="163">
        <f t="shared" si="30"/>
        <v>0</v>
      </c>
      <c r="BF199" s="163">
        <f t="shared" si="31"/>
        <v>0</v>
      </c>
      <c r="BG199" s="163">
        <f t="shared" si="32"/>
        <v>0</v>
      </c>
      <c r="BH199" s="163">
        <f t="shared" si="33"/>
        <v>0</v>
      </c>
      <c r="BI199" s="163">
        <f t="shared" si="34"/>
        <v>0</v>
      </c>
      <c r="BJ199" s="14" t="s">
        <v>83</v>
      </c>
      <c r="BK199" s="163">
        <f t="shared" si="35"/>
        <v>0</v>
      </c>
      <c r="BL199" s="14" t="s">
        <v>200</v>
      </c>
      <c r="BM199" s="162" t="s">
        <v>474</v>
      </c>
    </row>
    <row r="200" spans="1:65" s="12" customFormat="1" ht="22.9" customHeight="1">
      <c r="B200" s="137"/>
      <c r="D200" s="138" t="s">
        <v>69</v>
      </c>
      <c r="E200" s="147" t="s">
        <v>475</v>
      </c>
      <c r="F200" s="147" t="s">
        <v>476</v>
      </c>
      <c r="J200" s="148"/>
      <c r="L200" s="137"/>
      <c r="M200" s="141"/>
      <c r="N200" s="142"/>
      <c r="O200" s="142"/>
      <c r="P200" s="143">
        <f>SUM(P201:P204)</f>
        <v>0.61665000000000003</v>
      </c>
      <c r="Q200" s="142"/>
      <c r="R200" s="143">
        <f>SUM(R201:R204)</f>
        <v>0</v>
      </c>
      <c r="S200" s="142"/>
      <c r="T200" s="144">
        <f>SUM(T201:T204)</f>
        <v>0</v>
      </c>
      <c r="AR200" s="138" t="s">
        <v>83</v>
      </c>
      <c r="AT200" s="145" t="s">
        <v>69</v>
      </c>
      <c r="AU200" s="145" t="s">
        <v>77</v>
      </c>
      <c r="AY200" s="138" t="s">
        <v>170</v>
      </c>
      <c r="BK200" s="146">
        <f>SUM(BK201:BK204)</f>
        <v>0</v>
      </c>
    </row>
    <row r="201" spans="1:65" s="2" customFormat="1" ht="16.5" customHeight="1">
      <c r="A201" s="26"/>
      <c r="B201" s="149"/>
      <c r="C201" s="164" t="s">
        <v>477</v>
      </c>
      <c r="D201" s="164" t="s">
        <v>178</v>
      </c>
      <c r="E201" s="165" t="s">
        <v>478</v>
      </c>
      <c r="F201" s="166" t="s">
        <v>479</v>
      </c>
      <c r="G201" s="167" t="s">
        <v>219</v>
      </c>
      <c r="H201" s="168">
        <v>1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200</v>
      </c>
      <c r="AT201" s="162" t="s">
        <v>178</v>
      </c>
      <c r="AU201" s="162" t="s">
        <v>83</v>
      </c>
      <c r="AY201" s="14" t="s">
        <v>170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4" t="s">
        <v>83</v>
      </c>
      <c r="BK201" s="163">
        <f>ROUND(I201*H201,2)</f>
        <v>0</v>
      </c>
      <c r="BL201" s="14" t="s">
        <v>200</v>
      </c>
      <c r="BM201" s="162" t="s">
        <v>480</v>
      </c>
    </row>
    <row r="202" spans="1:65" s="2" customFormat="1" ht="24.2" customHeight="1">
      <c r="A202" s="26"/>
      <c r="B202" s="149"/>
      <c r="C202" s="150" t="s">
        <v>291</v>
      </c>
      <c r="D202" s="150" t="s">
        <v>173</v>
      </c>
      <c r="E202" s="151" t="s">
        <v>481</v>
      </c>
      <c r="F202" s="152" t="s">
        <v>482</v>
      </c>
      <c r="G202" s="153" t="s">
        <v>219</v>
      </c>
      <c r="H202" s="154">
        <v>1</v>
      </c>
      <c r="I202" s="155"/>
      <c r="J202" s="155"/>
      <c r="K202" s="156"/>
      <c r="L202" s="157"/>
      <c r="M202" s="158" t="s">
        <v>1</v>
      </c>
      <c r="N202" s="159" t="s">
        <v>36</v>
      </c>
      <c r="O202" s="160">
        <v>0</v>
      </c>
      <c r="P202" s="160">
        <f>O202*H202</f>
        <v>0</v>
      </c>
      <c r="Q202" s="160">
        <v>0</v>
      </c>
      <c r="R202" s="160">
        <f>Q202*H202</f>
        <v>0</v>
      </c>
      <c r="S202" s="160">
        <v>0</v>
      </c>
      <c r="T202" s="161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233</v>
      </c>
      <c r="AT202" s="162" t="s">
        <v>173</v>
      </c>
      <c r="AU202" s="162" t="s">
        <v>83</v>
      </c>
      <c r="AY202" s="14" t="s">
        <v>170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4" t="s">
        <v>83</v>
      </c>
      <c r="BK202" s="163">
        <f>ROUND(I202*H202,2)</f>
        <v>0</v>
      </c>
      <c r="BL202" s="14" t="s">
        <v>200</v>
      </c>
      <c r="BM202" s="162" t="s">
        <v>483</v>
      </c>
    </row>
    <row r="203" spans="1:65" s="2" customFormat="1" ht="24.2" customHeight="1">
      <c r="A203" s="26"/>
      <c r="B203" s="149"/>
      <c r="C203" s="164" t="s">
        <v>484</v>
      </c>
      <c r="D203" s="164" t="s">
        <v>178</v>
      </c>
      <c r="E203" s="165" t="s">
        <v>485</v>
      </c>
      <c r="F203" s="166" t="s">
        <v>486</v>
      </c>
      <c r="G203" s="167" t="s">
        <v>275</v>
      </c>
      <c r="H203" s="168">
        <v>0.15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2.9950000000000001</v>
      </c>
      <c r="P203" s="160">
        <f>O203*H203</f>
        <v>0.44924999999999998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200</v>
      </c>
      <c r="AT203" s="162" t="s">
        <v>178</v>
      </c>
      <c r="AU203" s="162" t="s">
        <v>83</v>
      </c>
      <c r="AY203" s="14" t="s">
        <v>170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4" t="s">
        <v>83</v>
      </c>
      <c r="BK203" s="163">
        <f>ROUND(I203*H203,2)</f>
        <v>0</v>
      </c>
      <c r="BL203" s="14" t="s">
        <v>200</v>
      </c>
      <c r="BM203" s="162" t="s">
        <v>487</v>
      </c>
    </row>
    <row r="204" spans="1:65" s="2" customFormat="1" ht="24.2" customHeight="1">
      <c r="A204" s="26"/>
      <c r="B204" s="149"/>
      <c r="C204" s="164" t="s">
        <v>294</v>
      </c>
      <c r="D204" s="164" t="s">
        <v>178</v>
      </c>
      <c r="E204" s="165" t="s">
        <v>488</v>
      </c>
      <c r="F204" s="166" t="s">
        <v>489</v>
      </c>
      <c r="G204" s="167" t="s">
        <v>275</v>
      </c>
      <c r="H204" s="168">
        <v>0.15</v>
      </c>
      <c r="I204" s="169"/>
      <c r="J204" s="169"/>
      <c r="K204" s="170"/>
      <c r="L204" s="27"/>
      <c r="M204" s="173" t="s">
        <v>1</v>
      </c>
      <c r="N204" s="174" t="s">
        <v>36</v>
      </c>
      <c r="O204" s="175">
        <v>1.1160000000000001</v>
      </c>
      <c r="P204" s="175">
        <f>O204*H204</f>
        <v>0.16740000000000002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200</v>
      </c>
      <c r="AT204" s="162" t="s">
        <v>178</v>
      </c>
      <c r="AU204" s="162" t="s">
        <v>83</v>
      </c>
      <c r="AY204" s="14" t="s">
        <v>170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4" t="s">
        <v>83</v>
      </c>
      <c r="BK204" s="163">
        <f>ROUND(I204*H204,2)</f>
        <v>0</v>
      </c>
      <c r="BL204" s="14" t="s">
        <v>200</v>
      </c>
      <c r="BM204" s="162" t="s">
        <v>490</v>
      </c>
    </row>
    <row r="205" spans="1:65" s="2" customFormat="1" ht="6.95" customHeight="1">
      <c r="A205" s="26"/>
      <c r="B205" s="44"/>
      <c r="C205" s="45"/>
      <c r="D205" s="45"/>
      <c r="E205" s="45"/>
      <c r="F205" s="45"/>
      <c r="G205" s="45"/>
      <c r="H205" s="45"/>
      <c r="I205" s="45"/>
      <c r="J205" s="45"/>
      <c r="K205" s="45"/>
      <c r="L205" s="27"/>
      <c r="M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</row>
  </sheetData>
  <autoFilter ref="C130:K204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491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ROUND(J130,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ROUND((SUM(BE130:BE199)),  2)</f>
        <v>0</v>
      </c>
      <c r="G35" s="103"/>
      <c r="H35" s="103"/>
      <c r="I35" s="104">
        <v>0.2</v>
      </c>
      <c r="J35" s="102">
        <f>ROUND(((SUM(BE130:BE199))*I35),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ROUND((SUM(BF130:BF199)),  2)</f>
        <v>0</v>
      </c>
      <c r="G36" s="26"/>
      <c r="H36" s="26"/>
      <c r="I36" s="106">
        <v>0.2</v>
      </c>
      <c r="J36" s="105">
        <f>ROUND(((SUM(BF130:BF199))*I36),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ROUND((SUM(BG130:BG199)),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ROUND((SUM(BH130:BH199)),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ROUND((SUM(BI130:BI199)),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>SO01.3Z - E1.3Z  Časť výmena otvorových konštrukcii  v.č.A15, A18 (zmena VV)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J130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J131</f>
        <v>0</v>
      </c>
      <c r="L99" s="118"/>
    </row>
    <row r="100" spans="1:47" s="10" customFormat="1" ht="19.899999999999999" hidden="1" customHeight="1">
      <c r="B100" s="122"/>
      <c r="D100" s="123" t="s">
        <v>147</v>
      </c>
      <c r="E100" s="124"/>
      <c r="F100" s="124"/>
      <c r="G100" s="124"/>
      <c r="H100" s="124"/>
      <c r="I100" s="124"/>
      <c r="J100" s="125">
        <f>J132</f>
        <v>0</v>
      </c>
      <c r="L100" s="122"/>
    </row>
    <row r="101" spans="1:47" s="10" customFormat="1" ht="19.899999999999999" hidden="1" customHeight="1">
      <c r="B101" s="122"/>
      <c r="D101" s="123" t="s">
        <v>492</v>
      </c>
      <c r="E101" s="124"/>
      <c r="F101" s="124"/>
      <c r="G101" s="124"/>
      <c r="H101" s="124"/>
      <c r="I101" s="124"/>
      <c r="J101" s="125">
        <f>J134</f>
        <v>0</v>
      </c>
      <c r="L101" s="122"/>
    </row>
    <row r="102" spans="1:47" s="9" customFormat="1" ht="24.95" hidden="1" customHeight="1">
      <c r="B102" s="118"/>
      <c r="D102" s="119" t="s">
        <v>152</v>
      </c>
      <c r="E102" s="120"/>
      <c r="F102" s="120"/>
      <c r="G102" s="120"/>
      <c r="H102" s="120"/>
      <c r="I102" s="120"/>
      <c r="J102" s="121">
        <f>J137</f>
        <v>0</v>
      </c>
      <c r="L102" s="118"/>
    </row>
    <row r="103" spans="1:47" s="10" customFormat="1" ht="19.899999999999999" hidden="1" customHeight="1">
      <c r="B103" s="122"/>
      <c r="D103" s="123" t="s">
        <v>326</v>
      </c>
      <c r="E103" s="124"/>
      <c r="F103" s="124"/>
      <c r="G103" s="124"/>
      <c r="H103" s="124"/>
      <c r="I103" s="124"/>
      <c r="J103" s="125">
        <f>J138</f>
        <v>0</v>
      </c>
      <c r="L103" s="122"/>
    </row>
    <row r="104" spans="1:47" s="10" customFormat="1" ht="19.899999999999999" hidden="1" customHeight="1">
      <c r="B104" s="122"/>
      <c r="D104" s="123" t="s">
        <v>328</v>
      </c>
      <c r="E104" s="124"/>
      <c r="F104" s="124"/>
      <c r="G104" s="124"/>
      <c r="H104" s="124"/>
      <c r="I104" s="124"/>
      <c r="J104" s="125">
        <f>J144</f>
        <v>0</v>
      </c>
      <c r="L104" s="122"/>
    </row>
    <row r="105" spans="1:47" s="10" customFormat="1" ht="19.899999999999999" hidden="1" customHeight="1">
      <c r="B105" s="122"/>
      <c r="D105" s="123" t="s">
        <v>330</v>
      </c>
      <c r="E105" s="124"/>
      <c r="F105" s="124"/>
      <c r="G105" s="124"/>
      <c r="H105" s="124"/>
      <c r="I105" s="124"/>
      <c r="J105" s="125">
        <f>J149</f>
        <v>0</v>
      </c>
      <c r="L105" s="122"/>
    </row>
    <row r="106" spans="1:47" s="10" customFormat="1" ht="19.899999999999999" hidden="1" customHeight="1">
      <c r="B106" s="122"/>
      <c r="D106" s="123" t="s">
        <v>493</v>
      </c>
      <c r="E106" s="124"/>
      <c r="F106" s="124"/>
      <c r="G106" s="124"/>
      <c r="H106" s="124"/>
      <c r="I106" s="124"/>
      <c r="J106" s="125">
        <f>J156</f>
        <v>0</v>
      </c>
      <c r="L106" s="122"/>
    </row>
    <row r="107" spans="1:47" s="10" customFormat="1" ht="19.899999999999999" hidden="1" customHeight="1">
      <c r="B107" s="122"/>
      <c r="D107" s="123" t="s">
        <v>331</v>
      </c>
      <c r="E107" s="124"/>
      <c r="F107" s="124"/>
      <c r="G107" s="124"/>
      <c r="H107" s="124"/>
      <c r="I107" s="124"/>
      <c r="J107" s="125">
        <f>J186</f>
        <v>0</v>
      </c>
      <c r="L107" s="122"/>
    </row>
    <row r="108" spans="1:47" s="10" customFormat="1" ht="19.899999999999999" hidden="1" customHeight="1">
      <c r="B108" s="122"/>
      <c r="D108" s="123" t="s">
        <v>494</v>
      </c>
      <c r="E108" s="124"/>
      <c r="F108" s="124"/>
      <c r="G108" s="124"/>
      <c r="H108" s="124"/>
      <c r="I108" s="124"/>
      <c r="J108" s="125">
        <f>J191</f>
        <v>0</v>
      </c>
      <c r="L108" s="122"/>
    </row>
    <row r="109" spans="1:47" s="2" customFormat="1" ht="21.75" hidden="1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hidden="1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hidden="1"/>
    <row r="112" spans="1:47" hidden="1"/>
    <row r="113" spans="1:31" hidden="1"/>
    <row r="114" spans="1:31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4.95" customHeight="1">
      <c r="A115" s="26"/>
      <c r="B115" s="27"/>
      <c r="C115" s="18" t="s">
        <v>156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6.5" customHeight="1">
      <c r="A118" s="26"/>
      <c r="B118" s="27"/>
      <c r="C118" s="26"/>
      <c r="D118" s="26"/>
      <c r="E118" s="221" t="str">
        <f>E7</f>
        <v>SOS PZ Devínská Nová Ves rev.2023_11_27</v>
      </c>
      <c r="F118" s="222"/>
      <c r="G118" s="222"/>
      <c r="H118" s="222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1" customFormat="1" ht="12" customHeight="1">
      <c r="B119" s="17"/>
      <c r="C119" s="23" t="s">
        <v>137</v>
      </c>
      <c r="L119" s="17"/>
    </row>
    <row r="120" spans="1:31" s="2" customFormat="1" ht="16.5" customHeight="1">
      <c r="A120" s="26"/>
      <c r="B120" s="27"/>
      <c r="C120" s="26"/>
      <c r="D120" s="26"/>
      <c r="E120" s="221" t="s">
        <v>138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139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30" customHeight="1">
      <c r="A122" s="26"/>
      <c r="B122" s="27"/>
      <c r="C122" s="26"/>
      <c r="D122" s="26"/>
      <c r="E122" s="183" t="str">
        <f>E11</f>
        <v>SO01.3Z - E1.3Z  Časť výmena otvorových konštrukcii  v.č.A15, A18 (zmena VV)</v>
      </c>
      <c r="F122" s="220"/>
      <c r="G122" s="220"/>
      <c r="H122" s="220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17</v>
      </c>
      <c r="D124" s="26"/>
      <c r="E124" s="26"/>
      <c r="F124" s="21" t="str">
        <f>F14</f>
        <v xml:space="preserve"> </v>
      </c>
      <c r="G124" s="26"/>
      <c r="H124" s="26"/>
      <c r="I124" s="23" t="s">
        <v>19</v>
      </c>
      <c r="J124" s="52" t="str">
        <f>IF(J14="","",J14)</f>
        <v>12. 12. 2023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21</v>
      </c>
      <c r="D126" s="26"/>
      <c r="E126" s="26"/>
      <c r="F126" s="21" t="str">
        <f>E17</f>
        <v>Ministerstvo vnútra SR</v>
      </c>
      <c r="G126" s="26"/>
      <c r="H126" s="26"/>
      <c r="I126" s="23" t="s">
        <v>26</v>
      </c>
      <c r="J126" s="24" t="str">
        <f>E23</f>
        <v xml:space="preserve"> 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25</v>
      </c>
      <c r="D127" s="26"/>
      <c r="E127" s="26"/>
      <c r="F127" s="21">
        <f>IF(E20="","",E20)</f>
        <v>0</v>
      </c>
      <c r="G127" s="26"/>
      <c r="H127" s="26"/>
      <c r="I127" s="23" t="s">
        <v>28</v>
      </c>
      <c r="J127" s="24" t="str">
        <f>E26</f>
        <v/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26"/>
      <c r="B129" s="127"/>
      <c r="C129" s="128" t="s">
        <v>157</v>
      </c>
      <c r="D129" s="129" t="s">
        <v>55</v>
      </c>
      <c r="E129" s="129" t="s">
        <v>51</v>
      </c>
      <c r="F129" s="129" t="s">
        <v>52</v>
      </c>
      <c r="G129" s="129" t="s">
        <v>158</v>
      </c>
      <c r="H129" s="129" t="s">
        <v>159</v>
      </c>
      <c r="I129" s="129" t="s">
        <v>160</v>
      </c>
      <c r="J129" s="130" t="s">
        <v>143</v>
      </c>
      <c r="K129" s="131" t="s">
        <v>161</v>
      </c>
      <c r="L129" s="132"/>
      <c r="M129" s="59" t="s">
        <v>1</v>
      </c>
      <c r="N129" s="60" t="s">
        <v>34</v>
      </c>
      <c r="O129" s="60" t="s">
        <v>162</v>
      </c>
      <c r="P129" s="60" t="s">
        <v>163</v>
      </c>
      <c r="Q129" s="60" t="s">
        <v>164</v>
      </c>
      <c r="R129" s="60" t="s">
        <v>165</v>
      </c>
      <c r="S129" s="60" t="s">
        <v>166</v>
      </c>
      <c r="T129" s="61" t="s">
        <v>167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26"/>
      <c r="B130" s="27"/>
      <c r="C130" s="66" t="s">
        <v>144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>
        <f>P131+P137</f>
        <v>4.1292000000000002E-2</v>
      </c>
      <c r="Q130" s="63"/>
      <c r="R130" s="134">
        <f>R131+R137</f>
        <v>0</v>
      </c>
      <c r="S130" s="63"/>
      <c r="T130" s="135">
        <f>T131+T137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69</v>
      </c>
      <c r="AU130" s="14" t="s">
        <v>145</v>
      </c>
      <c r="BK130" s="136">
        <f>BK131+BK137</f>
        <v>0</v>
      </c>
    </row>
    <row r="131" spans="1:65" s="12" customFormat="1" ht="25.9" customHeight="1">
      <c r="B131" s="137"/>
      <c r="D131" s="138" t="s">
        <v>69</v>
      </c>
      <c r="E131" s="139" t="s">
        <v>168</v>
      </c>
      <c r="F131" s="139" t="s">
        <v>169</v>
      </c>
      <c r="J131" s="140"/>
      <c r="L131" s="137"/>
      <c r="M131" s="141"/>
      <c r="N131" s="142"/>
      <c r="O131" s="142"/>
      <c r="P131" s="143">
        <f>P132+P134</f>
        <v>0</v>
      </c>
      <c r="Q131" s="142"/>
      <c r="R131" s="143">
        <f>R132+R134</f>
        <v>0</v>
      </c>
      <c r="S131" s="142"/>
      <c r="T131" s="144">
        <f>T132+T134</f>
        <v>0</v>
      </c>
      <c r="AR131" s="138" t="s">
        <v>77</v>
      </c>
      <c r="AT131" s="145" t="s">
        <v>69</v>
      </c>
      <c r="AU131" s="145" t="s">
        <v>70</v>
      </c>
      <c r="AY131" s="138" t="s">
        <v>170</v>
      </c>
      <c r="BK131" s="146">
        <f>BK132+BK134</f>
        <v>0</v>
      </c>
    </row>
    <row r="132" spans="1:65" s="12" customFormat="1" ht="22.9" customHeight="1">
      <c r="B132" s="137"/>
      <c r="D132" s="138" t="s">
        <v>69</v>
      </c>
      <c r="E132" s="147" t="s">
        <v>171</v>
      </c>
      <c r="F132" s="147" t="s">
        <v>172</v>
      </c>
      <c r="J132" s="148"/>
      <c r="L132" s="137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8" t="s">
        <v>77</v>
      </c>
      <c r="AT132" s="145" t="s">
        <v>69</v>
      </c>
      <c r="AU132" s="145" t="s">
        <v>77</v>
      </c>
      <c r="AY132" s="138" t="s">
        <v>170</v>
      </c>
      <c r="BK132" s="146">
        <f>BK133</f>
        <v>0</v>
      </c>
    </row>
    <row r="133" spans="1:65" s="2" customFormat="1" ht="33" customHeight="1">
      <c r="A133" s="26"/>
      <c r="B133" s="149"/>
      <c r="C133" s="164" t="s">
        <v>77</v>
      </c>
      <c r="D133" s="164" t="s">
        <v>178</v>
      </c>
      <c r="E133" s="165" t="s">
        <v>495</v>
      </c>
      <c r="F133" s="166" t="s">
        <v>496</v>
      </c>
      <c r="G133" s="167" t="s">
        <v>181</v>
      </c>
      <c r="H133" s="168">
        <v>190.08</v>
      </c>
      <c r="I133" s="169"/>
      <c r="J133" s="169"/>
      <c r="K133" s="170"/>
      <c r="L133" s="27"/>
      <c r="M133" s="171" t="s">
        <v>1</v>
      </c>
      <c r="N133" s="172" t="s">
        <v>36</v>
      </c>
      <c r="O133" s="160">
        <v>0</v>
      </c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177</v>
      </c>
      <c r="AT133" s="162" t="s">
        <v>178</v>
      </c>
      <c r="AU133" s="162" t="s">
        <v>83</v>
      </c>
      <c r="AY133" s="14" t="s">
        <v>170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4" t="s">
        <v>83</v>
      </c>
      <c r="BK133" s="163">
        <f>ROUND(I133*H133,2)</f>
        <v>0</v>
      </c>
      <c r="BL133" s="14" t="s">
        <v>177</v>
      </c>
      <c r="BM133" s="162" t="s">
        <v>83</v>
      </c>
    </row>
    <row r="134" spans="1:65" s="12" customFormat="1" ht="22.9" customHeight="1">
      <c r="B134" s="137"/>
      <c r="D134" s="138" t="s">
        <v>69</v>
      </c>
      <c r="E134" s="147" t="s">
        <v>497</v>
      </c>
      <c r="F134" s="147" t="s">
        <v>498</v>
      </c>
      <c r="J134" s="148"/>
      <c r="L134" s="137"/>
      <c r="M134" s="141"/>
      <c r="N134" s="142"/>
      <c r="O134" s="142"/>
      <c r="P134" s="143">
        <f>SUM(P135:P136)</f>
        <v>0</v>
      </c>
      <c r="Q134" s="142"/>
      <c r="R134" s="143">
        <f>SUM(R135:R136)</f>
        <v>0</v>
      </c>
      <c r="S134" s="142"/>
      <c r="T134" s="144">
        <f>SUM(T135:T136)</f>
        <v>0</v>
      </c>
      <c r="AR134" s="138" t="s">
        <v>77</v>
      </c>
      <c r="AT134" s="145" t="s">
        <v>69</v>
      </c>
      <c r="AU134" s="145" t="s">
        <v>77</v>
      </c>
      <c r="AY134" s="138" t="s">
        <v>170</v>
      </c>
      <c r="BK134" s="146">
        <f>SUM(BK135:BK136)</f>
        <v>0</v>
      </c>
    </row>
    <row r="135" spans="1:65" s="2" customFormat="1" ht="16.5" customHeight="1">
      <c r="A135" s="26"/>
      <c r="B135" s="149"/>
      <c r="C135" s="164" t="s">
        <v>83</v>
      </c>
      <c r="D135" s="164" t="s">
        <v>178</v>
      </c>
      <c r="E135" s="165" t="s">
        <v>499</v>
      </c>
      <c r="F135" s="166" t="s">
        <v>500</v>
      </c>
      <c r="G135" s="167" t="s">
        <v>501</v>
      </c>
      <c r="H135" s="168">
        <v>20</v>
      </c>
      <c r="I135" s="169"/>
      <c r="J135" s="169"/>
      <c r="K135" s="170"/>
      <c r="L135" s="27"/>
      <c r="M135" s="171" t="s">
        <v>1</v>
      </c>
      <c r="N135" s="172" t="s">
        <v>36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177</v>
      </c>
      <c r="AT135" s="162" t="s">
        <v>178</v>
      </c>
      <c r="AU135" s="162" t="s">
        <v>83</v>
      </c>
      <c r="AY135" s="14" t="s">
        <v>170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83</v>
      </c>
      <c r="BK135" s="163">
        <f>ROUND(I135*H135,2)</f>
        <v>0</v>
      </c>
      <c r="BL135" s="14" t="s">
        <v>177</v>
      </c>
      <c r="BM135" s="162" t="s">
        <v>177</v>
      </c>
    </row>
    <row r="136" spans="1:65" s="2" customFormat="1" ht="16.5" customHeight="1">
      <c r="A136" s="26"/>
      <c r="B136" s="149"/>
      <c r="C136" s="164" t="s">
        <v>182</v>
      </c>
      <c r="D136" s="164" t="s">
        <v>178</v>
      </c>
      <c r="E136" s="165" t="s">
        <v>502</v>
      </c>
      <c r="F136" s="166" t="s">
        <v>503</v>
      </c>
      <c r="G136" s="167" t="s">
        <v>504</v>
      </c>
      <c r="H136" s="168">
        <v>20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83</v>
      </c>
      <c r="BK136" s="163">
        <f>ROUND(I136*H136,2)</f>
        <v>0</v>
      </c>
      <c r="BL136" s="14" t="s">
        <v>177</v>
      </c>
      <c r="BM136" s="162" t="s">
        <v>171</v>
      </c>
    </row>
    <row r="137" spans="1:65" s="12" customFormat="1" ht="25.9" customHeight="1">
      <c r="B137" s="137"/>
      <c r="D137" s="138" t="s">
        <v>69</v>
      </c>
      <c r="E137" s="139" t="s">
        <v>277</v>
      </c>
      <c r="F137" s="139" t="s">
        <v>278</v>
      </c>
      <c r="J137" s="140"/>
      <c r="L137" s="137"/>
      <c r="M137" s="141"/>
      <c r="N137" s="142"/>
      <c r="O137" s="142"/>
      <c r="P137" s="143">
        <f>P138+P144+P149+P156+P186+P191</f>
        <v>4.1292000000000002E-2</v>
      </c>
      <c r="Q137" s="142"/>
      <c r="R137" s="143">
        <f>R138+R144+R149+R156+R186+R191</f>
        <v>0</v>
      </c>
      <c r="S137" s="142"/>
      <c r="T137" s="144">
        <f>T138+T144+T149+T156+T186+T191</f>
        <v>0</v>
      </c>
      <c r="AR137" s="138" t="s">
        <v>83</v>
      </c>
      <c r="AT137" s="145" t="s">
        <v>69</v>
      </c>
      <c r="AU137" s="145" t="s">
        <v>70</v>
      </c>
      <c r="AY137" s="138" t="s">
        <v>170</v>
      </c>
      <c r="BK137" s="146">
        <f>BK138+BK144+BK149+BK156+BK186+BK191</f>
        <v>0</v>
      </c>
    </row>
    <row r="138" spans="1:65" s="12" customFormat="1" ht="22.9" customHeight="1">
      <c r="B138" s="137"/>
      <c r="D138" s="138" t="s">
        <v>69</v>
      </c>
      <c r="E138" s="147" t="s">
        <v>341</v>
      </c>
      <c r="F138" s="147" t="s">
        <v>342</v>
      </c>
      <c r="J138" s="148"/>
      <c r="L138" s="137"/>
      <c r="M138" s="141"/>
      <c r="N138" s="142"/>
      <c r="O138" s="142"/>
      <c r="P138" s="143">
        <f>SUM(P139:P143)</f>
        <v>0</v>
      </c>
      <c r="Q138" s="142"/>
      <c r="R138" s="143">
        <f>SUM(R139:R143)</f>
        <v>0</v>
      </c>
      <c r="S138" s="142"/>
      <c r="T138" s="144">
        <f>SUM(T139:T143)</f>
        <v>0</v>
      </c>
      <c r="AR138" s="138" t="s">
        <v>83</v>
      </c>
      <c r="AT138" s="145" t="s">
        <v>69</v>
      </c>
      <c r="AU138" s="145" t="s">
        <v>77</v>
      </c>
      <c r="AY138" s="138" t="s">
        <v>170</v>
      </c>
      <c r="BK138" s="146">
        <f>SUM(BK139:BK143)</f>
        <v>0</v>
      </c>
    </row>
    <row r="139" spans="1:65" s="2" customFormat="1" ht="37.9" customHeight="1">
      <c r="A139" s="26"/>
      <c r="B139" s="149"/>
      <c r="C139" s="164" t="s">
        <v>177</v>
      </c>
      <c r="D139" s="164" t="s">
        <v>178</v>
      </c>
      <c r="E139" s="165" t="s">
        <v>505</v>
      </c>
      <c r="F139" s="166" t="s">
        <v>506</v>
      </c>
      <c r="G139" s="167" t="s">
        <v>208</v>
      </c>
      <c r="H139" s="168">
        <v>500.4</v>
      </c>
      <c r="I139" s="169"/>
      <c r="J139" s="169"/>
      <c r="K139" s="170"/>
      <c r="L139" s="27"/>
      <c r="M139" s="171" t="s">
        <v>1</v>
      </c>
      <c r="N139" s="172" t="s">
        <v>36</v>
      </c>
      <c r="O139" s="160">
        <v>0</v>
      </c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200</v>
      </c>
      <c r="AT139" s="162" t="s">
        <v>178</v>
      </c>
      <c r="AU139" s="162" t="s">
        <v>83</v>
      </c>
      <c r="AY139" s="14" t="s">
        <v>170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4" t="s">
        <v>83</v>
      </c>
      <c r="BK139" s="163">
        <f>ROUND(I139*H139,2)</f>
        <v>0</v>
      </c>
      <c r="BL139" s="14" t="s">
        <v>200</v>
      </c>
      <c r="BM139" s="162" t="s">
        <v>176</v>
      </c>
    </row>
    <row r="140" spans="1:65" s="2" customFormat="1" ht="16.5" customHeight="1">
      <c r="A140" s="26"/>
      <c r="B140" s="149"/>
      <c r="C140" s="150" t="s">
        <v>187</v>
      </c>
      <c r="D140" s="150" t="s">
        <v>173</v>
      </c>
      <c r="E140" s="151" t="s">
        <v>347</v>
      </c>
      <c r="F140" s="152" t="s">
        <v>348</v>
      </c>
      <c r="G140" s="153" t="s">
        <v>219</v>
      </c>
      <c r="H140" s="154">
        <v>4003.2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233</v>
      </c>
      <c r="AT140" s="162" t="s">
        <v>173</v>
      </c>
      <c r="AU140" s="162" t="s">
        <v>83</v>
      </c>
      <c r="AY140" s="14" t="s">
        <v>170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4" t="s">
        <v>83</v>
      </c>
      <c r="BK140" s="163">
        <f>ROUND(I140*H140,2)</f>
        <v>0</v>
      </c>
      <c r="BL140" s="14" t="s">
        <v>200</v>
      </c>
      <c r="BM140" s="162" t="s">
        <v>190</v>
      </c>
    </row>
    <row r="141" spans="1:65" s="2" customFormat="1" ht="24.2" customHeight="1">
      <c r="A141" s="26"/>
      <c r="B141" s="149"/>
      <c r="C141" s="150" t="s">
        <v>171</v>
      </c>
      <c r="D141" s="150" t="s">
        <v>173</v>
      </c>
      <c r="E141" s="151" t="s">
        <v>507</v>
      </c>
      <c r="F141" s="152" t="s">
        <v>508</v>
      </c>
      <c r="G141" s="153" t="s">
        <v>181</v>
      </c>
      <c r="H141" s="154">
        <v>125.1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233</v>
      </c>
      <c r="AT141" s="162" t="s">
        <v>173</v>
      </c>
      <c r="AU141" s="162" t="s">
        <v>83</v>
      </c>
      <c r="AY141" s="14" t="s">
        <v>170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4" t="s">
        <v>83</v>
      </c>
      <c r="BK141" s="163">
        <f>ROUND(I141*H141,2)</f>
        <v>0</v>
      </c>
      <c r="BL141" s="14" t="s">
        <v>200</v>
      </c>
      <c r="BM141" s="162" t="s">
        <v>193</v>
      </c>
    </row>
    <row r="142" spans="1:65" s="2" customFormat="1" ht="24.2" customHeight="1">
      <c r="A142" s="26"/>
      <c r="B142" s="149"/>
      <c r="C142" s="164" t="s">
        <v>194</v>
      </c>
      <c r="D142" s="164" t="s">
        <v>178</v>
      </c>
      <c r="E142" s="165" t="s">
        <v>353</v>
      </c>
      <c r="F142" s="166" t="s">
        <v>354</v>
      </c>
      <c r="G142" s="167" t="s">
        <v>275</v>
      </c>
      <c r="H142" s="168">
        <v>2.7919999999999998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200</v>
      </c>
      <c r="AT142" s="162" t="s">
        <v>178</v>
      </c>
      <c r="AU142" s="162" t="s">
        <v>83</v>
      </c>
      <c r="AY142" s="14" t="s">
        <v>170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83</v>
      </c>
      <c r="BK142" s="163">
        <f>ROUND(I142*H142,2)</f>
        <v>0</v>
      </c>
      <c r="BL142" s="14" t="s">
        <v>200</v>
      </c>
      <c r="BM142" s="162" t="s">
        <v>197</v>
      </c>
    </row>
    <row r="143" spans="1:65" s="2" customFormat="1" ht="33" customHeight="1">
      <c r="A143" s="26"/>
      <c r="B143" s="149"/>
      <c r="C143" s="164" t="s">
        <v>176</v>
      </c>
      <c r="D143" s="164" t="s">
        <v>178</v>
      </c>
      <c r="E143" s="165" t="s">
        <v>355</v>
      </c>
      <c r="F143" s="166" t="s">
        <v>356</v>
      </c>
      <c r="G143" s="167" t="s">
        <v>275</v>
      </c>
      <c r="H143" s="168">
        <v>2.7919999999999998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200</v>
      </c>
      <c r="AT143" s="162" t="s">
        <v>178</v>
      </c>
      <c r="AU143" s="162" t="s">
        <v>83</v>
      </c>
      <c r="AY143" s="14" t="s">
        <v>170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83</v>
      </c>
      <c r="BK143" s="163">
        <f>ROUND(I143*H143,2)</f>
        <v>0</v>
      </c>
      <c r="BL143" s="14" t="s">
        <v>200</v>
      </c>
      <c r="BM143" s="162" t="s">
        <v>200</v>
      </c>
    </row>
    <row r="144" spans="1:65" s="12" customFormat="1" ht="22.9" customHeight="1">
      <c r="B144" s="137"/>
      <c r="D144" s="138" t="s">
        <v>69</v>
      </c>
      <c r="E144" s="147" t="s">
        <v>404</v>
      </c>
      <c r="F144" s="147" t="s">
        <v>405</v>
      </c>
      <c r="J144" s="148"/>
      <c r="L144" s="137"/>
      <c r="M144" s="141"/>
      <c r="N144" s="142"/>
      <c r="O144" s="142"/>
      <c r="P144" s="143">
        <f>SUM(P145:P148)</f>
        <v>0</v>
      </c>
      <c r="Q144" s="142"/>
      <c r="R144" s="143">
        <f>SUM(R145:R148)</f>
        <v>0</v>
      </c>
      <c r="S144" s="142"/>
      <c r="T144" s="144">
        <f>SUM(T145:T148)</f>
        <v>0</v>
      </c>
      <c r="AR144" s="138" t="s">
        <v>83</v>
      </c>
      <c r="AT144" s="145" t="s">
        <v>69</v>
      </c>
      <c r="AU144" s="145" t="s">
        <v>77</v>
      </c>
      <c r="AY144" s="138" t="s">
        <v>170</v>
      </c>
      <c r="BK144" s="146">
        <f>SUM(BK145:BK148)</f>
        <v>0</v>
      </c>
    </row>
    <row r="145" spans="1:65" s="2" customFormat="1" ht="33" customHeight="1">
      <c r="A145" s="26"/>
      <c r="B145" s="149"/>
      <c r="C145" s="164" t="s">
        <v>201</v>
      </c>
      <c r="D145" s="164" t="s">
        <v>178</v>
      </c>
      <c r="E145" s="165" t="s">
        <v>509</v>
      </c>
      <c r="F145" s="166" t="s">
        <v>510</v>
      </c>
      <c r="G145" s="167" t="s">
        <v>181</v>
      </c>
      <c r="H145" s="168">
        <v>90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200</v>
      </c>
      <c r="AT145" s="162" t="s">
        <v>178</v>
      </c>
      <c r="AU145" s="162" t="s">
        <v>83</v>
      </c>
      <c r="AY145" s="14" t="s">
        <v>170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4" t="s">
        <v>83</v>
      </c>
      <c r="BK145" s="163">
        <f>ROUND(I145*H145,2)</f>
        <v>0</v>
      </c>
      <c r="BL145" s="14" t="s">
        <v>200</v>
      </c>
      <c r="BM145" s="162" t="s">
        <v>204</v>
      </c>
    </row>
    <row r="146" spans="1:65" s="2" customFormat="1" ht="21.75" customHeight="1">
      <c r="A146" s="26"/>
      <c r="B146" s="149"/>
      <c r="C146" s="150" t="s">
        <v>190</v>
      </c>
      <c r="D146" s="150" t="s">
        <v>173</v>
      </c>
      <c r="E146" s="151" t="s">
        <v>511</v>
      </c>
      <c r="F146" s="152" t="s">
        <v>512</v>
      </c>
      <c r="G146" s="153" t="s">
        <v>181</v>
      </c>
      <c r="H146" s="154">
        <v>91.8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233</v>
      </c>
      <c r="AT146" s="162" t="s">
        <v>173</v>
      </c>
      <c r="AU146" s="162" t="s">
        <v>83</v>
      </c>
      <c r="AY146" s="14" t="s">
        <v>170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4" t="s">
        <v>83</v>
      </c>
      <c r="BK146" s="163">
        <f>ROUND(I146*H146,2)</f>
        <v>0</v>
      </c>
      <c r="BL146" s="14" t="s">
        <v>200</v>
      </c>
      <c r="BM146" s="162" t="s">
        <v>7</v>
      </c>
    </row>
    <row r="147" spans="1:65" s="2" customFormat="1" ht="24.2" customHeight="1">
      <c r="A147" s="26"/>
      <c r="B147" s="149"/>
      <c r="C147" s="164" t="s">
        <v>209</v>
      </c>
      <c r="D147" s="164" t="s">
        <v>178</v>
      </c>
      <c r="E147" s="165" t="s">
        <v>429</v>
      </c>
      <c r="F147" s="166" t="s">
        <v>430</v>
      </c>
      <c r="G147" s="167" t="s">
        <v>275</v>
      </c>
      <c r="H147" s="168">
        <v>0.39500000000000002</v>
      </c>
      <c r="I147" s="169"/>
      <c r="J147" s="169"/>
      <c r="K147" s="170"/>
      <c r="L147" s="27"/>
      <c r="M147" s="171" t="s">
        <v>1</v>
      </c>
      <c r="N147" s="172" t="s">
        <v>36</v>
      </c>
      <c r="O147" s="160">
        <v>0</v>
      </c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200</v>
      </c>
      <c r="AT147" s="162" t="s">
        <v>178</v>
      </c>
      <c r="AU147" s="162" t="s">
        <v>83</v>
      </c>
      <c r="AY147" s="14" t="s">
        <v>170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83</v>
      </c>
      <c r="BK147" s="163">
        <f>ROUND(I147*H147,2)</f>
        <v>0</v>
      </c>
      <c r="BL147" s="14" t="s">
        <v>200</v>
      </c>
      <c r="BM147" s="162" t="s">
        <v>212</v>
      </c>
    </row>
    <row r="148" spans="1:65" s="2" customFormat="1" ht="24.2" customHeight="1">
      <c r="A148" s="26"/>
      <c r="B148" s="149"/>
      <c r="C148" s="164" t="s">
        <v>193</v>
      </c>
      <c r="D148" s="164" t="s">
        <v>178</v>
      </c>
      <c r="E148" s="165" t="s">
        <v>433</v>
      </c>
      <c r="F148" s="166" t="s">
        <v>434</v>
      </c>
      <c r="G148" s="167" t="s">
        <v>275</v>
      </c>
      <c r="H148" s="168">
        <v>0.39500000000000002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200</v>
      </c>
      <c r="AT148" s="162" t="s">
        <v>178</v>
      </c>
      <c r="AU148" s="162" t="s">
        <v>83</v>
      </c>
      <c r="AY148" s="14" t="s">
        <v>170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4" t="s">
        <v>83</v>
      </c>
      <c r="BK148" s="163">
        <f>ROUND(I148*H148,2)</f>
        <v>0</v>
      </c>
      <c r="BL148" s="14" t="s">
        <v>200</v>
      </c>
      <c r="BM148" s="162" t="s">
        <v>215</v>
      </c>
    </row>
    <row r="149" spans="1:65" s="12" customFormat="1" ht="22.9" customHeight="1">
      <c r="B149" s="137"/>
      <c r="D149" s="138" t="s">
        <v>69</v>
      </c>
      <c r="E149" s="147" t="s">
        <v>454</v>
      </c>
      <c r="F149" s="147" t="s">
        <v>455</v>
      </c>
      <c r="J149" s="148"/>
      <c r="L149" s="137"/>
      <c r="M149" s="141"/>
      <c r="N149" s="142"/>
      <c r="O149" s="142"/>
      <c r="P149" s="143">
        <f>SUM(P150:P155)</f>
        <v>0</v>
      </c>
      <c r="Q149" s="142"/>
      <c r="R149" s="143">
        <f>SUM(R150:R155)</f>
        <v>0</v>
      </c>
      <c r="S149" s="142"/>
      <c r="T149" s="144">
        <f>SUM(T150:T155)</f>
        <v>0</v>
      </c>
      <c r="AR149" s="138" t="s">
        <v>83</v>
      </c>
      <c r="AT149" s="145" t="s">
        <v>69</v>
      </c>
      <c r="AU149" s="145" t="s">
        <v>77</v>
      </c>
      <c r="AY149" s="138" t="s">
        <v>170</v>
      </c>
      <c r="BK149" s="146">
        <f>SUM(BK150:BK155)</f>
        <v>0</v>
      </c>
    </row>
    <row r="150" spans="1:65" s="2" customFormat="1" ht="37.9" customHeight="1">
      <c r="A150" s="26"/>
      <c r="B150" s="149"/>
      <c r="C150" s="164" t="s">
        <v>216</v>
      </c>
      <c r="D150" s="164" t="s">
        <v>178</v>
      </c>
      <c r="E150" s="165" t="s">
        <v>513</v>
      </c>
      <c r="F150" s="166" t="s">
        <v>514</v>
      </c>
      <c r="G150" s="167" t="s">
        <v>208</v>
      </c>
      <c r="H150" s="168">
        <v>50.4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ref="P150:P155" si="0">O150*H150</f>
        <v>0</v>
      </c>
      <c r="Q150" s="160">
        <v>0</v>
      </c>
      <c r="R150" s="160">
        <f t="shared" ref="R150:R155" si="1">Q150*H150</f>
        <v>0</v>
      </c>
      <c r="S150" s="160">
        <v>0</v>
      </c>
      <c r="T150" s="161">
        <f t="shared" ref="T150:T155" si="2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200</v>
      </c>
      <c r="AT150" s="162" t="s">
        <v>178</v>
      </c>
      <c r="AU150" s="162" t="s">
        <v>83</v>
      </c>
      <c r="AY150" s="14" t="s">
        <v>170</v>
      </c>
      <c r="BE150" s="163">
        <f t="shared" ref="BE150:BE155" si="3">IF(N150="základná",J150,0)</f>
        <v>0</v>
      </c>
      <c r="BF150" s="163">
        <f t="shared" ref="BF150:BF155" si="4">IF(N150="znížená",J150,0)</f>
        <v>0</v>
      </c>
      <c r="BG150" s="163">
        <f t="shared" ref="BG150:BG155" si="5">IF(N150="zákl. prenesená",J150,0)</f>
        <v>0</v>
      </c>
      <c r="BH150" s="163">
        <f t="shared" ref="BH150:BH155" si="6">IF(N150="zníž. prenesená",J150,0)</f>
        <v>0</v>
      </c>
      <c r="BI150" s="163">
        <f t="shared" ref="BI150:BI155" si="7">IF(N150="nulová",J150,0)</f>
        <v>0</v>
      </c>
      <c r="BJ150" s="14" t="s">
        <v>83</v>
      </c>
      <c r="BK150" s="163">
        <f t="shared" ref="BK150:BK155" si="8">ROUND(I150*H150,2)</f>
        <v>0</v>
      </c>
      <c r="BL150" s="14" t="s">
        <v>200</v>
      </c>
      <c r="BM150" s="162" t="s">
        <v>220</v>
      </c>
    </row>
    <row r="151" spans="1:65" s="2" customFormat="1" ht="33" customHeight="1">
      <c r="A151" s="26"/>
      <c r="B151" s="149"/>
      <c r="C151" s="164" t="s">
        <v>197</v>
      </c>
      <c r="D151" s="164" t="s">
        <v>178</v>
      </c>
      <c r="E151" s="165" t="s">
        <v>515</v>
      </c>
      <c r="F151" s="166" t="s">
        <v>516</v>
      </c>
      <c r="G151" s="167" t="s">
        <v>208</v>
      </c>
      <c r="H151" s="168">
        <v>450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200</v>
      </c>
      <c r="AT151" s="162" t="s">
        <v>178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200</v>
      </c>
      <c r="BM151" s="162" t="s">
        <v>223</v>
      </c>
    </row>
    <row r="152" spans="1:65" s="2" customFormat="1" ht="33" customHeight="1">
      <c r="A152" s="26"/>
      <c r="B152" s="149"/>
      <c r="C152" s="164" t="s">
        <v>253</v>
      </c>
      <c r="D152" s="164" t="s">
        <v>178</v>
      </c>
      <c r="E152" s="165" t="s">
        <v>517</v>
      </c>
      <c r="F152" s="166" t="s">
        <v>518</v>
      </c>
      <c r="G152" s="167" t="s">
        <v>208</v>
      </c>
      <c r="H152" s="168">
        <v>16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200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200</v>
      </c>
      <c r="BM152" s="162" t="s">
        <v>229</v>
      </c>
    </row>
    <row r="153" spans="1:65" s="2" customFormat="1" ht="24.2" customHeight="1">
      <c r="A153" s="26"/>
      <c r="B153" s="149"/>
      <c r="C153" s="164" t="s">
        <v>200</v>
      </c>
      <c r="D153" s="164" t="s">
        <v>178</v>
      </c>
      <c r="E153" s="165" t="s">
        <v>519</v>
      </c>
      <c r="F153" s="166" t="s">
        <v>520</v>
      </c>
      <c r="G153" s="167" t="s">
        <v>208</v>
      </c>
      <c r="H153" s="168">
        <v>16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200</v>
      </c>
      <c r="AT153" s="162" t="s">
        <v>178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200</v>
      </c>
      <c r="BM153" s="162" t="s">
        <v>233</v>
      </c>
    </row>
    <row r="154" spans="1:65" s="2" customFormat="1" ht="24.2" customHeight="1">
      <c r="A154" s="26"/>
      <c r="B154" s="149"/>
      <c r="C154" s="164" t="s">
        <v>260</v>
      </c>
      <c r="D154" s="164" t="s">
        <v>178</v>
      </c>
      <c r="E154" s="165" t="s">
        <v>469</v>
      </c>
      <c r="F154" s="166" t="s">
        <v>470</v>
      </c>
      <c r="G154" s="167" t="s">
        <v>275</v>
      </c>
      <c r="H154" s="168">
        <v>1.6890000000000001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200</v>
      </c>
      <c r="AT154" s="162" t="s">
        <v>178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200</v>
      </c>
      <c r="BM154" s="162" t="s">
        <v>230</v>
      </c>
    </row>
    <row r="155" spans="1:65" s="2" customFormat="1" ht="24.2" customHeight="1">
      <c r="A155" s="26"/>
      <c r="B155" s="149"/>
      <c r="C155" s="164" t="s">
        <v>204</v>
      </c>
      <c r="D155" s="164" t="s">
        <v>178</v>
      </c>
      <c r="E155" s="165" t="s">
        <v>472</v>
      </c>
      <c r="F155" s="166" t="s">
        <v>473</v>
      </c>
      <c r="G155" s="167" t="s">
        <v>275</v>
      </c>
      <c r="H155" s="168">
        <v>1.6890000000000001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200</v>
      </c>
      <c r="AT155" s="162" t="s">
        <v>178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200</v>
      </c>
      <c r="BM155" s="162" t="s">
        <v>237</v>
      </c>
    </row>
    <row r="156" spans="1:65" s="12" customFormat="1" ht="22.9" customHeight="1">
      <c r="B156" s="137"/>
      <c r="D156" s="138" t="s">
        <v>69</v>
      </c>
      <c r="E156" s="147" t="s">
        <v>521</v>
      </c>
      <c r="F156" s="147" t="s">
        <v>522</v>
      </c>
      <c r="J156" s="148"/>
      <c r="L156" s="137"/>
      <c r="M156" s="141"/>
      <c r="N156" s="142"/>
      <c r="O156" s="142"/>
      <c r="P156" s="143">
        <f>SUM(P157:P185)</f>
        <v>0</v>
      </c>
      <c r="Q156" s="142"/>
      <c r="R156" s="143">
        <f>SUM(R157:R185)</f>
        <v>0</v>
      </c>
      <c r="S156" s="142"/>
      <c r="T156" s="144">
        <f>SUM(T157:T185)</f>
        <v>0</v>
      </c>
      <c r="AR156" s="138" t="s">
        <v>77</v>
      </c>
      <c r="AT156" s="145" t="s">
        <v>69</v>
      </c>
      <c r="AU156" s="145" t="s">
        <v>77</v>
      </c>
      <c r="AY156" s="138" t="s">
        <v>170</v>
      </c>
      <c r="BK156" s="146">
        <f>SUM(BK157:BK185)</f>
        <v>0</v>
      </c>
    </row>
    <row r="157" spans="1:65" s="2" customFormat="1" ht="33" customHeight="1">
      <c r="A157" s="26"/>
      <c r="B157" s="149"/>
      <c r="C157" s="164" t="s">
        <v>267</v>
      </c>
      <c r="D157" s="164" t="s">
        <v>178</v>
      </c>
      <c r="E157" s="165" t="s">
        <v>523</v>
      </c>
      <c r="F157" s="166" t="s">
        <v>524</v>
      </c>
      <c r="G157" s="167" t="s">
        <v>208</v>
      </c>
      <c r="H157" s="168">
        <v>1310.0999999999999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ref="P157:P185" si="9">O157*H157</f>
        <v>0</v>
      </c>
      <c r="Q157" s="160">
        <v>0</v>
      </c>
      <c r="R157" s="160">
        <f t="shared" ref="R157:R185" si="10">Q157*H157</f>
        <v>0</v>
      </c>
      <c r="S157" s="160">
        <v>0</v>
      </c>
      <c r="T157" s="161">
        <f t="shared" ref="T157:T185" si="11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ref="BE157:BE185" si="12">IF(N157="základná",J157,0)</f>
        <v>0</v>
      </c>
      <c r="BF157" s="163">
        <f t="shared" ref="BF157:BF185" si="13">IF(N157="znížená",J157,0)</f>
        <v>0</v>
      </c>
      <c r="BG157" s="163">
        <f t="shared" ref="BG157:BG185" si="14">IF(N157="zákl. prenesená",J157,0)</f>
        <v>0</v>
      </c>
      <c r="BH157" s="163">
        <f t="shared" ref="BH157:BH185" si="15">IF(N157="zníž. prenesená",J157,0)</f>
        <v>0</v>
      </c>
      <c r="BI157" s="163">
        <f t="shared" ref="BI157:BI185" si="16">IF(N157="nulová",J157,0)</f>
        <v>0</v>
      </c>
      <c r="BJ157" s="14" t="s">
        <v>83</v>
      </c>
      <c r="BK157" s="163">
        <f t="shared" ref="BK157:BK185" si="17">ROUND(I157*H157,2)</f>
        <v>0</v>
      </c>
      <c r="BL157" s="14" t="s">
        <v>177</v>
      </c>
      <c r="BM157" s="162" t="s">
        <v>243</v>
      </c>
    </row>
    <row r="158" spans="1:65" s="2" customFormat="1" ht="37.9" customHeight="1">
      <c r="A158" s="26"/>
      <c r="B158" s="149"/>
      <c r="C158" s="150" t="s">
        <v>7</v>
      </c>
      <c r="D158" s="150" t="s">
        <v>173</v>
      </c>
      <c r="E158" s="151" t="s">
        <v>525</v>
      </c>
      <c r="F158" s="152" t="s">
        <v>526</v>
      </c>
      <c r="G158" s="153" t="s">
        <v>208</v>
      </c>
      <c r="H158" s="154">
        <v>1310.0999999999999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177</v>
      </c>
      <c r="BM158" s="162" t="s">
        <v>246</v>
      </c>
    </row>
    <row r="159" spans="1:65" s="2" customFormat="1" ht="37.9" customHeight="1">
      <c r="A159" s="26"/>
      <c r="B159" s="149"/>
      <c r="C159" s="150" t="s">
        <v>281</v>
      </c>
      <c r="D159" s="150" t="s">
        <v>173</v>
      </c>
      <c r="E159" s="151" t="s">
        <v>527</v>
      </c>
      <c r="F159" s="152" t="s">
        <v>528</v>
      </c>
      <c r="G159" s="153" t="s">
        <v>208</v>
      </c>
      <c r="H159" s="154">
        <v>1310.0999999999999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9"/>
        <v>0</v>
      </c>
      <c r="Q159" s="160">
        <v>0</v>
      </c>
      <c r="R159" s="160">
        <f t="shared" si="10"/>
        <v>0</v>
      </c>
      <c r="S159" s="160">
        <v>0</v>
      </c>
      <c r="T159" s="161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12"/>
        <v>0</v>
      </c>
      <c r="BF159" s="163">
        <f t="shared" si="13"/>
        <v>0</v>
      </c>
      <c r="BG159" s="163">
        <f t="shared" si="14"/>
        <v>0</v>
      </c>
      <c r="BH159" s="163">
        <f t="shared" si="15"/>
        <v>0</v>
      </c>
      <c r="BI159" s="163">
        <f t="shared" si="16"/>
        <v>0</v>
      </c>
      <c r="BJ159" s="14" t="s">
        <v>83</v>
      </c>
      <c r="BK159" s="163">
        <f t="shared" si="17"/>
        <v>0</v>
      </c>
      <c r="BL159" s="14" t="s">
        <v>177</v>
      </c>
      <c r="BM159" s="162" t="s">
        <v>250</v>
      </c>
    </row>
    <row r="160" spans="1:65" s="2" customFormat="1" ht="37.9" customHeight="1">
      <c r="A160" s="26"/>
      <c r="B160" s="149"/>
      <c r="C160" s="150" t="s">
        <v>212</v>
      </c>
      <c r="D160" s="150" t="s">
        <v>173</v>
      </c>
      <c r="E160" s="151" t="s">
        <v>529</v>
      </c>
      <c r="F160" s="152" t="s">
        <v>530</v>
      </c>
      <c r="G160" s="153" t="s">
        <v>219</v>
      </c>
      <c r="H160" s="154">
        <v>46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9"/>
        <v>0</v>
      </c>
      <c r="Q160" s="160">
        <v>0</v>
      </c>
      <c r="R160" s="160">
        <f t="shared" si="10"/>
        <v>0</v>
      </c>
      <c r="S160" s="160">
        <v>0</v>
      </c>
      <c r="T160" s="161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12"/>
        <v>0</v>
      </c>
      <c r="BF160" s="163">
        <f t="shared" si="13"/>
        <v>0</v>
      </c>
      <c r="BG160" s="163">
        <f t="shared" si="14"/>
        <v>0</v>
      </c>
      <c r="BH160" s="163">
        <f t="shared" si="15"/>
        <v>0</v>
      </c>
      <c r="BI160" s="163">
        <f t="shared" si="16"/>
        <v>0</v>
      </c>
      <c r="BJ160" s="14" t="s">
        <v>83</v>
      </c>
      <c r="BK160" s="163">
        <f t="shared" si="17"/>
        <v>0</v>
      </c>
      <c r="BL160" s="14" t="s">
        <v>177</v>
      </c>
      <c r="BM160" s="162" t="s">
        <v>256</v>
      </c>
    </row>
    <row r="161" spans="1:65" s="2" customFormat="1" ht="16.5" customHeight="1">
      <c r="A161" s="26"/>
      <c r="B161" s="149"/>
      <c r="C161" s="150" t="s">
        <v>288</v>
      </c>
      <c r="D161" s="150" t="s">
        <v>173</v>
      </c>
      <c r="E161" s="151" t="s">
        <v>531</v>
      </c>
      <c r="F161" s="152" t="s">
        <v>532</v>
      </c>
      <c r="G161" s="153" t="s">
        <v>219</v>
      </c>
      <c r="H161" s="154">
        <v>23</v>
      </c>
      <c r="I161" s="155"/>
      <c r="J161" s="155"/>
      <c r="K161" s="156"/>
      <c r="L161" s="157"/>
      <c r="M161" s="158" t="s">
        <v>1</v>
      </c>
      <c r="N161" s="159" t="s">
        <v>36</v>
      </c>
      <c r="O161" s="160">
        <v>0</v>
      </c>
      <c r="P161" s="160">
        <f t="shared" si="9"/>
        <v>0</v>
      </c>
      <c r="Q161" s="160">
        <v>0</v>
      </c>
      <c r="R161" s="160">
        <f t="shared" si="10"/>
        <v>0</v>
      </c>
      <c r="S161" s="160">
        <v>0</v>
      </c>
      <c r="T161" s="161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176</v>
      </c>
      <c r="AT161" s="162" t="s">
        <v>173</v>
      </c>
      <c r="AU161" s="162" t="s">
        <v>83</v>
      </c>
      <c r="AY161" s="14" t="s">
        <v>170</v>
      </c>
      <c r="BE161" s="163">
        <f t="shared" si="12"/>
        <v>0</v>
      </c>
      <c r="BF161" s="163">
        <f t="shared" si="13"/>
        <v>0</v>
      </c>
      <c r="BG161" s="163">
        <f t="shared" si="14"/>
        <v>0</v>
      </c>
      <c r="BH161" s="163">
        <f t="shared" si="15"/>
        <v>0</v>
      </c>
      <c r="BI161" s="163">
        <f t="shared" si="16"/>
        <v>0</v>
      </c>
      <c r="BJ161" s="14" t="s">
        <v>83</v>
      </c>
      <c r="BK161" s="163">
        <f t="shared" si="17"/>
        <v>0</v>
      </c>
      <c r="BL161" s="14" t="s">
        <v>177</v>
      </c>
      <c r="BM161" s="162" t="s">
        <v>259</v>
      </c>
    </row>
    <row r="162" spans="1:65" s="2" customFormat="1" ht="37.9" customHeight="1">
      <c r="A162" s="26"/>
      <c r="B162" s="149"/>
      <c r="C162" s="150" t="s">
        <v>215</v>
      </c>
      <c r="D162" s="150" t="s">
        <v>173</v>
      </c>
      <c r="E162" s="151" t="s">
        <v>533</v>
      </c>
      <c r="F162" s="152" t="s">
        <v>534</v>
      </c>
      <c r="G162" s="153" t="s">
        <v>219</v>
      </c>
      <c r="H162" s="154">
        <v>8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9"/>
        <v>0</v>
      </c>
      <c r="Q162" s="160">
        <v>0</v>
      </c>
      <c r="R162" s="160">
        <f t="shared" si="10"/>
        <v>0</v>
      </c>
      <c r="S162" s="160">
        <v>0</v>
      </c>
      <c r="T162" s="161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 t="shared" si="12"/>
        <v>0</v>
      </c>
      <c r="BF162" s="163">
        <f t="shared" si="13"/>
        <v>0</v>
      </c>
      <c r="BG162" s="163">
        <f t="shared" si="14"/>
        <v>0</v>
      </c>
      <c r="BH162" s="163">
        <f t="shared" si="15"/>
        <v>0</v>
      </c>
      <c r="BI162" s="163">
        <f t="shared" si="16"/>
        <v>0</v>
      </c>
      <c r="BJ162" s="14" t="s">
        <v>83</v>
      </c>
      <c r="BK162" s="163">
        <f t="shared" si="17"/>
        <v>0</v>
      </c>
      <c r="BL162" s="14" t="s">
        <v>177</v>
      </c>
      <c r="BM162" s="162" t="s">
        <v>263</v>
      </c>
    </row>
    <row r="163" spans="1:65" s="2" customFormat="1" ht="37.9" customHeight="1">
      <c r="A163" s="26"/>
      <c r="B163" s="149"/>
      <c r="C163" s="150" t="s">
        <v>295</v>
      </c>
      <c r="D163" s="150" t="s">
        <v>173</v>
      </c>
      <c r="E163" s="151" t="s">
        <v>535</v>
      </c>
      <c r="F163" s="152" t="s">
        <v>536</v>
      </c>
      <c r="G163" s="153" t="s">
        <v>219</v>
      </c>
      <c r="H163" s="154">
        <v>60</v>
      </c>
      <c r="I163" s="155"/>
      <c r="J163" s="155"/>
      <c r="K163" s="156"/>
      <c r="L163" s="157"/>
      <c r="M163" s="158" t="s">
        <v>1</v>
      </c>
      <c r="N163" s="159" t="s">
        <v>36</v>
      </c>
      <c r="O163" s="160">
        <v>0</v>
      </c>
      <c r="P163" s="160">
        <f t="shared" si="9"/>
        <v>0</v>
      </c>
      <c r="Q163" s="160">
        <v>0</v>
      </c>
      <c r="R163" s="160">
        <f t="shared" si="10"/>
        <v>0</v>
      </c>
      <c r="S163" s="160">
        <v>0</v>
      </c>
      <c r="T163" s="161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176</v>
      </c>
      <c r="AT163" s="162" t="s">
        <v>173</v>
      </c>
      <c r="AU163" s="162" t="s">
        <v>83</v>
      </c>
      <c r="AY163" s="14" t="s">
        <v>170</v>
      </c>
      <c r="BE163" s="163">
        <f t="shared" si="12"/>
        <v>0</v>
      </c>
      <c r="BF163" s="163">
        <f t="shared" si="13"/>
        <v>0</v>
      </c>
      <c r="BG163" s="163">
        <f t="shared" si="14"/>
        <v>0</v>
      </c>
      <c r="BH163" s="163">
        <f t="shared" si="15"/>
        <v>0</v>
      </c>
      <c r="BI163" s="163">
        <f t="shared" si="16"/>
        <v>0</v>
      </c>
      <c r="BJ163" s="14" t="s">
        <v>83</v>
      </c>
      <c r="BK163" s="163">
        <f t="shared" si="17"/>
        <v>0</v>
      </c>
      <c r="BL163" s="14" t="s">
        <v>177</v>
      </c>
      <c r="BM163" s="162" t="s">
        <v>266</v>
      </c>
    </row>
    <row r="164" spans="1:65" s="2" customFormat="1" ht="16.5" customHeight="1">
      <c r="A164" s="26"/>
      <c r="B164" s="149"/>
      <c r="C164" s="150" t="s">
        <v>304</v>
      </c>
      <c r="D164" s="150" t="s">
        <v>173</v>
      </c>
      <c r="E164" s="151" t="s">
        <v>531</v>
      </c>
      <c r="F164" s="152" t="s">
        <v>532</v>
      </c>
      <c r="G164" s="153" t="s">
        <v>219</v>
      </c>
      <c r="H164" s="154">
        <v>30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176</v>
      </c>
      <c r="AT164" s="162" t="s">
        <v>173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177</v>
      </c>
      <c r="BM164" s="162" t="s">
        <v>270</v>
      </c>
    </row>
    <row r="165" spans="1:65" s="2" customFormat="1" ht="37.9" customHeight="1">
      <c r="A165" s="26"/>
      <c r="B165" s="149"/>
      <c r="C165" s="150" t="s">
        <v>220</v>
      </c>
      <c r="D165" s="150" t="s">
        <v>173</v>
      </c>
      <c r="E165" s="151" t="s">
        <v>537</v>
      </c>
      <c r="F165" s="152" t="s">
        <v>536</v>
      </c>
      <c r="G165" s="153" t="s">
        <v>219</v>
      </c>
      <c r="H165" s="154">
        <v>3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176</v>
      </c>
      <c r="AT165" s="162" t="s">
        <v>173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177</v>
      </c>
      <c r="BM165" s="162" t="s">
        <v>276</v>
      </c>
    </row>
    <row r="166" spans="1:65" s="2" customFormat="1" ht="37.9" customHeight="1">
      <c r="A166" s="26"/>
      <c r="B166" s="149"/>
      <c r="C166" s="150" t="s">
        <v>223</v>
      </c>
      <c r="D166" s="150" t="s">
        <v>173</v>
      </c>
      <c r="E166" s="151" t="s">
        <v>538</v>
      </c>
      <c r="F166" s="152" t="s">
        <v>539</v>
      </c>
      <c r="G166" s="153" t="s">
        <v>219</v>
      </c>
      <c r="H166" s="154">
        <v>3</v>
      </c>
      <c r="I166" s="155"/>
      <c r="J166" s="155"/>
      <c r="K166" s="156"/>
      <c r="L166" s="157"/>
      <c r="M166" s="158" t="s">
        <v>1</v>
      </c>
      <c r="N166" s="159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176</v>
      </c>
      <c r="AT166" s="162" t="s">
        <v>173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284</v>
      </c>
    </row>
    <row r="167" spans="1:65" s="2" customFormat="1" ht="16.5" customHeight="1">
      <c r="A167" s="26"/>
      <c r="B167" s="149"/>
      <c r="C167" s="150" t="s">
        <v>287</v>
      </c>
      <c r="D167" s="150" t="s">
        <v>173</v>
      </c>
      <c r="E167" s="151" t="s">
        <v>540</v>
      </c>
      <c r="F167" s="152" t="s">
        <v>541</v>
      </c>
      <c r="G167" s="153" t="s">
        <v>219</v>
      </c>
      <c r="H167" s="154">
        <v>3</v>
      </c>
      <c r="I167" s="155"/>
      <c r="J167" s="155"/>
      <c r="K167" s="156"/>
      <c r="L167" s="157"/>
      <c r="M167" s="158" t="s">
        <v>1</v>
      </c>
      <c r="N167" s="159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176</v>
      </c>
      <c r="AT167" s="162" t="s">
        <v>173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287</v>
      </c>
    </row>
    <row r="168" spans="1:65" s="2" customFormat="1" ht="37.9" customHeight="1">
      <c r="A168" s="26"/>
      <c r="B168" s="149"/>
      <c r="C168" s="150" t="s">
        <v>311</v>
      </c>
      <c r="D168" s="150" t="s">
        <v>173</v>
      </c>
      <c r="E168" s="151" t="s">
        <v>542</v>
      </c>
      <c r="F168" s="152" t="s">
        <v>543</v>
      </c>
      <c r="G168" s="153" t="s">
        <v>219</v>
      </c>
      <c r="H168" s="154">
        <v>8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176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291</v>
      </c>
    </row>
    <row r="169" spans="1:65" s="2" customFormat="1" ht="37.9" customHeight="1">
      <c r="A169" s="26"/>
      <c r="B169" s="149"/>
      <c r="C169" s="150" t="s">
        <v>229</v>
      </c>
      <c r="D169" s="150" t="s">
        <v>173</v>
      </c>
      <c r="E169" s="151" t="s">
        <v>544</v>
      </c>
      <c r="F169" s="152" t="s">
        <v>545</v>
      </c>
      <c r="G169" s="153" t="s">
        <v>219</v>
      </c>
      <c r="H169" s="154">
        <v>4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176</v>
      </c>
      <c r="AT169" s="162" t="s">
        <v>173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294</v>
      </c>
    </row>
    <row r="170" spans="1:65" s="2" customFormat="1" ht="37.9" customHeight="1">
      <c r="A170" s="26"/>
      <c r="B170" s="149"/>
      <c r="C170" s="150" t="s">
        <v>320</v>
      </c>
      <c r="D170" s="150" t="s">
        <v>173</v>
      </c>
      <c r="E170" s="151" t="s">
        <v>546</v>
      </c>
      <c r="F170" s="152" t="s">
        <v>543</v>
      </c>
      <c r="G170" s="153" t="s">
        <v>219</v>
      </c>
      <c r="H170" s="154">
        <v>1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176</v>
      </c>
      <c r="AT170" s="162" t="s">
        <v>173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298</v>
      </c>
    </row>
    <row r="171" spans="1:65" s="2" customFormat="1" ht="37.9" customHeight="1">
      <c r="A171" s="26"/>
      <c r="B171" s="149"/>
      <c r="C171" s="150" t="s">
        <v>233</v>
      </c>
      <c r="D171" s="150" t="s">
        <v>173</v>
      </c>
      <c r="E171" s="151" t="s">
        <v>547</v>
      </c>
      <c r="F171" s="152" t="s">
        <v>545</v>
      </c>
      <c r="G171" s="153" t="s">
        <v>219</v>
      </c>
      <c r="H171" s="154">
        <v>1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176</v>
      </c>
      <c r="AT171" s="162" t="s">
        <v>173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301</v>
      </c>
    </row>
    <row r="172" spans="1:65" s="2" customFormat="1" ht="16.5" customHeight="1">
      <c r="A172" s="26"/>
      <c r="B172" s="149"/>
      <c r="C172" s="150" t="s">
        <v>477</v>
      </c>
      <c r="D172" s="150" t="s">
        <v>173</v>
      </c>
      <c r="E172" s="151" t="s">
        <v>548</v>
      </c>
      <c r="F172" s="152" t="s">
        <v>549</v>
      </c>
      <c r="G172" s="153" t="s">
        <v>219</v>
      </c>
      <c r="H172" s="154">
        <v>1</v>
      </c>
      <c r="I172" s="155"/>
      <c r="J172" s="155"/>
      <c r="K172" s="156"/>
      <c r="L172" s="157"/>
      <c r="M172" s="158" t="s">
        <v>1</v>
      </c>
      <c r="N172" s="159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176</v>
      </c>
      <c r="AT172" s="162" t="s">
        <v>173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307</v>
      </c>
    </row>
    <row r="173" spans="1:65" s="2" customFormat="1" ht="37.9" customHeight="1">
      <c r="A173" s="26"/>
      <c r="B173" s="149"/>
      <c r="C173" s="150" t="s">
        <v>226</v>
      </c>
      <c r="D173" s="150" t="s">
        <v>173</v>
      </c>
      <c r="E173" s="151" t="s">
        <v>550</v>
      </c>
      <c r="F173" s="152" t="s">
        <v>545</v>
      </c>
      <c r="G173" s="153" t="s">
        <v>219</v>
      </c>
      <c r="H173" s="154">
        <v>1</v>
      </c>
      <c r="I173" s="155"/>
      <c r="J173" s="155"/>
      <c r="K173" s="156"/>
      <c r="L173" s="157"/>
      <c r="M173" s="158" t="s">
        <v>1</v>
      </c>
      <c r="N173" s="159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176</v>
      </c>
      <c r="AT173" s="162" t="s">
        <v>173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310</v>
      </c>
    </row>
    <row r="174" spans="1:65" s="2" customFormat="1" ht="16.5" customHeight="1">
      <c r="A174" s="26"/>
      <c r="B174" s="149"/>
      <c r="C174" s="150" t="s">
        <v>230</v>
      </c>
      <c r="D174" s="150" t="s">
        <v>173</v>
      </c>
      <c r="E174" s="151" t="s">
        <v>551</v>
      </c>
      <c r="F174" s="152" t="s">
        <v>552</v>
      </c>
      <c r="G174" s="153" t="s">
        <v>219</v>
      </c>
      <c r="H174" s="154">
        <v>1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176</v>
      </c>
      <c r="AT174" s="162" t="s">
        <v>173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177</v>
      </c>
      <c r="BM174" s="162" t="s">
        <v>314</v>
      </c>
    </row>
    <row r="175" spans="1:65" s="2" customFormat="1" ht="37.9" customHeight="1">
      <c r="A175" s="26"/>
      <c r="B175" s="149"/>
      <c r="C175" s="150" t="s">
        <v>234</v>
      </c>
      <c r="D175" s="150" t="s">
        <v>173</v>
      </c>
      <c r="E175" s="151" t="s">
        <v>553</v>
      </c>
      <c r="F175" s="152" t="s">
        <v>554</v>
      </c>
      <c r="G175" s="153" t="s">
        <v>219</v>
      </c>
      <c r="H175" s="154">
        <v>1</v>
      </c>
      <c r="I175" s="155"/>
      <c r="J175" s="155"/>
      <c r="K175" s="156"/>
      <c r="L175" s="157"/>
      <c r="M175" s="158" t="s">
        <v>1</v>
      </c>
      <c r="N175" s="159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176</v>
      </c>
      <c r="AT175" s="162" t="s">
        <v>173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177</v>
      </c>
      <c r="BM175" s="162" t="s">
        <v>317</v>
      </c>
    </row>
    <row r="176" spans="1:65" s="2" customFormat="1" ht="37.9" customHeight="1">
      <c r="A176" s="26"/>
      <c r="B176" s="149"/>
      <c r="C176" s="150" t="s">
        <v>237</v>
      </c>
      <c r="D176" s="150" t="s">
        <v>173</v>
      </c>
      <c r="E176" s="151" t="s">
        <v>555</v>
      </c>
      <c r="F176" s="152" t="s">
        <v>556</v>
      </c>
      <c r="G176" s="153" t="s">
        <v>219</v>
      </c>
      <c r="H176" s="154">
        <v>3</v>
      </c>
      <c r="I176" s="155"/>
      <c r="J176" s="155"/>
      <c r="K176" s="156"/>
      <c r="L176" s="157"/>
      <c r="M176" s="158" t="s">
        <v>1</v>
      </c>
      <c r="N176" s="159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176</v>
      </c>
      <c r="AT176" s="162" t="s">
        <v>173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177</v>
      </c>
      <c r="BM176" s="162" t="s">
        <v>323</v>
      </c>
    </row>
    <row r="177" spans="1:65" s="2" customFormat="1" ht="33" customHeight="1">
      <c r="A177" s="26"/>
      <c r="B177" s="149"/>
      <c r="C177" s="150" t="s">
        <v>240</v>
      </c>
      <c r="D177" s="150" t="s">
        <v>173</v>
      </c>
      <c r="E177" s="151" t="s">
        <v>557</v>
      </c>
      <c r="F177" s="152" t="s">
        <v>558</v>
      </c>
      <c r="G177" s="153" t="s">
        <v>219</v>
      </c>
      <c r="H177" s="154">
        <v>3</v>
      </c>
      <c r="I177" s="155"/>
      <c r="J177" s="155"/>
      <c r="K177" s="156"/>
      <c r="L177" s="157"/>
      <c r="M177" s="158" t="s">
        <v>1</v>
      </c>
      <c r="N177" s="159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176</v>
      </c>
      <c r="AT177" s="162" t="s">
        <v>173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177</v>
      </c>
      <c r="BM177" s="162" t="s">
        <v>408</v>
      </c>
    </row>
    <row r="178" spans="1:65" s="2" customFormat="1" ht="37.9" customHeight="1">
      <c r="A178" s="26"/>
      <c r="B178" s="149"/>
      <c r="C178" s="150" t="s">
        <v>243</v>
      </c>
      <c r="D178" s="150" t="s">
        <v>173</v>
      </c>
      <c r="E178" s="151" t="s">
        <v>559</v>
      </c>
      <c r="F178" s="152" t="s">
        <v>560</v>
      </c>
      <c r="G178" s="153" t="s">
        <v>219</v>
      </c>
      <c r="H178" s="154">
        <v>4</v>
      </c>
      <c r="I178" s="155"/>
      <c r="J178" s="155"/>
      <c r="K178" s="156"/>
      <c r="L178" s="157"/>
      <c r="M178" s="158" t="s">
        <v>1</v>
      </c>
      <c r="N178" s="159" t="s">
        <v>36</v>
      </c>
      <c r="O178" s="160">
        <v>0</v>
      </c>
      <c r="P178" s="160">
        <f t="shared" si="9"/>
        <v>0</v>
      </c>
      <c r="Q178" s="160">
        <v>0</v>
      </c>
      <c r="R178" s="160">
        <f t="shared" si="10"/>
        <v>0</v>
      </c>
      <c r="S178" s="160">
        <v>0</v>
      </c>
      <c r="T178" s="161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176</v>
      </c>
      <c r="AT178" s="162" t="s">
        <v>173</v>
      </c>
      <c r="AU178" s="162" t="s">
        <v>83</v>
      </c>
      <c r="AY178" s="14" t="s">
        <v>170</v>
      </c>
      <c r="BE178" s="163">
        <f t="shared" si="12"/>
        <v>0</v>
      </c>
      <c r="BF178" s="163">
        <f t="shared" si="13"/>
        <v>0</v>
      </c>
      <c r="BG178" s="163">
        <f t="shared" si="14"/>
        <v>0</v>
      </c>
      <c r="BH178" s="163">
        <f t="shared" si="15"/>
        <v>0</v>
      </c>
      <c r="BI178" s="163">
        <f t="shared" si="16"/>
        <v>0</v>
      </c>
      <c r="BJ178" s="14" t="s">
        <v>83</v>
      </c>
      <c r="BK178" s="163">
        <f t="shared" si="17"/>
        <v>0</v>
      </c>
      <c r="BL178" s="14" t="s">
        <v>177</v>
      </c>
      <c r="BM178" s="162" t="s">
        <v>411</v>
      </c>
    </row>
    <row r="179" spans="1:65" s="2" customFormat="1" ht="37.9" customHeight="1">
      <c r="A179" s="26"/>
      <c r="B179" s="149"/>
      <c r="C179" s="150" t="s">
        <v>247</v>
      </c>
      <c r="D179" s="150" t="s">
        <v>173</v>
      </c>
      <c r="E179" s="151" t="s">
        <v>561</v>
      </c>
      <c r="F179" s="152" t="s">
        <v>562</v>
      </c>
      <c r="G179" s="153" t="s">
        <v>219</v>
      </c>
      <c r="H179" s="154">
        <v>2</v>
      </c>
      <c r="I179" s="155"/>
      <c r="J179" s="155"/>
      <c r="K179" s="156"/>
      <c r="L179" s="157"/>
      <c r="M179" s="158" t="s">
        <v>1</v>
      </c>
      <c r="N179" s="159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176</v>
      </c>
      <c r="AT179" s="162" t="s">
        <v>173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177</v>
      </c>
      <c r="BM179" s="162" t="s">
        <v>415</v>
      </c>
    </row>
    <row r="180" spans="1:65" s="2" customFormat="1" ht="24.2" customHeight="1">
      <c r="A180" s="26"/>
      <c r="B180" s="149"/>
      <c r="C180" s="164" t="s">
        <v>246</v>
      </c>
      <c r="D180" s="164" t="s">
        <v>178</v>
      </c>
      <c r="E180" s="165" t="s">
        <v>563</v>
      </c>
      <c r="F180" s="166" t="s">
        <v>564</v>
      </c>
      <c r="G180" s="167" t="s">
        <v>181</v>
      </c>
      <c r="H180" s="168">
        <v>603.72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177</v>
      </c>
      <c r="AT180" s="162" t="s">
        <v>178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177</v>
      </c>
      <c r="BM180" s="162" t="s">
        <v>419</v>
      </c>
    </row>
    <row r="181" spans="1:65" s="2" customFormat="1" ht="37.9" customHeight="1">
      <c r="A181" s="26"/>
      <c r="B181" s="149"/>
      <c r="C181" s="150" t="s">
        <v>412</v>
      </c>
      <c r="D181" s="150" t="s">
        <v>173</v>
      </c>
      <c r="E181" s="151" t="s">
        <v>565</v>
      </c>
      <c r="F181" s="152" t="s">
        <v>566</v>
      </c>
      <c r="G181" s="153" t="s">
        <v>181</v>
      </c>
      <c r="H181" s="154">
        <v>603.72</v>
      </c>
      <c r="I181" s="155"/>
      <c r="J181" s="155"/>
      <c r="K181" s="156"/>
      <c r="L181" s="157"/>
      <c r="M181" s="158" t="s">
        <v>1</v>
      </c>
      <c r="N181" s="159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176</v>
      </c>
      <c r="AT181" s="162" t="s">
        <v>173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177</v>
      </c>
      <c r="BM181" s="162" t="s">
        <v>423</v>
      </c>
    </row>
    <row r="182" spans="1:65" s="2" customFormat="1" ht="37.9" customHeight="1">
      <c r="A182" s="26"/>
      <c r="B182" s="149"/>
      <c r="C182" s="164" t="s">
        <v>250</v>
      </c>
      <c r="D182" s="164" t="s">
        <v>178</v>
      </c>
      <c r="E182" s="165" t="s">
        <v>567</v>
      </c>
      <c r="F182" s="166" t="s">
        <v>568</v>
      </c>
      <c r="G182" s="167" t="s">
        <v>181</v>
      </c>
      <c r="H182" s="168">
        <v>555.08000000000004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177</v>
      </c>
      <c r="AT182" s="162" t="s">
        <v>178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177</v>
      </c>
      <c r="BM182" s="162" t="s">
        <v>424</v>
      </c>
    </row>
    <row r="183" spans="1:65" s="2" customFormat="1" ht="24.2" customHeight="1">
      <c r="A183" s="26"/>
      <c r="B183" s="149"/>
      <c r="C183" s="150" t="s">
        <v>420</v>
      </c>
      <c r="D183" s="150" t="s">
        <v>173</v>
      </c>
      <c r="E183" s="151" t="s">
        <v>569</v>
      </c>
      <c r="F183" s="152" t="s">
        <v>570</v>
      </c>
      <c r="G183" s="153" t="s">
        <v>181</v>
      </c>
      <c r="H183" s="154">
        <v>555.08000000000004</v>
      </c>
      <c r="I183" s="155"/>
      <c r="J183" s="155"/>
      <c r="K183" s="156"/>
      <c r="L183" s="157"/>
      <c r="M183" s="158" t="s">
        <v>1</v>
      </c>
      <c r="N183" s="159" t="s">
        <v>36</v>
      </c>
      <c r="O183" s="160">
        <v>0</v>
      </c>
      <c r="P183" s="160">
        <f t="shared" si="9"/>
        <v>0</v>
      </c>
      <c r="Q183" s="160">
        <v>0</v>
      </c>
      <c r="R183" s="160">
        <f t="shared" si="10"/>
        <v>0</v>
      </c>
      <c r="S183" s="160">
        <v>0</v>
      </c>
      <c r="T183" s="161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176</v>
      </c>
      <c r="AT183" s="162" t="s">
        <v>173</v>
      </c>
      <c r="AU183" s="162" t="s">
        <v>83</v>
      </c>
      <c r="AY183" s="14" t="s">
        <v>170</v>
      </c>
      <c r="BE183" s="163">
        <f t="shared" si="12"/>
        <v>0</v>
      </c>
      <c r="BF183" s="163">
        <f t="shared" si="13"/>
        <v>0</v>
      </c>
      <c r="BG183" s="163">
        <f t="shared" si="14"/>
        <v>0</v>
      </c>
      <c r="BH183" s="163">
        <f t="shared" si="15"/>
        <v>0</v>
      </c>
      <c r="BI183" s="163">
        <f t="shared" si="16"/>
        <v>0</v>
      </c>
      <c r="BJ183" s="14" t="s">
        <v>83</v>
      </c>
      <c r="BK183" s="163">
        <f t="shared" si="17"/>
        <v>0</v>
      </c>
      <c r="BL183" s="14" t="s">
        <v>177</v>
      </c>
      <c r="BM183" s="162" t="s">
        <v>428</v>
      </c>
    </row>
    <row r="184" spans="1:65" s="2" customFormat="1" ht="24.2" customHeight="1">
      <c r="A184" s="26"/>
      <c r="B184" s="149"/>
      <c r="C184" s="164" t="s">
        <v>256</v>
      </c>
      <c r="D184" s="164" t="s">
        <v>178</v>
      </c>
      <c r="E184" s="165" t="s">
        <v>571</v>
      </c>
      <c r="F184" s="166" t="s">
        <v>572</v>
      </c>
      <c r="G184" s="167" t="s">
        <v>275</v>
      </c>
      <c r="H184" s="168">
        <v>8.2889999999999997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177</v>
      </c>
      <c r="AT184" s="162" t="s">
        <v>178</v>
      </c>
      <c r="AU184" s="162" t="s">
        <v>83</v>
      </c>
      <c r="AY184" s="14" t="s">
        <v>170</v>
      </c>
      <c r="BE184" s="163">
        <f t="shared" si="12"/>
        <v>0</v>
      </c>
      <c r="BF184" s="163">
        <f t="shared" si="13"/>
        <v>0</v>
      </c>
      <c r="BG184" s="163">
        <f t="shared" si="14"/>
        <v>0</v>
      </c>
      <c r="BH184" s="163">
        <f t="shared" si="15"/>
        <v>0</v>
      </c>
      <c r="BI184" s="163">
        <f t="shared" si="16"/>
        <v>0</v>
      </c>
      <c r="BJ184" s="14" t="s">
        <v>83</v>
      </c>
      <c r="BK184" s="163">
        <f t="shared" si="17"/>
        <v>0</v>
      </c>
      <c r="BL184" s="14" t="s">
        <v>177</v>
      </c>
      <c r="BM184" s="162" t="s">
        <v>431</v>
      </c>
    </row>
    <row r="185" spans="1:65" s="2" customFormat="1" ht="24.2" customHeight="1">
      <c r="A185" s="26"/>
      <c r="B185" s="149"/>
      <c r="C185" s="164" t="s">
        <v>425</v>
      </c>
      <c r="D185" s="164" t="s">
        <v>178</v>
      </c>
      <c r="E185" s="165" t="s">
        <v>573</v>
      </c>
      <c r="F185" s="166" t="s">
        <v>574</v>
      </c>
      <c r="G185" s="167" t="s">
        <v>275</v>
      </c>
      <c r="H185" s="168">
        <v>8.2889999999999997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9"/>
        <v>0</v>
      </c>
      <c r="Q185" s="160">
        <v>0</v>
      </c>
      <c r="R185" s="160">
        <f t="shared" si="10"/>
        <v>0</v>
      </c>
      <c r="S185" s="160">
        <v>0</v>
      </c>
      <c r="T185" s="161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177</v>
      </c>
      <c r="AT185" s="162" t="s">
        <v>178</v>
      </c>
      <c r="AU185" s="162" t="s">
        <v>83</v>
      </c>
      <c r="AY185" s="14" t="s">
        <v>170</v>
      </c>
      <c r="BE185" s="163">
        <f t="shared" si="12"/>
        <v>0</v>
      </c>
      <c r="BF185" s="163">
        <f t="shared" si="13"/>
        <v>0</v>
      </c>
      <c r="BG185" s="163">
        <f t="shared" si="14"/>
        <v>0</v>
      </c>
      <c r="BH185" s="163">
        <f t="shared" si="15"/>
        <v>0</v>
      </c>
      <c r="BI185" s="163">
        <f t="shared" si="16"/>
        <v>0</v>
      </c>
      <c r="BJ185" s="14" t="s">
        <v>83</v>
      </c>
      <c r="BK185" s="163">
        <f t="shared" si="17"/>
        <v>0</v>
      </c>
      <c r="BL185" s="14" t="s">
        <v>177</v>
      </c>
      <c r="BM185" s="162" t="s">
        <v>251</v>
      </c>
    </row>
    <row r="186" spans="1:65" s="12" customFormat="1" ht="22.9" customHeight="1">
      <c r="B186" s="137"/>
      <c r="D186" s="138" t="s">
        <v>69</v>
      </c>
      <c r="E186" s="147" t="s">
        <v>475</v>
      </c>
      <c r="F186" s="147" t="s">
        <v>476</v>
      </c>
      <c r="J186" s="148"/>
      <c r="L186" s="137"/>
      <c r="M186" s="141"/>
      <c r="N186" s="142"/>
      <c r="O186" s="142"/>
      <c r="P186" s="143">
        <f>SUM(P187:P190)</f>
        <v>4.1292000000000002E-2</v>
      </c>
      <c r="Q186" s="142"/>
      <c r="R186" s="143">
        <f>SUM(R187:R190)</f>
        <v>0</v>
      </c>
      <c r="S186" s="142"/>
      <c r="T186" s="144">
        <f>SUM(T187:T190)</f>
        <v>0</v>
      </c>
      <c r="AR186" s="138" t="s">
        <v>83</v>
      </c>
      <c r="AT186" s="145" t="s">
        <v>69</v>
      </c>
      <c r="AU186" s="145" t="s">
        <v>77</v>
      </c>
      <c r="AY186" s="138" t="s">
        <v>170</v>
      </c>
      <c r="BK186" s="146">
        <f>SUM(BK187:BK190)</f>
        <v>0</v>
      </c>
    </row>
    <row r="187" spans="1:65" s="2" customFormat="1" ht="37.9" customHeight="1">
      <c r="A187" s="26"/>
      <c r="B187" s="149"/>
      <c r="C187" s="164" t="s">
        <v>259</v>
      </c>
      <c r="D187" s="164" t="s">
        <v>178</v>
      </c>
      <c r="E187" s="165" t="s">
        <v>575</v>
      </c>
      <c r="F187" s="166" t="s">
        <v>576</v>
      </c>
      <c r="G187" s="167" t="s">
        <v>577</v>
      </c>
      <c r="H187" s="168">
        <v>460.33199999999999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>O187*H187</f>
        <v>0</v>
      </c>
      <c r="Q187" s="160">
        <v>0</v>
      </c>
      <c r="R187" s="160">
        <f>Q187*H187</f>
        <v>0</v>
      </c>
      <c r="S187" s="160">
        <v>0</v>
      </c>
      <c r="T187" s="161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200</v>
      </c>
      <c r="AT187" s="162" t="s">
        <v>178</v>
      </c>
      <c r="AU187" s="162" t="s">
        <v>83</v>
      </c>
      <c r="AY187" s="14" t="s">
        <v>170</v>
      </c>
      <c r="BE187" s="163">
        <f>IF(N187="základná",J187,0)</f>
        <v>0</v>
      </c>
      <c r="BF187" s="163">
        <f>IF(N187="znížená",J187,0)</f>
        <v>0</v>
      </c>
      <c r="BG187" s="163">
        <f>IF(N187="zákl. prenesená",J187,0)</f>
        <v>0</v>
      </c>
      <c r="BH187" s="163">
        <f>IF(N187="zníž. prenesená",J187,0)</f>
        <v>0</v>
      </c>
      <c r="BI187" s="163">
        <f>IF(N187="nulová",J187,0)</f>
        <v>0</v>
      </c>
      <c r="BJ187" s="14" t="s">
        <v>83</v>
      </c>
      <c r="BK187" s="163">
        <f>ROUND(I187*H187,2)</f>
        <v>0</v>
      </c>
      <c r="BL187" s="14" t="s">
        <v>200</v>
      </c>
      <c r="BM187" s="162" t="s">
        <v>439</v>
      </c>
    </row>
    <row r="188" spans="1:65" s="2" customFormat="1" ht="37.9" customHeight="1">
      <c r="A188" s="26"/>
      <c r="B188" s="149"/>
      <c r="C188" s="150" t="s">
        <v>432</v>
      </c>
      <c r="D188" s="150" t="s">
        <v>173</v>
      </c>
      <c r="E188" s="151" t="s">
        <v>578</v>
      </c>
      <c r="F188" s="152" t="s">
        <v>579</v>
      </c>
      <c r="G188" s="153" t="s">
        <v>577</v>
      </c>
      <c r="H188" s="154">
        <v>460.33199999999999</v>
      </c>
      <c r="I188" s="155"/>
      <c r="J188" s="155"/>
      <c r="K188" s="156"/>
      <c r="L188" s="157"/>
      <c r="M188" s="158" t="s">
        <v>1</v>
      </c>
      <c r="N188" s="159" t="s">
        <v>36</v>
      </c>
      <c r="O188" s="160">
        <v>0</v>
      </c>
      <c r="P188" s="160">
        <f>O188*H188</f>
        <v>0</v>
      </c>
      <c r="Q188" s="160">
        <v>0</v>
      </c>
      <c r="R188" s="160">
        <f>Q188*H188</f>
        <v>0</v>
      </c>
      <c r="S188" s="160">
        <v>0</v>
      </c>
      <c r="T188" s="161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233</v>
      </c>
      <c r="AT188" s="162" t="s">
        <v>173</v>
      </c>
      <c r="AU188" s="162" t="s">
        <v>83</v>
      </c>
      <c r="AY188" s="14" t="s">
        <v>170</v>
      </c>
      <c r="BE188" s="163">
        <f>IF(N188="základná",J188,0)</f>
        <v>0</v>
      </c>
      <c r="BF188" s="163">
        <f>IF(N188="znížená",J188,0)</f>
        <v>0</v>
      </c>
      <c r="BG188" s="163">
        <f>IF(N188="zákl. prenesená",J188,0)</f>
        <v>0</v>
      </c>
      <c r="BH188" s="163">
        <f>IF(N188="zníž. prenesená",J188,0)</f>
        <v>0</v>
      </c>
      <c r="BI188" s="163">
        <f>IF(N188="nulová",J188,0)</f>
        <v>0</v>
      </c>
      <c r="BJ188" s="14" t="s">
        <v>83</v>
      </c>
      <c r="BK188" s="163">
        <f>ROUND(I188*H188,2)</f>
        <v>0</v>
      </c>
      <c r="BL188" s="14" t="s">
        <v>200</v>
      </c>
      <c r="BM188" s="162" t="s">
        <v>443</v>
      </c>
    </row>
    <row r="189" spans="1:65" s="2" customFormat="1" ht="24.2" customHeight="1">
      <c r="A189" s="26"/>
      <c r="B189" s="149"/>
      <c r="C189" s="164" t="s">
        <v>263</v>
      </c>
      <c r="D189" s="164" t="s">
        <v>178</v>
      </c>
      <c r="E189" s="165" t="s">
        <v>485</v>
      </c>
      <c r="F189" s="166" t="s">
        <v>486</v>
      </c>
      <c r="G189" s="167" t="s">
        <v>275</v>
      </c>
      <c r="H189" s="168">
        <v>3.6999999999999998E-2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>O189*H189</f>
        <v>0</v>
      </c>
      <c r="Q189" s="160">
        <v>0</v>
      </c>
      <c r="R189" s="160">
        <f>Q189*H189</f>
        <v>0</v>
      </c>
      <c r="S189" s="160">
        <v>0</v>
      </c>
      <c r="T189" s="161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200</v>
      </c>
      <c r="AT189" s="162" t="s">
        <v>178</v>
      </c>
      <c r="AU189" s="162" t="s">
        <v>83</v>
      </c>
      <c r="AY189" s="14" t="s">
        <v>170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4" t="s">
        <v>83</v>
      </c>
      <c r="BK189" s="163">
        <f>ROUND(I189*H189,2)</f>
        <v>0</v>
      </c>
      <c r="BL189" s="14" t="s">
        <v>200</v>
      </c>
      <c r="BM189" s="162" t="s">
        <v>446</v>
      </c>
    </row>
    <row r="190" spans="1:65" s="2" customFormat="1" ht="24.2" customHeight="1">
      <c r="A190" s="26"/>
      <c r="B190" s="149"/>
      <c r="C190" s="164" t="s">
        <v>440</v>
      </c>
      <c r="D190" s="164" t="s">
        <v>178</v>
      </c>
      <c r="E190" s="165" t="s">
        <v>488</v>
      </c>
      <c r="F190" s="166" t="s">
        <v>489</v>
      </c>
      <c r="G190" s="167" t="s">
        <v>275</v>
      </c>
      <c r="H190" s="168">
        <v>3.6999999999999998E-2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1.1160000000000001</v>
      </c>
      <c r="P190" s="160">
        <f>O190*H190</f>
        <v>4.1292000000000002E-2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200</v>
      </c>
      <c r="AT190" s="162" t="s">
        <v>178</v>
      </c>
      <c r="AU190" s="162" t="s">
        <v>83</v>
      </c>
      <c r="AY190" s="14" t="s">
        <v>170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4" t="s">
        <v>83</v>
      </c>
      <c r="BK190" s="163">
        <f>ROUND(I190*H190,2)</f>
        <v>0</v>
      </c>
      <c r="BL190" s="14" t="s">
        <v>200</v>
      </c>
      <c r="BM190" s="162" t="s">
        <v>450</v>
      </c>
    </row>
    <row r="191" spans="1:65" s="12" customFormat="1" ht="22.9" customHeight="1">
      <c r="B191" s="137"/>
      <c r="D191" s="138" t="s">
        <v>69</v>
      </c>
      <c r="E191" s="147" t="s">
        <v>580</v>
      </c>
      <c r="F191" s="147" t="s">
        <v>581</v>
      </c>
      <c r="J191" s="148"/>
      <c r="L191" s="137"/>
      <c r="M191" s="141"/>
      <c r="N191" s="142"/>
      <c r="O191" s="142"/>
      <c r="P191" s="143">
        <f>SUM(P192:P199)</f>
        <v>0</v>
      </c>
      <c r="Q191" s="142"/>
      <c r="R191" s="143">
        <f>SUM(R192:R199)</f>
        <v>0</v>
      </c>
      <c r="S191" s="142"/>
      <c r="T191" s="144">
        <f>SUM(T192:T199)</f>
        <v>0</v>
      </c>
      <c r="AR191" s="138" t="s">
        <v>77</v>
      </c>
      <c r="AT191" s="145" t="s">
        <v>69</v>
      </c>
      <c r="AU191" s="145" t="s">
        <v>77</v>
      </c>
      <c r="AY191" s="138" t="s">
        <v>170</v>
      </c>
      <c r="BK191" s="146">
        <f>SUM(BK192:BK199)</f>
        <v>0</v>
      </c>
    </row>
    <row r="192" spans="1:65" s="2" customFormat="1" ht="44.25" customHeight="1">
      <c r="A192" s="26"/>
      <c r="B192" s="149"/>
      <c r="C192" s="164" t="s">
        <v>266</v>
      </c>
      <c r="D192" s="164" t="s">
        <v>178</v>
      </c>
      <c r="E192" s="165" t="s">
        <v>582</v>
      </c>
      <c r="F192" s="166" t="s">
        <v>583</v>
      </c>
      <c r="G192" s="167" t="s">
        <v>181</v>
      </c>
      <c r="H192" s="168">
        <v>34.200000000000003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ref="P192:P199" si="18">O192*H192</f>
        <v>0</v>
      </c>
      <c r="Q192" s="160">
        <v>0</v>
      </c>
      <c r="R192" s="160">
        <f t="shared" ref="R192:R199" si="19">Q192*H192</f>
        <v>0</v>
      </c>
      <c r="S192" s="160">
        <v>0</v>
      </c>
      <c r="T192" s="161">
        <f t="shared" ref="T192:T199" si="20"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177</v>
      </c>
      <c r="AT192" s="162" t="s">
        <v>178</v>
      </c>
      <c r="AU192" s="162" t="s">
        <v>83</v>
      </c>
      <c r="AY192" s="14" t="s">
        <v>170</v>
      </c>
      <c r="BE192" s="163">
        <f t="shared" ref="BE192:BE199" si="21">IF(N192="základná",J192,0)</f>
        <v>0</v>
      </c>
      <c r="BF192" s="163">
        <f t="shared" ref="BF192:BF199" si="22">IF(N192="znížená",J192,0)</f>
        <v>0</v>
      </c>
      <c r="BG192" s="163">
        <f t="shared" ref="BG192:BG199" si="23">IF(N192="zákl. prenesená",J192,0)</f>
        <v>0</v>
      </c>
      <c r="BH192" s="163">
        <f t="shared" ref="BH192:BH199" si="24">IF(N192="zníž. prenesená",J192,0)</f>
        <v>0</v>
      </c>
      <c r="BI192" s="163">
        <f t="shared" ref="BI192:BI199" si="25">IF(N192="nulová",J192,0)</f>
        <v>0</v>
      </c>
      <c r="BJ192" s="14" t="s">
        <v>83</v>
      </c>
      <c r="BK192" s="163">
        <f t="shared" ref="BK192:BK199" si="26">ROUND(I192*H192,2)</f>
        <v>0</v>
      </c>
      <c r="BL192" s="14" t="s">
        <v>177</v>
      </c>
      <c r="BM192" s="162" t="s">
        <v>453</v>
      </c>
    </row>
    <row r="193" spans="1:65" s="2" customFormat="1" ht="66.75" customHeight="1">
      <c r="A193" s="26"/>
      <c r="B193" s="149"/>
      <c r="C193" s="150" t="s">
        <v>447</v>
      </c>
      <c r="D193" s="150" t="s">
        <v>173</v>
      </c>
      <c r="E193" s="151" t="s">
        <v>584</v>
      </c>
      <c r="F193" s="152" t="s">
        <v>585</v>
      </c>
      <c r="G193" s="153" t="s">
        <v>181</v>
      </c>
      <c r="H193" s="154">
        <v>34.200000000000003</v>
      </c>
      <c r="I193" s="155"/>
      <c r="J193" s="155"/>
      <c r="K193" s="156"/>
      <c r="L193" s="157"/>
      <c r="M193" s="158" t="s">
        <v>1</v>
      </c>
      <c r="N193" s="159" t="s">
        <v>36</v>
      </c>
      <c r="O193" s="160">
        <v>0</v>
      </c>
      <c r="P193" s="160">
        <f t="shared" si="18"/>
        <v>0</v>
      </c>
      <c r="Q193" s="160">
        <v>0</v>
      </c>
      <c r="R193" s="160">
        <f t="shared" si="19"/>
        <v>0</v>
      </c>
      <c r="S193" s="160">
        <v>0</v>
      </c>
      <c r="T193" s="161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176</v>
      </c>
      <c r="AT193" s="162" t="s">
        <v>173</v>
      </c>
      <c r="AU193" s="162" t="s">
        <v>83</v>
      </c>
      <c r="AY193" s="14" t="s">
        <v>170</v>
      </c>
      <c r="BE193" s="163">
        <f t="shared" si="21"/>
        <v>0</v>
      </c>
      <c r="BF193" s="163">
        <f t="shared" si="22"/>
        <v>0</v>
      </c>
      <c r="BG193" s="163">
        <f t="shared" si="23"/>
        <v>0</v>
      </c>
      <c r="BH193" s="163">
        <f t="shared" si="24"/>
        <v>0</v>
      </c>
      <c r="BI193" s="163">
        <f t="shared" si="25"/>
        <v>0</v>
      </c>
      <c r="BJ193" s="14" t="s">
        <v>83</v>
      </c>
      <c r="BK193" s="163">
        <f t="shared" si="26"/>
        <v>0</v>
      </c>
      <c r="BL193" s="14" t="s">
        <v>177</v>
      </c>
      <c r="BM193" s="162" t="s">
        <v>459</v>
      </c>
    </row>
    <row r="194" spans="1:65" s="2" customFormat="1" ht="44.25" customHeight="1">
      <c r="A194" s="26"/>
      <c r="B194" s="149"/>
      <c r="C194" s="164" t="s">
        <v>270</v>
      </c>
      <c r="D194" s="164" t="s">
        <v>178</v>
      </c>
      <c r="E194" s="165" t="s">
        <v>586</v>
      </c>
      <c r="F194" s="166" t="s">
        <v>587</v>
      </c>
      <c r="G194" s="167" t="s">
        <v>181</v>
      </c>
      <c r="H194" s="168">
        <v>7.28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18"/>
        <v>0</v>
      </c>
      <c r="Q194" s="160">
        <v>0</v>
      </c>
      <c r="R194" s="160">
        <f t="shared" si="19"/>
        <v>0</v>
      </c>
      <c r="S194" s="160">
        <v>0</v>
      </c>
      <c r="T194" s="161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177</v>
      </c>
      <c r="AT194" s="162" t="s">
        <v>178</v>
      </c>
      <c r="AU194" s="162" t="s">
        <v>83</v>
      </c>
      <c r="AY194" s="14" t="s">
        <v>170</v>
      </c>
      <c r="BE194" s="163">
        <f t="shared" si="21"/>
        <v>0</v>
      </c>
      <c r="BF194" s="163">
        <f t="shared" si="22"/>
        <v>0</v>
      </c>
      <c r="BG194" s="163">
        <f t="shared" si="23"/>
        <v>0</v>
      </c>
      <c r="BH194" s="163">
        <f t="shared" si="24"/>
        <v>0</v>
      </c>
      <c r="BI194" s="163">
        <f t="shared" si="25"/>
        <v>0</v>
      </c>
      <c r="BJ194" s="14" t="s">
        <v>83</v>
      </c>
      <c r="BK194" s="163">
        <f t="shared" si="26"/>
        <v>0</v>
      </c>
      <c r="BL194" s="14" t="s">
        <v>177</v>
      </c>
      <c r="BM194" s="162" t="s">
        <v>462</v>
      </c>
    </row>
    <row r="195" spans="1:65" s="2" customFormat="1" ht="66.75" customHeight="1">
      <c r="A195" s="26"/>
      <c r="B195" s="149"/>
      <c r="C195" s="150" t="s">
        <v>456</v>
      </c>
      <c r="D195" s="150" t="s">
        <v>173</v>
      </c>
      <c r="E195" s="151" t="s">
        <v>588</v>
      </c>
      <c r="F195" s="152" t="s">
        <v>589</v>
      </c>
      <c r="G195" s="153" t="s">
        <v>181</v>
      </c>
      <c r="H195" s="154">
        <v>7.28</v>
      </c>
      <c r="I195" s="155"/>
      <c r="J195" s="155"/>
      <c r="K195" s="156"/>
      <c r="L195" s="157"/>
      <c r="M195" s="158" t="s">
        <v>1</v>
      </c>
      <c r="N195" s="159" t="s">
        <v>36</v>
      </c>
      <c r="O195" s="160">
        <v>0</v>
      </c>
      <c r="P195" s="160">
        <f t="shared" si="18"/>
        <v>0</v>
      </c>
      <c r="Q195" s="160">
        <v>0</v>
      </c>
      <c r="R195" s="160">
        <f t="shared" si="19"/>
        <v>0</v>
      </c>
      <c r="S195" s="160">
        <v>0</v>
      </c>
      <c r="T195" s="161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176</v>
      </c>
      <c r="AT195" s="162" t="s">
        <v>173</v>
      </c>
      <c r="AU195" s="162" t="s">
        <v>83</v>
      </c>
      <c r="AY195" s="14" t="s">
        <v>170</v>
      </c>
      <c r="BE195" s="163">
        <f t="shared" si="21"/>
        <v>0</v>
      </c>
      <c r="BF195" s="163">
        <f t="shared" si="22"/>
        <v>0</v>
      </c>
      <c r="BG195" s="163">
        <f t="shared" si="23"/>
        <v>0</v>
      </c>
      <c r="BH195" s="163">
        <f t="shared" si="24"/>
        <v>0</v>
      </c>
      <c r="BI195" s="163">
        <f t="shared" si="25"/>
        <v>0</v>
      </c>
      <c r="BJ195" s="14" t="s">
        <v>83</v>
      </c>
      <c r="BK195" s="163">
        <f t="shared" si="26"/>
        <v>0</v>
      </c>
      <c r="BL195" s="14" t="s">
        <v>177</v>
      </c>
      <c r="BM195" s="162" t="s">
        <v>466</v>
      </c>
    </row>
    <row r="196" spans="1:65" s="2" customFormat="1" ht="33" customHeight="1">
      <c r="A196" s="26"/>
      <c r="B196" s="149"/>
      <c r="C196" s="164" t="s">
        <v>276</v>
      </c>
      <c r="D196" s="164" t="s">
        <v>178</v>
      </c>
      <c r="E196" s="165" t="s">
        <v>590</v>
      </c>
      <c r="F196" s="166" t="s">
        <v>591</v>
      </c>
      <c r="G196" s="167" t="s">
        <v>208</v>
      </c>
      <c r="H196" s="168">
        <v>11.9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18"/>
        <v>0</v>
      </c>
      <c r="Q196" s="160">
        <v>0</v>
      </c>
      <c r="R196" s="160">
        <f t="shared" si="19"/>
        <v>0</v>
      </c>
      <c r="S196" s="160">
        <v>0</v>
      </c>
      <c r="T196" s="161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177</v>
      </c>
      <c r="AT196" s="162" t="s">
        <v>178</v>
      </c>
      <c r="AU196" s="162" t="s">
        <v>83</v>
      </c>
      <c r="AY196" s="14" t="s">
        <v>170</v>
      </c>
      <c r="BE196" s="163">
        <f t="shared" si="21"/>
        <v>0</v>
      </c>
      <c r="BF196" s="163">
        <f t="shared" si="22"/>
        <v>0</v>
      </c>
      <c r="BG196" s="163">
        <f t="shared" si="23"/>
        <v>0</v>
      </c>
      <c r="BH196" s="163">
        <f t="shared" si="24"/>
        <v>0</v>
      </c>
      <c r="BI196" s="163">
        <f t="shared" si="25"/>
        <v>0</v>
      </c>
      <c r="BJ196" s="14" t="s">
        <v>83</v>
      </c>
      <c r="BK196" s="163">
        <f t="shared" si="26"/>
        <v>0</v>
      </c>
      <c r="BL196" s="14" t="s">
        <v>177</v>
      </c>
      <c r="BM196" s="162" t="s">
        <v>467</v>
      </c>
    </row>
    <row r="197" spans="1:65" s="2" customFormat="1" ht="49.15" customHeight="1">
      <c r="A197" s="26"/>
      <c r="B197" s="149"/>
      <c r="C197" s="150" t="s">
        <v>463</v>
      </c>
      <c r="D197" s="150" t="s">
        <v>173</v>
      </c>
      <c r="E197" s="151" t="s">
        <v>592</v>
      </c>
      <c r="F197" s="152" t="s">
        <v>593</v>
      </c>
      <c r="G197" s="153" t="s">
        <v>181</v>
      </c>
      <c r="H197" s="154">
        <v>8.8000000000000007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18"/>
        <v>0</v>
      </c>
      <c r="Q197" s="160">
        <v>0</v>
      </c>
      <c r="R197" s="160">
        <f t="shared" si="19"/>
        <v>0</v>
      </c>
      <c r="S197" s="160">
        <v>0</v>
      </c>
      <c r="T197" s="161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176</v>
      </c>
      <c r="AT197" s="162" t="s">
        <v>173</v>
      </c>
      <c r="AU197" s="162" t="s">
        <v>83</v>
      </c>
      <c r="AY197" s="14" t="s">
        <v>170</v>
      </c>
      <c r="BE197" s="163">
        <f t="shared" si="21"/>
        <v>0</v>
      </c>
      <c r="BF197" s="163">
        <f t="shared" si="22"/>
        <v>0</v>
      </c>
      <c r="BG197" s="163">
        <f t="shared" si="23"/>
        <v>0</v>
      </c>
      <c r="BH197" s="163">
        <f t="shared" si="24"/>
        <v>0</v>
      </c>
      <c r="BI197" s="163">
        <f t="shared" si="25"/>
        <v>0</v>
      </c>
      <c r="BJ197" s="14" t="s">
        <v>83</v>
      </c>
      <c r="BK197" s="163">
        <f t="shared" si="26"/>
        <v>0</v>
      </c>
      <c r="BL197" s="14" t="s">
        <v>177</v>
      </c>
      <c r="BM197" s="162" t="s">
        <v>471</v>
      </c>
    </row>
    <row r="198" spans="1:65" s="2" customFormat="1" ht="24.2" customHeight="1">
      <c r="A198" s="26"/>
      <c r="B198" s="149"/>
      <c r="C198" s="164" t="s">
        <v>284</v>
      </c>
      <c r="D198" s="164" t="s">
        <v>178</v>
      </c>
      <c r="E198" s="165" t="s">
        <v>485</v>
      </c>
      <c r="F198" s="166" t="s">
        <v>486</v>
      </c>
      <c r="G198" s="167" t="s">
        <v>275</v>
      </c>
      <c r="H198" s="168">
        <v>1.62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18"/>
        <v>0</v>
      </c>
      <c r="Q198" s="160">
        <v>0</v>
      </c>
      <c r="R198" s="160">
        <f t="shared" si="19"/>
        <v>0</v>
      </c>
      <c r="S198" s="160">
        <v>0</v>
      </c>
      <c r="T198" s="161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177</v>
      </c>
      <c r="AT198" s="162" t="s">
        <v>178</v>
      </c>
      <c r="AU198" s="162" t="s">
        <v>83</v>
      </c>
      <c r="AY198" s="14" t="s">
        <v>170</v>
      </c>
      <c r="BE198" s="163">
        <f t="shared" si="21"/>
        <v>0</v>
      </c>
      <c r="BF198" s="163">
        <f t="shared" si="22"/>
        <v>0</v>
      </c>
      <c r="BG198" s="163">
        <f t="shared" si="23"/>
        <v>0</v>
      </c>
      <c r="BH198" s="163">
        <f t="shared" si="24"/>
        <v>0</v>
      </c>
      <c r="BI198" s="163">
        <f t="shared" si="25"/>
        <v>0</v>
      </c>
      <c r="BJ198" s="14" t="s">
        <v>83</v>
      </c>
      <c r="BK198" s="163">
        <f t="shared" si="26"/>
        <v>0</v>
      </c>
      <c r="BL198" s="14" t="s">
        <v>177</v>
      </c>
      <c r="BM198" s="162" t="s">
        <v>474</v>
      </c>
    </row>
    <row r="199" spans="1:65" s="2" customFormat="1" ht="24.2" customHeight="1">
      <c r="A199" s="26"/>
      <c r="B199" s="149"/>
      <c r="C199" s="164" t="s">
        <v>468</v>
      </c>
      <c r="D199" s="164" t="s">
        <v>178</v>
      </c>
      <c r="E199" s="165" t="s">
        <v>488</v>
      </c>
      <c r="F199" s="166" t="s">
        <v>489</v>
      </c>
      <c r="G199" s="167" t="s">
        <v>275</v>
      </c>
      <c r="H199" s="168">
        <v>1.62</v>
      </c>
      <c r="I199" s="169"/>
      <c r="J199" s="169"/>
      <c r="K199" s="170"/>
      <c r="L199" s="27"/>
      <c r="M199" s="173" t="s">
        <v>1</v>
      </c>
      <c r="N199" s="174" t="s">
        <v>36</v>
      </c>
      <c r="O199" s="175">
        <v>0</v>
      </c>
      <c r="P199" s="175">
        <f t="shared" si="18"/>
        <v>0</v>
      </c>
      <c r="Q199" s="175">
        <v>0</v>
      </c>
      <c r="R199" s="175">
        <f t="shared" si="19"/>
        <v>0</v>
      </c>
      <c r="S199" s="175">
        <v>0</v>
      </c>
      <c r="T199" s="176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177</v>
      </c>
      <c r="AT199" s="162" t="s">
        <v>178</v>
      </c>
      <c r="AU199" s="162" t="s">
        <v>83</v>
      </c>
      <c r="AY199" s="14" t="s">
        <v>170</v>
      </c>
      <c r="BE199" s="163">
        <f t="shared" si="21"/>
        <v>0</v>
      </c>
      <c r="BF199" s="163">
        <f t="shared" si="22"/>
        <v>0</v>
      </c>
      <c r="BG199" s="163">
        <f t="shared" si="23"/>
        <v>0</v>
      </c>
      <c r="BH199" s="163">
        <f t="shared" si="24"/>
        <v>0</v>
      </c>
      <c r="BI199" s="163">
        <f t="shared" si="25"/>
        <v>0</v>
      </c>
      <c r="BJ199" s="14" t="s">
        <v>83</v>
      </c>
      <c r="BK199" s="163">
        <f t="shared" si="26"/>
        <v>0</v>
      </c>
      <c r="BL199" s="14" t="s">
        <v>177</v>
      </c>
      <c r="BM199" s="162" t="s">
        <v>480</v>
      </c>
    </row>
    <row r="200" spans="1:65" s="2" customFormat="1" ht="6.95" customHeight="1">
      <c r="A200" s="26"/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27"/>
      <c r="M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</sheetData>
  <autoFilter ref="C129:K199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6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594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ROUND(J130,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ROUND((SUM(BE130:BE262)),  2)</f>
        <v>0</v>
      </c>
      <c r="G35" s="103"/>
      <c r="H35" s="103"/>
      <c r="I35" s="104">
        <v>0.2</v>
      </c>
      <c r="J35" s="102">
        <f>ROUND(((SUM(BE130:BE262))*I35),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ROUND((SUM(BF130:BF262)),  2)</f>
        <v>0</v>
      </c>
      <c r="G36" s="26"/>
      <c r="H36" s="26"/>
      <c r="I36" s="106">
        <v>0.2</v>
      </c>
      <c r="J36" s="105">
        <f>ROUND(((SUM(BF130:BF262))*I36),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ROUND((SUM(BG130:BG262)),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ROUND((SUM(BH130:BH262)),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ROUND((SUM(BI130:BI262)),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SO01.4Z - E1.4Z  Ústredné vykurovanie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J130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595</v>
      </c>
      <c r="E99" s="120"/>
      <c r="F99" s="120"/>
      <c r="G99" s="120"/>
      <c r="H99" s="120"/>
      <c r="I99" s="120"/>
      <c r="J99" s="121">
        <f>J131</f>
        <v>0</v>
      </c>
      <c r="L99" s="118"/>
    </row>
    <row r="100" spans="1:47" s="10" customFormat="1" ht="19.899999999999999" hidden="1" customHeight="1">
      <c r="B100" s="122"/>
      <c r="D100" s="123" t="s">
        <v>596</v>
      </c>
      <c r="E100" s="124"/>
      <c r="F100" s="124"/>
      <c r="G100" s="124"/>
      <c r="H100" s="124"/>
      <c r="I100" s="124"/>
      <c r="J100" s="125">
        <f>J132</f>
        <v>0</v>
      </c>
      <c r="L100" s="122"/>
    </row>
    <row r="101" spans="1:47" s="10" customFormat="1" ht="19.899999999999999" hidden="1" customHeight="1">
      <c r="B101" s="122"/>
      <c r="D101" s="123" t="s">
        <v>597</v>
      </c>
      <c r="E101" s="124"/>
      <c r="F101" s="124"/>
      <c r="G101" s="124"/>
      <c r="H101" s="124"/>
      <c r="I101" s="124"/>
      <c r="J101" s="125">
        <f>J149</f>
        <v>0</v>
      </c>
      <c r="L101" s="122"/>
    </row>
    <row r="102" spans="1:47" s="10" customFormat="1" ht="19.899999999999999" hidden="1" customHeight="1">
      <c r="B102" s="122"/>
      <c r="D102" s="123" t="s">
        <v>598</v>
      </c>
      <c r="E102" s="124"/>
      <c r="F102" s="124"/>
      <c r="G102" s="124"/>
      <c r="H102" s="124"/>
      <c r="I102" s="124"/>
      <c r="J102" s="125">
        <f>J159</f>
        <v>0</v>
      </c>
      <c r="L102" s="122"/>
    </row>
    <row r="103" spans="1:47" s="10" customFormat="1" ht="19.899999999999999" hidden="1" customHeight="1">
      <c r="B103" s="122"/>
      <c r="D103" s="123" t="s">
        <v>599</v>
      </c>
      <c r="E103" s="124"/>
      <c r="F103" s="124"/>
      <c r="G103" s="124"/>
      <c r="H103" s="124"/>
      <c r="I103" s="124"/>
      <c r="J103" s="125">
        <f>J178</f>
        <v>0</v>
      </c>
      <c r="L103" s="122"/>
    </row>
    <row r="104" spans="1:47" s="10" customFormat="1" ht="19.899999999999999" hidden="1" customHeight="1">
      <c r="B104" s="122"/>
      <c r="D104" s="123" t="s">
        <v>600</v>
      </c>
      <c r="E104" s="124"/>
      <c r="F104" s="124"/>
      <c r="G104" s="124"/>
      <c r="H104" s="124"/>
      <c r="I104" s="124"/>
      <c r="J104" s="125">
        <f>J203</f>
        <v>0</v>
      </c>
      <c r="L104" s="122"/>
    </row>
    <row r="105" spans="1:47" s="10" customFormat="1" ht="19.899999999999999" hidden="1" customHeight="1">
      <c r="B105" s="122"/>
      <c r="D105" s="123" t="s">
        <v>601</v>
      </c>
      <c r="E105" s="124"/>
      <c r="F105" s="124"/>
      <c r="G105" s="124"/>
      <c r="H105" s="124"/>
      <c r="I105" s="124"/>
      <c r="J105" s="125">
        <f>J226</f>
        <v>0</v>
      </c>
      <c r="L105" s="122"/>
    </row>
    <row r="106" spans="1:47" s="10" customFormat="1" ht="19.899999999999999" hidden="1" customHeight="1">
      <c r="B106" s="122"/>
      <c r="D106" s="123" t="s">
        <v>602</v>
      </c>
      <c r="E106" s="124"/>
      <c r="F106" s="124"/>
      <c r="G106" s="124"/>
      <c r="H106" s="124"/>
      <c r="I106" s="124"/>
      <c r="J106" s="125">
        <f>J230</f>
        <v>0</v>
      </c>
      <c r="L106" s="122"/>
    </row>
    <row r="107" spans="1:47" s="9" customFormat="1" ht="24.95" hidden="1" customHeight="1">
      <c r="B107" s="118"/>
      <c r="D107" s="119" t="s">
        <v>603</v>
      </c>
      <c r="E107" s="120"/>
      <c r="F107" s="120"/>
      <c r="G107" s="120"/>
      <c r="H107" s="120"/>
      <c r="I107" s="120"/>
      <c r="J107" s="121">
        <f>J234</f>
        <v>0</v>
      </c>
      <c r="L107" s="118"/>
    </row>
    <row r="108" spans="1:47" s="9" customFormat="1" ht="24.95" hidden="1" customHeight="1">
      <c r="B108" s="118"/>
      <c r="D108" s="119" t="s">
        <v>604</v>
      </c>
      <c r="E108" s="120"/>
      <c r="F108" s="120"/>
      <c r="G108" s="120"/>
      <c r="H108" s="120"/>
      <c r="I108" s="120"/>
      <c r="J108" s="121">
        <f>J257</f>
        <v>0</v>
      </c>
      <c r="L108" s="118"/>
    </row>
    <row r="109" spans="1:47" s="2" customFormat="1" ht="21.75" hidden="1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hidden="1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hidden="1"/>
    <row r="112" spans="1:47" hidden="1"/>
    <row r="113" spans="1:31" hidden="1"/>
    <row r="114" spans="1:31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4.95" customHeight="1">
      <c r="A115" s="26"/>
      <c r="B115" s="27"/>
      <c r="C115" s="18" t="s">
        <v>156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6.5" customHeight="1">
      <c r="A118" s="26"/>
      <c r="B118" s="27"/>
      <c r="C118" s="26"/>
      <c r="D118" s="26"/>
      <c r="E118" s="221" t="str">
        <f>E7</f>
        <v>SOS PZ Devínská Nová Ves rev.2023_11_27</v>
      </c>
      <c r="F118" s="222"/>
      <c r="G118" s="222"/>
      <c r="H118" s="222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1" customFormat="1" ht="12" customHeight="1">
      <c r="B119" s="17"/>
      <c r="C119" s="23" t="s">
        <v>137</v>
      </c>
      <c r="L119" s="17"/>
    </row>
    <row r="120" spans="1:31" s="2" customFormat="1" ht="16.5" customHeight="1">
      <c r="A120" s="26"/>
      <c r="B120" s="27"/>
      <c r="C120" s="26"/>
      <c r="D120" s="26"/>
      <c r="E120" s="221" t="s">
        <v>138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139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183" t="str">
        <f>E11</f>
        <v>SO01.4Z - E1.4Z  Ústredné vykurovanie</v>
      </c>
      <c r="F122" s="220"/>
      <c r="G122" s="220"/>
      <c r="H122" s="220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17</v>
      </c>
      <c r="D124" s="26"/>
      <c r="E124" s="26"/>
      <c r="F124" s="21" t="str">
        <f>F14</f>
        <v xml:space="preserve"> </v>
      </c>
      <c r="G124" s="26"/>
      <c r="H124" s="26"/>
      <c r="I124" s="23" t="s">
        <v>19</v>
      </c>
      <c r="J124" s="52" t="str">
        <f>IF(J14="","",J14)</f>
        <v>12. 12. 2023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21</v>
      </c>
      <c r="D126" s="26"/>
      <c r="E126" s="26"/>
      <c r="F126" s="21" t="str">
        <f>E17</f>
        <v>Ministerstvo vnútra SR</v>
      </c>
      <c r="G126" s="26"/>
      <c r="H126" s="26"/>
      <c r="I126" s="23" t="s">
        <v>26</v>
      </c>
      <c r="J126" s="24" t="str">
        <f>E23</f>
        <v xml:space="preserve"> 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25</v>
      </c>
      <c r="D127" s="26"/>
      <c r="E127" s="26"/>
      <c r="F127" s="21">
        <f>IF(E20="","",E20)</f>
        <v>0</v>
      </c>
      <c r="G127" s="26"/>
      <c r="H127" s="26"/>
      <c r="I127" s="23" t="s">
        <v>28</v>
      </c>
      <c r="J127" s="24" t="str">
        <f>E26</f>
        <v/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26"/>
      <c r="B129" s="127"/>
      <c r="C129" s="128" t="s">
        <v>157</v>
      </c>
      <c r="D129" s="129" t="s">
        <v>55</v>
      </c>
      <c r="E129" s="129" t="s">
        <v>51</v>
      </c>
      <c r="F129" s="129" t="s">
        <v>52</v>
      </c>
      <c r="G129" s="129" t="s">
        <v>158</v>
      </c>
      <c r="H129" s="129" t="s">
        <v>159</v>
      </c>
      <c r="I129" s="129" t="s">
        <v>160</v>
      </c>
      <c r="J129" s="130" t="s">
        <v>143</v>
      </c>
      <c r="K129" s="131" t="s">
        <v>161</v>
      </c>
      <c r="L129" s="132"/>
      <c r="M129" s="59" t="s">
        <v>1</v>
      </c>
      <c r="N129" s="60" t="s">
        <v>34</v>
      </c>
      <c r="O129" s="60" t="s">
        <v>162</v>
      </c>
      <c r="P129" s="60" t="s">
        <v>163</v>
      </c>
      <c r="Q129" s="60" t="s">
        <v>164</v>
      </c>
      <c r="R129" s="60" t="s">
        <v>165</v>
      </c>
      <c r="S129" s="60" t="s">
        <v>166</v>
      </c>
      <c r="T129" s="61" t="s">
        <v>167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26"/>
      <c r="B130" s="27"/>
      <c r="C130" s="66" t="s">
        <v>144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>
        <f>P131+P234+P257</f>
        <v>0</v>
      </c>
      <c r="Q130" s="63"/>
      <c r="R130" s="134">
        <f>R131+R234+R257</f>
        <v>0</v>
      </c>
      <c r="S130" s="63"/>
      <c r="T130" s="135">
        <f>T131+T234+T257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69</v>
      </c>
      <c r="AU130" s="14" t="s">
        <v>145</v>
      </c>
      <c r="BK130" s="136">
        <f>BK131+BK234+BK257</f>
        <v>0</v>
      </c>
    </row>
    <row r="131" spans="1:65" s="12" customFormat="1" ht="25.9" customHeight="1">
      <c r="B131" s="137"/>
      <c r="D131" s="138" t="s">
        <v>69</v>
      </c>
      <c r="E131" s="139" t="s">
        <v>277</v>
      </c>
      <c r="F131" s="139" t="s">
        <v>605</v>
      </c>
      <c r="J131" s="140"/>
      <c r="L131" s="137"/>
      <c r="M131" s="141"/>
      <c r="N131" s="142"/>
      <c r="O131" s="142"/>
      <c r="P131" s="143">
        <f>P132+P149+P159+P178+P203+P226+P230</f>
        <v>0</v>
      </c>
      <c r="Q131" s="142"/>
      <c r="R131" s="143">
        <f>R132+R149+R159+R178+R203+R226+R230</f>
        <v>0</v>
      </c>
      <c r="S131" s="142"/>
      <c r="T131" s="144">
        <f>T132+T149+T159+T178+T203+T226+T230</f>
        <v>0</v>
      </c>
      <c r="AR131" s="138" t="s">
        <v>83</v>
      </c>
      <c r="AT131" s="145" t="s">
        <v>69</v>
      </c>
      <c r="AU131" s="145" t="s">
        <v>70</v>
      </c>
      <c r="AY131" s="138" t="s">
        <v>170</v>
      </c>
      <c r="BK131" s="146">
        <f>BK132+BK149+BK159+BK178+BK203+BK226+BK230</f>
        <v>0</v>
      </c>
    </row>
    <row r="132" spans="1:65" s="12" customFormat="1" ht="22.9" customHeight="1">
      <c r="B132" s="137"/>
      <c r="D132" s="138" t="s">
        <v>69</v>
      </c>
      <c r="E132" s="147" t="s">
        <v>404</v>
      </c>
      <c r="F132" s="147" t="s">
        <v>606</v>
      </c>
      <c r="J132" s="148"/>
      <c r="L132" s="137"/>
      <c r="M132" s="141"/>
      <c r="N132" s="142"/>
      <c r="O132" s="142"/>
      <c r="P132" s="143">
        <f>SUM(P133:P148)</f>
        <v>0</v>
      </c>
      <c r="Q132" s="142"/>
      <c r="R132" s="143">
        <f>SUM(R133:R148)</f>
        <v>0</v>
      </c>
      <c r="S132" s="142"/>
      <c r="T132" s="144">
        <f>SUM(T133:T148)</f>
        <v>0</v>
      </c>
      <c r="AR132" s="138" t="s">
        <v>83</v>
      </c>
      <c r="AT132" s="145" t="s">
        <v>69</v>
      </c>
      <c r="AU132" s="145" t="s">
        <v>77</v>
      </c>
      <c r="AY132" s="138" t="s">
        <v>170</v>
      </c>
      <c r="BK132" s="146">
        <f>SUM(BK133:BK148)</f>
        <v>0</v>
      </c>
    </row>
    <row r="133" spans="1:65" s="2" customFormat="1" ht="24.2" customHeight="1">
      <c r="A133" s="26"/>
      <c r="B133" s="149"/>
      <c r="C133" s="164" t="s">
        <v>77</v>
      </c>
      <c r="D133" s="164" t="s">
        <v>178</v>
      </c>
      <c r="E133" s="165" t="s">
        <v>607</v>
      </c>
      <c r="F133" s="166" t="s">
        <v>608</v>
      </c>
      <c r="G133" s="167" t="s">
        <v>208</v>
      </c>
      <c r="H133" s="168">
        <v>1654</v>
      </c>
      <c r="I133" s="169"/>
      <c r="J133" s="169"/>
      <c r="K133" s="170"/>
      <c r="L133" s="27"/>
      <c r="M133" s="171" t="s">
        <v>1</v>
      </c>
      <c r="N133" s="172" t="s">
        <v>36</v>
      </c>
      <c r="O133" s="160">
        <v>0</v>
      </c>
      <c r="P133" s="160">
        <f t="shared" ref="P133:P148" si="0">O133*H133</f>
        <v>0</v>
      </c>
      <c r="Q133" s="160">
        <v>0</v>
      </c>
      <c r="R133" s="160">
        <f t="shared" ref="R133:R148" si="1">Q133*H133</f>
        <v>0</v>
      </c>
      <c r="S133" s="160">
        <v>0</v>
      </c>
      <c r="T133" s="161">
        <f t="shared" ref="T133:T148" si="2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200</v>
      </c>
      <c r="AT133" s="162" t="s">
        <v>178</v>
      </c>
      <c r="AU133" s="162" t="s">
        <v>83</v>
      </c>
      <c r="AY133" s="14" t="s">
        <v>170</v>
      </c>
      <c r="BE133" s="163">
        <f t="shared" ref="BE133:BE148" si="3">IF(N133="základná",J133,0)</f>
        <v>0</v>
      </c>
      <c r="BF133" s="163">
        <f t="shared" ref="BF133:BF148" si="4">IF(N133="znížená",J133,0)</f>
        <v>0</v>
      </c>
      <c r="BG133" s="163">
        <f t="shared" ref="BG133:BG148" si="5">IF(N133="zákl. prenesená",J133,0)</f>
        <v>0</v>
      </c>
      <c r="BH133" s="163">
        <f t="shared" ref="BH133:BH148" si="6">IF(N133="zníž. prenesená",J133,0)</f>
        <v>0</v>
      </c>
      <c r="BI133" s="163">
        <f t="shared" ref="BI133:BI148" si="7">IF(N133="nulová",J133,0)</f>
        <v>0</v>
      </c>
      <c r="BJ133" s="14" t="s">
        <v>83</v>
      </c>
      <c r="BK133" s="163">
        <f t="shared" ref="BK133:BK148" si="8">ROUND(I133*H133,2)</f>
        <v>0</v>
      </c>
      <c r="BL133" s="14" t="s">
        <v>200</v>
      </c>
      <c r="BM133" s="162" t="s">
        <v>83</v>
      </c>
    </row>
    <row r="134" spans="1:65" s="2" customFormat="1" ht="24.2" customHeight="1">
      <c r="A134" s="26"/>
      <c r="B134" s="149"/>
      <c r="C134" s="164" t="s">
        <v>83</v>
      </c>
      <c r="D134" s="164" t="s">
        <v>178</v>
      </c>
      <c r="E134" s="165" t="s">
        <v>609</v>
      </c>
      <c r="F134" s="166" t="s">
        <v>610</v>
      </c>
      <c r="G134" s="167" t="s">
        <v>208</v>
      </c>
      <c r="H134" s="168">
        <v>286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200</v>
      </c>
      <c r="AT134" s="162" t="s">
        <v>178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200</v>
      </c>
      <c r="BM134" s="162" t="s">
        <v>177</v>
      </c>
    </row>
    <row r="135" spans="1:65" s="2" customFormat="1" ht="21.75" customHeight="1">
      <c r="A135" s="26"/>
      <c r="B135" s="149"/>
      <c r="C135" s="164" t="s">
        <v>182</v>
      </c>
      <c r="D135" s="164" t="s">
        <v>178</v>
      </c>
      <c r="E135" s="165" t="s">
        <v>611</v>
      </c>
      <c r="F135" s="166" t="s">
        <v>612</v>
      </c>
      <c r="G135" s="167" t="s">
        <v>208</v>
      </c>
      <c r="H135" s="168">
        <v>472</v>
      </c>
      <c r="I135" s="169"/>
      <c r="J135" s="169"/>
      <c r="K135" s="170"/>
      <c r="L135" s="27"/>
      <c r="M135" s="171" t="s">
        <v>1</v>
      </c>
      <c r="N135" s="172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200</v>
      </c>
      <c r="AT135" s="162" t="s">
        <v>178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200</v>
      </c>
      <c r="BM135" s="162" t="s">
        <v>171</v>
      </c>
    </row>
    <row r="136" spans="1:65" s="2" customFormat="1" ht="21.75" customHeight="1">
      <c r="A136" s="26"/>
      <c r="B136" s="149"/>
      <c r="C136" s="164" t="s">
        <v>177</v>
      </c>
      <c r="D136" s="164" t="s">
        <v>178</v>
      </c>
      <c r="E136" s="165" t="s">
        <v>613</v>
      </c>
      <c r="F136" s="166" t="s">
        <v>614</v>
      </c>
      <c r="G136" s="167" t="s">
        <v>208</v>
      </c>
      <c r="H136" s="168">
        <v>80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200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200</v>
      </c>
      <c r="BM136" s="162" t="s">
        <v>176</v>
      </c>
    </row>
    <row r="137" spans="1:65" s="2" customFormat="1" ht="24.2" customHeight="1">
      <c r="A137" s="26"/>
      <c r="B137" s="149"/>
      <c r="C137" s="150" t="s">
        <v>187</v>
      </c>
      <c r="D137" s="150" t="s">
        <v>173</v>
      </c>
      <c r="E137" s="151" t="s">
        <v>615</v>
      </c>
      <c r="F137" s="152" t="s">
        <v>616</v>
      </c>
      <c r="G137" s="153" t="s">
        <v>208</v>
      </c>
      <c r="H137" s="154">
        <v>32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233</v>
      </c>
      <c r="AT137" s="162" t="s">
        <v>173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200</v>
      </c>
      <c r="BM137" s="162" t="s">
        <v>190</v>
      </c>
    </row>
    <row r="138" spans="1:65" s="2" customFormat="1" ht="24.2" customHeight="1">
      <c r="A138" s="26"/>
      <c r="B138" s="149"/>
      <c r="C138" s="150" t="s">
        <v>171</v>
      </c>
      <c r="D138" s="150" t="s">
        <v>173</v>
      </c>
      <c r="E138" s="151" t="s">
        <v>617</v>
      </c>
      <c r="F138" s="152" t="s">
        <v>618</v>
      </c>
      <c r="G138" s="153" t="s">
        <v>208</v>
      </c>
      <c r="H138" s="154">
        <v>254</v>
      </c>
      <c r="I138" s="155"/>
      <c r="J138" s="155"/>
      <c r="K138" s="156"/>
      <c r="L138" s="157"/>
      <c r="M138" s="158" t="s">
        <v>1</v>
      </c>
      <c r="N138" s="159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233</v>
      </c>
      <c r="AT138" s="162" t="s">
        <v>173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200</v>
      </c>
      <c r="BM138" s="162" t="s">
        <v>193</v>
      </c>
    </row>
    <row r="139" spans="1:65" s="2" customFormat="1" ht="24.2" customHeight="1">
      <c r="A139" s="26"/>
      <c r="B139" s="149"/>
      <c r="C139" s="150" t="s">
        <v>194</v>
      </c>
      <c r="D139" s="150" t="s">
        <v>173</v>
      </c>
      <c r="E139" s="151" t="s">
        <v>619</v>
      </c>
      <c r="F139" s="152" t="s">
        <v>620</v>
      </c>
      <c r="G139" s="153" t="s">
        <v>208</v>
      </c>
      <c r="H139" s="154">
        <v>472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233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200</v>
      </c>
      <c r="BM139" s="162" t="s">
        <v>197</v>
      </c>
    </row>
    <row r="140" spans="1:65" s="2" customFormat="1" ht="24.2" customHeight="1">
      <c r="A140" s="26"/>
      <c r="B140" s="149"/>
      <c r="C140" s="150" t="s">
        <v>176</v>
      </c>
      <c r="D140" s="150" t="s">
        <v>173</v>
      </c>
      <c r="E140" s="151" t="s">
        <v>621</v>
      </c>
      <c r="F140" s="152" t="s">
        <v>622</v>
      </c>
      <c r="G140" s="153" t="s">
        <v>208</v>
      </c>
      <c r="H140" s="154">
        <v>48</v>
      </c>
      <c r="I140" s="155"/>
      <c r="J140" s="155"/>
      <c r="K140" s="156"/>
      <c r="L140" s="157"/>
      <c r="M140" s="158" t="s">
        <v>1</v>
      </c>
      <c r="N140" s="159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233</v>
      </c>
      <c r="AT140" s="162" t="s">
        <v>173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200</v>
      </c>
      <c r="BM140" s="162" t="s">
        <v>200</v>
      </c>
    </row>
    <row r="141" spans="1:65" s="2" customFormat="1" ht="24.2" customHeight="1">
      <c r="A141" s="26"/>
      <c r="B141" s="149"/>
      <c r="C141" s="150" t="s">
        <v>201</v>
      </c>
      <c r="D141" s="150" t="s">
        <v>173</v>
      </c>
      <c r="E141" s="151" t="s">
        <v>623</v>
      </c>
      <c r="F141" s="152" t="s">
        <v>624</v>
      </c>
      <c r="G141" s="153" t="s">
        <v>208</v>
      </c>
      <c r="H141" s="154">
        <v>26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233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200</v>
      </c>
      <c r="BM141" s="162" t="s">
        <v>204</v>
      </c>
    </row>
    <row r="142" spans="1:65" s="2" customFormat="1" ht="24.2" customHeight="1">
      <c r="A142" s="26"/>
      <c r="B142" s="149"/>
      <c r="C142" s="150" t="s">
        <v>190</v>
      </c>
      <c r="D142" s="150" t="s">
        <v>173</v>
      </c>
      <c r="E142" s="151" t="s">
        <v>625</v>
      </c>
      <c r="F142" s="152" t="s">
        <v>626</v>
      </c>
      <c r="G142" s="153" t="s">
        <v>208</v>
      </c>
      <c r="H142" s="154">
        <v>6</v>
      </c>
      <c r="I142" s="155"/>
      <c r="J142" s="155"/>
      <c r="K142" s="156"/>
      <c r="L142" s="157"/>
      <c r="M142" s="158" t="s">
        <v>1</v>
      </c>
      <c r="N142" s="159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233</v>
      </c>
      <c r="AT142" s="162" t="s">
        <v>173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200</v>
      </c>
      <c r="BM142" s="162" t="s">
        <v>7</v>
      </c>
    </row>
    <row r="143" spans="1:65" s="2" customFormat="1" ht="24.2" customHeight="1">
      <c r="A143" s="26"/>
      <c r="B143" s="149"/>
      <c r="C143" s="150" t="s">
        <v>209</v>
      </c>
      <c r="D143" s="150" t="s">
        <v>173</v>
      </c>
      <c r="E143" s="151" t="s">
        <v>627</v>
      </c>
      <c r="F143" s="152" t="s">
        <v>628</v>
      </c>
      <c r="G143" s="153" t="s">
        <v>208</v>
      </c>
      <c r="H143" s="154">
        <v>1195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233</v>
      </c>
      <c r="AT143" s="162" t="s">
        <v>173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200</v>
      </c>
      <c r="BM143" s="162" t="s">
        <v>212</v>
      </c>
    </row>
    <row r="144" spans="1:65" s="2" customFormat="1" ht="24.2" customHeight="1">
      <c r="A144" s="26"/>
      <c r="B144" s="149"/>
      <c r="C144" s="150" t="s">
        <v>193</v>
      </c>
      <c r="D144" s="150" t="s">
        <v>173</v>
      </c>
      <c r="E144" s="151" t="s">
        <v>629</v>
      </c>
      <c r="F144" s="152" t="s">
        <v>630</v>
      </c>
      <c r="G144" s="153" t="s">
        <v>208</v>
      </c>
      <c r="H144" s="154">
        <v>420</v>
      </c>
      <c r="I144" s="155"/>
      <c r="J144" s="155"/>
      <c r="K144" s="156"/>
      <c r="L144" s="157"/>
      <c r="M144" s="158" t="s">
        <v>1</v>
      </c>
      <c r="N144" s="159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233</v>
      </c>
      <c r="AT144" s="162" t="s">
        <v>173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200</v>
      </c>
      <c r="BM144" s="162" t="s">
        <v>215</v>
      </c>
    </row>
    <row r="145" spans="1:65" s="2" customFormat="1" ht="24.2" customHeight="1">
      <c r="A145" s="26"/>
      <c r="B145" s="149"/>
      <c r="C145" s="150" t="s">
        <v>216</v>
      </c>
      <c r="D145" s="150" t="s">
        <v>173</v>
      </c>
      <c r="E145" s="151" t="s">
        <v>631</v>
      </c>
      <c r="F145" s="152" t="s">
        <v>632</v>
      </c>
      <c r="G145" s="153" t="s">
        <v>208</v>
      </c>
      <c r="H145" s="154">
        <v>39</v>
      </c>
      <c r="I145" s="155"/>
      <c r="J145" s="155"/>
      <c r="K145" s="156"/>
      <c r="L145" s="157"/>
      <c r="M145" s="158" t="s">
        <v>1</v>
      </c>
      <c r="N145" s="159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233</v>
      </c>
      <c r="AT145" s="162" t="s">
        <v>173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200</v>
      </c>
      <c r="BM145" s="162" t="s">
        <v>220</v>
      </c>
    </row>
    <row r="146" spans="1:65" s="2" customFormat="1" ht="16.5" customHeight="1">
      <c r="A146" s="26"/>
      <c r="B146" s="149"/>
      <c r="C146" s="150" t="s">
        <v>197</v>
      </c>
      <c r="D146" s="150" t="s">
        <v>173</v>
      </c>
      <c r="E146" s="151" t="s">
        <v>633</v>
      </c>
      <c r="F146" s="152" t="s">
        <v>634</v>
      </c>
      <c r="G146" s="153" t="s">
        <v>219</v>
      </c>
      <c r="H146" s="154">
        <v>25</v>
      </c>
      <c r="I146" s="155"/>
      <c r="J146" s="155"/>
      <c r="K146" s="156"/>
      <c r="L146" s="157"/>
      <c r="M146" s="158" t="s">
        <v>1</v>
      </c>
      <c r="N146" s="159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233</v>
      </c>
      <c r="AT146" s="162" t="s">
        <v>173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200</v>
      </c>
      <c r="BM146" s="162" t="s">
        <v>223</v>
      </c>
    </row>
    <row r="147" spans="1:65" s="2" customFormat="1" ht="16.5" customHeight="1">
      <c r="A147" s="26"/>
      <c r="B147" s="149"/>
      <c r="C147" s="150" t="s">
        <v>253</v>
      </c>
      <c r="D147" s="150" t="s">
        <v>173</v>
      </c>
      <c r="E147" s="151" t="s">
        <v>635</v>
      </c>
      <c r="F147" s="152" t="s">
        <v>636</v>
      </c>
      <c r="G147" s="153" t="s">
        <v>219</v>
      </c>
      <c r="H147" s="154">
        <v>3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233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200</v>
      </c>
      <c r="BM147" s="162" t="s">
        <v>229</v>
      </c>
    </row>
    <row r="148" spans="1:65" s="2" customFormat="1" ht="24.2" customHeight="1">
      <c r="A148" s="26"/>
      <c r="B148" s="149"/>
      <c r="C148" s="164" t="s">
        <v>200</v>
      </c>
      <c r="D148" s="164" t="s">
        <v>178</v>
      </c>
      <c r="E148" s="165" t="s">
        <v>429</v>
      </c>
      <c r="F148" s="166" t="s">
        <v>430</v>
      </c>
      <c r="G148" s="167" t="s">
        <v>275</v>
      </c>
      <c r="H148" s="168">
        <v>0.11600000000000001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 t="shared" si="0"/>
        <v>0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200</v>
      </c>
      <c r="AT148" s="162" t="s">
        <v>178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200</v>
      </c>
      <c r="BM148" s="162" t="s">
        <v>233</v>
      </c>
    </row>
    <row r="149" spans="1:65" s="12" customFormat="1" ht="22.9" customHeight="1">
      <c r="B149" s="137"/>
      <c r="D149" s="138" t="s">
        <v>69</v>
      </c>
      <c r="E149" s="147" t="s">
        <v>637</v>
      </c>
      <c r="F149" s="147" t="s">
        <v>638</v>
      </c>
      <c r="J149" s="148"/>
      <c r="L149" s="137"/>
      <c r="M149" s="141"/>
      <c r="N149" s="142"/>
      <c r="O149" s="142"/>
      <c r="P149" s="143">
        <f>SUM(P150:P158)</f>
        <v>0</v>
      </c>
      <c r="Q149" s="142"/>
      <c r="R149" s="143">
        <f>SUM(R150:R158)</f>
        <v>0</v>
      </c>
      <c r="S149" s="142"/>
      <c r="T149" s="144">
        <f>SUM(T150:T158)</f>
        <v>0</v>
      </c>
      <c r="AR149" s="138" t="s">
        <v>83</v>
      </c>
      <c r="AT149" s="145" t="s">
        <v>69</v>
      </c>
      <c r="AU149" s="145" t="s">
        <v>77</v>
      </c>
      <c r="AY149" s="138" t="s">
        <v>170</v>
      </c>
      <c r="BK149" s="146">
        <f>SUM(BK150:BK158)</f>
        <v>0</v>
      </c>
    </row>
    <row r="150" spans="1:65" s="2" customFormat="1" ht="16.5" customHeight="1">
      <c r="A150" s="26"/>
      <c r="B150" s="149"/>
      <c r="C150" s="164" t="s">
        <v>260</v>
      </c>
      <c r="D150" s="164" t="s">
        <v>178</v>
      </c>
      <c r="E150" s="165" t="s">
        <v>639</v>
      </c>
      <c r="F150" s="166" t="s">
        <v>640</v>
      </c>
      <c r="G150" s="167" t="s">
        <v>641</v>
      </c>
      <c r="H150" s="168">
        <v>10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ref="P150:P158" si="9">O150*H150</f>
        <v>0</v>
      </c>
      <c r="Q150" s="160">
        <v>0</v>
      </c>
      <c r="R150" s="160">
        <f t="shared" ref="R150:R158" si="10">Q150*H150</f>
        <v>0</v>
      </c>
      <c r="S150" s="160">
        <v>0</v>
      </c>
      <c r="T150" s="161">
        <f t="shared" ref="T150:T158" si="11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200</v>
      </c>
      <c r="AT150" s="162" t="s">
        <v>178</v>
      </c>
      <c r="AU150" s="162" t="s">
        <v>83</v>
      </c>
      <c r="AY150" s="14" t="s">
        <v>170</v>
      </c>
      <c r="BE150" s="163">
        <f t="shared" ref="BE150:BE158" si="12">IF(N150="základná",J150,0)</f>
        <v>0</v>
      </c>
      <c r="BF150" s="163">
        <f t="shared" ref="BF150:BF158" si="13">IF(N150="znížená",J150,0)</f>
        <v>0</v>
      </c>
      <c r="BG150" s="163">
        <f t="shared" ref="BG150:BG158" si="14">IF(N150="zákl. prenesená",J150,0)</f>
        <v>0</v>
      </c>
      <c r="BH150" s="163">
        <f t="shared" ref="BH150:BH158" si="15">IF(N150="zníž. prenesená",J150,0)</f>
        <v>0</v>
      </c>
      <c r="BI150" s="163">
        <f t="shared" ref="BI150:BI158" si="16">IF(N150="nulová",J150,0)</f>
        <v>0</v>
      </c>
      <c r="BJ150" s="14" t="s">
        <v>83</v>
      </c>
      <c r="BK150" s="163">
        <f t="shared" ref="BK150:BK158" si="17">ROUND(I150*H150,2)</f>
        <v>0</v>
      </c>
      <c r="BL150" s="14" t="s">
        <v>200</v>
      </c>
      <c r="BM150" s="162" t="s">
        <v>230</v>
      </c>
    </row>
    <row r="151" spans="1:65" s="2" customFormat="1" ht="16.5" customHeight="1">
      <c r="A151" s="26"/>
      <c r="B151" s="149"/>
      <c r="C151" s="150" t="s">
        <v>204</v>
      </c>
      <c r="D151" s="150" t="s">
        <v>173</v>
      </c>
      <c r="E151" s="151" t="s">
        <v>642</v>
      </c>
      <c r="F151" s="152" t="s">
        <v>643</v>
      </c>
      <c r="G151" s="153" t="s">
        <v>219</v>
      </c>
      <c r="H151" s="154">
        <v>10</v>
      </c>
      <c r="I151" s="155"/>
      <c r="J151" s="155"/>
      <c r="K151" s="156"/>
      <c r="L151" s="157"/>
      <c r="M151" s="158" t="s">
        <v>1</v>
      </c>
      <c r="N151" s="159" t="s">
        <v>36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233</v>
      </c>
      <c r="AT151" s="162" t="s">
        <v>173</v>
      </c>
      <c r="AU151" s="162" t="s">
        <v>83</v>
      </c>
      <c r="AY151" s="14" t="s">
        <v>170</v>
      </c>
      <c r="BE151" s="163">
        <f t="shared" si="12"/>
        <v>0</v>
      </c>
      <c r="BF151" s="163">
        <f t="shared" si="13"/>
        <v>0</v>
      </c>
      <c r="BG151" s="163">
        <f t="shared" si="14"/>
        <v>0</v>
      </c>
      <c r="BH151" s="163">
        <f t="shared" si="15"/>
        <v>0</v>
      </c>
      <c r="BI151" s="163">
        <f t="shared" si="16"/>
        <v>0</v>
      </c>
      <c r="BJ151" s="14" t="s">
        <v>83</v>
      </c>
      <c r="BK151" s="163">
        <f t="shared" si="17"/>
        <v>0</v>
      </c>
      <c r="BL151" s="14" t="s">
        <v>200</v>
      </c>
      <c r="BM151" s="162" t="s">
        <v>237</v>
      </c>
    </row>
    <row r="152" spans="1:65" s="2" customFormat="1" ht="24.2" customHeight="1">
      <c r="A152" s="26"/>
      <c r="B152" s="149"/>
      <c r="C152" s="164" t="s">
        <v>267</v>
      </c>
      <c r="D152" s="164" t="s">
        <v>178</v>
      </c>
      <c r="E152" s="165" t="s">
        <v>644</v>
      </c>
      <c r="F152" s="166" t="s">
        <v>645</v>
      </c>
      <c r="G152" s="167" t="s">
        <v>646</v>
      </c>
      <c r="H152" s="168">
        <v>2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9"/>
        <v>0</v>
      </c>
      <c r="Q152" s="160">
        <v>0</v>
      </c>
      <c r="R152" s="160">
        <f t="shared" si="10"/>
        <v>0</v>
      </c>
      <c r="S152" s="160">
        <v>0</v>
      </c>
      <c r="T152" s="161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200</v>
      </c>
      <c r="AT152" s="162" t="s">
        <v>178</v>
      </c>
      <c r="AU152" s="162" t="s">
        <v>83</v>
      </c>
      <c r="AY152" s="14" t="s">
        <v>170</v>
      </c>
      <c r="BE152" s="163">
        <f t="shared" si="12"/>
        <v>0</v>
      </c>
      <c r="BF152" s="163">
        <f t="shared" si="13"/>
        <v>0</v>
      </c>
      <c r="BG152" s="163">
        <f t="shared" si="14"/>
        <v>0</v>
      </c>
      <c r="BH152" s="163">
        <f t="shared" si="15"/>
        <v>0</v>
      </c>
      <c r="BI152" s="163">
        <f t="shared" si="16"/>
        <v>0</v>
      </c>
      <c r="BJ152" s="14" t="s">
        <v>83</v>
      </c>
      <c r="BK152" s="163">
        <f t="shared" si="17"/>
        <v>0</v>
      </c>
      <c r="BL152" s="14" t="s">
        <v>200</v>
      </c>
      <c r="BM152" s="162" t="s">
        <v>243</v>
      </c>
    </row>
    <row r="153" spans="1:65" s="2" customFormat="1" ht="24.2" customHeight="1">
      <c r="A153" s="26"/>
      <c r="B153" s="149"/>
      <c r="C153" s="150" t="s">
        <v>7</v>
      </c>
      <c r="D153" s="150" t="s">
        <v>173</v>
      </c>
      <c r="E153" s="151" t="s">
        <v>647</v>
      </c>
      <c r="F153" s="152" t="s">
        <v>648</v>
      </c>
      <c r="G153" s="153" t="s">
        <v>219</v>
      </c>
      <c r="H153" s="154">
        <v>2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9"/>
        <v>0</v>
      </c>
      <c r="Q153" s="160">
        <v>0</v>
      </c>
      <c r="R153" s="160">
        <f t="shared" si="10"/>
        <v>0</v>
      </c>
      <c r="S153" s="160">
        <v>0</v>
      </c>
      <c r="T153" s="161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233</v>
      </c>
      <c r="AT153" s="162" t="s">
        <v>173</v>
      </c>
      <c r="AU153" s="162" t="s">
        <v>83</v>
      </c>
      <c r="AY153" s="14" t="s">
        <v>170</v>
      </c>
      <c r="BE153" s="163">
        <f t="shared" si="12"/>
        <v>0</v>
      </c>
      <c r="BF153" s="163">
        <f t="shared" si="13"/>
        <v>0</v>
      </c>
      <c r="BG153" s="163">
        <f t="shared" si="14"/>
        <v>0</v>
      </c>
      <c r="BH153" s="163">
        <f t="shared" si="15"/>
        <v>0</v>
      </c>
      <c r="BI153" s="163">
        <f t="shared" si="16"/>
        <v>0</v>
      </c>
      <c r="BJ153" s="14" t="s">
        <v>83</v>
      </c>
      <c r="BK153" s="163">
        <f t="shared" si="17"/>
        <v>0</v>
      </c>
      <c r="BL153" s="14" t="s">
        <v>200</v>
      </c>
      <c r="BM153" s="162" t="s">
        <v>246</v>
      </c>
    </row>
    <row r="154" spans="1:65" s="2" customFormat="1" ht="16.5" customHeight="1">
      <c r="A154" s="26"/>
      <c r="B154" s="149"/>
      <c r="C154" s="164" t="s">
        <v>281</v>
      </c>
      <c r="D154" s="164" t="s">
        <v>178</v>
      </c>
      <c r="E154" s="165" t="s">
        <v>649</v>
      </c>
      <c r="F154" s="166" t="s">
        <v>650</v>
      </c>
      <c r="G154" s="167" t="s">
        <v>219</v>
      </c>
      <c r="H154" s="168">
        <v>2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9"/>
        <v>0</v>
      </c>
      <c r="Q154" s="160">
        <v>0</v>
      </c>
      <c r="R154" s="160">
        <f t="shared" si="10"/>
        <v>0</v>
      </c>
      <c r="S154" s="160">
        <v>0</v>
      </c>
      <c r="T154" s="161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200</v>
      </c>
      <c r="AT154" s="162" t="s">
        <v>178</v>
      </c>
      <c r="AU154" s="162" t="s">
        <v>83</v>
      </c>
      <c r="AY154" s="14" t="s">
        <v>170</v>
      </c>
      <c r="BE154" s="163">
        <f t="shared" si="12"/>
        <v>0</v>
      </c>
      <c r="BF154" s="163">
        <f t="shared" si="13"/>
        <v>0</v>
      </c>
      <c r="BG154" s="163">
        <f t="shared" si="14"/>
        <v>0</v>
      </c>
      <c r="BH154" s="163">
        <f t="shared" si="15"/>
        <v>0</v>
      </c>
      <c r="BI154" s="163">
        <f t="shared" si="16"/>
        <v>0</v>
      </c>
      <c r="BJ154" s="14" t="s">
        <v>83</v>
      </c>
      <c r="BK154" s="163">
        <f t="shared" si="17"/>
        <v>0</v>
      </c>
      <c r="BL154" s="14" t="s">
        <v>200</v>
      </c>
      <c r="BM154" s="162" t="s">
        <v>250</v>
      </c>
    </row>
    <row r="155" spans="1:65" s="2" customFormat="1" ht="21.75" customHeight="1">
      <c r="A155" s="26"/>
      <c r="B155" s="149"/>
      <c r="C155" s="150" t="s">
        <v>212</v>
      </c>
      <c r="D155" s="150" t="s">
        <v>173</v>
      </c>
      <c r="E155" s="151" t="s">
        <v>651</v>
      </c>
      <c r="F155" s="152" t="s">
        <v>652</v>
      </c>
      <c r="G155" s="153" t="s">
        <v>219</v>
      </c>
      <c r="H155" s="154">
        <v>2</v>
      </c>
      <c r="I155" s="155"/>
      <c r="J155" s="155"/>
      <c r="K155" s="156"/>
      <c r="L155" s="157"/>
      <c r="M155" s="158" t="s">
        <v>1</v>
      </c>
      <c r="N155" s="159" t="s">
        <v>36</v>
      </c>
      <c r="O155" s="160">
        <v>0</v>
      </c>
      <c r="P155" s="160">
        <f t="shared" si="9"/>
        <v>0</v>
      </c>
      <c r="Q155" s="160">
        <v>0</v>
      </c>
      <c r="R155" s="160">
        <f t="shared" si="10"/>
        <v>0</v>
      </c>
      <c r="S155" s="160">
        <v>0</v>
      </c>
      <c r="T155" s="161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233</v>
      </c>
      <c r="AT155" s="162" t="s">
        <v>173</v>
      </c>
      <c r="AU155" s="162" t="s">
        <v>83</v>
      </c>
      <c r="AY155" s="14" t="s">
        <v>170</v>
      </c>
      <c r="BE155" s="163">
        <f t="shared" si="12"/>
        <v>0</v>
      </c>
      <c r="BF155" s="163">
        <f t="shared" si="13"/>
        <v>0</v>
      </c>
      <c r="BG155" s="163">
        <f t="shared" si="14"/>
        <v>0</v>
      </c>
      <c r="BH155" s="163">
        <f t="shared" si="15"/>
        <v>0</v>
      </c>
      <c r="BI155" s="163">
        <f t="shared" si="16"/>
        <v>0</v>
      </c>
      <c r="BJ155" s="14" t="s">
        <v>83</v>
      </c>
      <c r="BK155" s="163">
        <f t="shared" si="17"/>
        <v>0</v>
      </c>
      <c r="BL155" s="14" t="s">
        <v>200</v>
      </c>
      <c r="BM155" s="162" t="s">
        <v>256</v>
      </c>
    </row>
    <row r="156" spans="1:65" s="2" customFormat="1" ht="16.5" customHeight="1">
      <c r="A156" s="26"/>
      <c r="B156" s="149"/>
      <c r="C156" s="164" t="s">
        <v>288</v>
      </c>
      <c r="D156" s="164" t="s">
        <v>178</v>
      </c>
      <c r="E156" s="165" t="s">
        <v>653</v>
      </c>
      <c r="F156" s="166" t="s">
        <v>654</v>
      </c>
      <c r="G156" s="167" t="s">
        <v>219</v>
      </c>
      <c r="H156" s="168">
        <v>2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si="9"/>
        <v>0</v>
      </c>
      <c r="Q156" s="160">
        <v>0</v>
      </c>
      <c r="R156" s="160">
        <f t="shared" si="10"/>
        <v>0</v>
      </c>
      <c r="S156" s="160">
        <v>0</v>
      </c>
      <c r="T156" s="161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200</v>
      </c>
      <c r="AT156" s="162" t="s">
        <v>178</v>
      </c>
      <c r="AU156" s="162" t="s">
        <v>83</v>
      </c>
      <c r="AY156" s="14" t="s">
        <v>170</v>
      </c>
      <c r="BE156" s="163">
        <f t="shared" si="12"/>
        <v>0</v>
      </c>
      <c r="BF156" s="163">
        <f t="shared" si="13"/>
        <v>0</v>
      </c>
      <c r="BG156" s="163">
        <f t="shared" si="14"/>
        <v>0</v>
      </c>
      <c r="BH156" s="163">
        <f t="shared" si="15"/>
        <v>0</v>
      </c>
      <c r="BI156" s="163">
        <f t="shared" si="16"/>
        <v>0</v>
      </c>
      <c r="BJ156" s="14" t="s">
        <v>83</v>
      </c>
      <c r="BK156" s="163">
        <f t="shared" si="17"/>
        <v>0</v>
      </c>
      <c r="BL156" s="14" t="s">
        <v>200</v>
      </c>
      <c r="BM156" s="162" t="s">
        <v>259</v>
      </c>
    </row>
    <row r="157" spans="1:65" s="2" customFormat="1" ht="16.5" customHeight="1">
      <c r="A157" s="26"/>
      <c r="B157" s="149"/>
      <c r="C157" s="150" t="s">
        <v>215</v>
      </c>
      <c r="D157" s="150" t="s">
        <v>173</v>
      </c>
      <c r="E157" s="151" t="s">
        <v>655</v>
      </c>
      <c r="F157" s="152" t="s">
        <v>656</v>
      </c>
      <c r="G157" s="153" t="s">
        <v>219</v>
      </c>
      <c r="H157" s="154">
        <v>2</v>
      </c>
      <c r="I157" s="155"/>
      <c r="J157" s="155"/>
      <c r="K157" s="156"/>
      <c r="L157" s="157"/>
      <c r="M157" s="158" t="s">
        <v>1</v>
      </c>
      <c r="N157" s="159" t="s">
        <v>36</v>
      </c>
      <c r="O157" s="160">
        <v>0</v>
      </c>
      <c r="P157" s="160">
        <f t="shared" si="9"/>
        <v>0</v>
      </c>
      <c r="Q157" s="160">
        <v>0</v>
      </c>
      <c r="R157" s="160">
        <f t="shared" si="10"/>
        <v>0</v>
      </c>
      <c r="S157" s="160">
        <v>0</v>
      </c>
      <c r="T157" s="161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233</v>
      </c>
      <c r="AT157" s="162" t="s">
        <v>173</v>
      </c>
      <c r="AU157" s="162" t="s">
        <v>83</v>
      </c>
      <c r="AY157" s="14" t="s">
        <v>170</v>
      </c>
      <c r="BE157" s="163">
        <f t="shared" si="12"/>
        <v>0</v>
      </c>
      <c r="BF157" s="163">
        <f t="shared" si="13"/>
        <v>0</v>
      </c>
      <c r="BG157" s="163">
        <f t="shared" si="14"/>
        <v>0</v>
      </c>
      <c r="BH157" s="163">
        <f t="shared" si="15"/>
        <v>0</v>
      </c>
      <c r="BI157" s="163">
        <f t="shared" si="16"/>
        <v>0</v>
      </c>
      <c r="BJ157" s="14" t="s">
        <v>83</v>
      </c>
      <c r="BK157" s="163">
        <f t="shared" si="17"/>
        <v>0</v>
      </c>
      <c r="BL157" s="14" t="s">
        <v>200</v>
      </c>
      <c r="BM157" s="162" t="s">
        <v>263</v>
      </c>
    </row>
    <row r="158" spans="1:65" s="2" customFormat="1" ht="24.2" customHeight="1">
      <c r="A158" s="26"/>
      <c r="B158" s="149"/>
      <c r="C158" s="164" t="s">
        <v>295</v>
      </c>
      <c r="D158" s="164" t="s">
        <v>178</v>
      </c>
      <c r="E158" s="165" t="s">
        <v>657</v>
      </c>
      <c r="F158" s="166" t="s">
        <v>658</v>
      </c>
      <c r="G158" s="167" t="s">
        <v>275</v>
      </c>
      <c r="H158" s="168">
        <v>2.5999999999999999E-2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200</v>
      </c>
      <c r="AT158" s="162" t="s">
        <v>178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200</v>
      </c>
      <c r="BM158" s="162" t="s">
        <v>266</v>
      </c>
    </row>
    <row r="159" spans="1:65" s="12" customFormat="1" ht="22.9" customHeight="1">
      <c r="B159" s="137"/>
      <c r="D159" s="138" t="s">
        <v>69</v>
      </c>
      <c r="E159" s="147" t="s">
        <v>659</v>
      </c>
      <c r="F159" s="147" t="s">
        <v>660</v>
      </c>
      <c r="J159" s="148"/>
      <c r="L159" s="137"/>
      <c r="M159" s="141"/>
      <c r="N159" s="142"/>
      <c r="O159" s="142"/>
      <c r="P159" s="143">
        <f>SUM(P160:P177)</f>
        <v>0</v>
      </c>
      <c r="Q159" s="142"/>
      <c r="R159" s="143">
        <f>SUM(R160:R177)</f>
        <v>0</v>
      </c>
      <c r="S159" s="142"/>
      <c r="T159" s="144">
        <f>SUM(T160:T177)</f>
        <v>0</v>
      </c>
      <c r="AR159" s="138" t="s">
        <v>83</v>
      </c>
      <c r="AT159" s="145" t="s">
        <v>69</v>
      </c>
      <c r="AU159" s="145" t="s">
        <v>77</v>
      </c>
      <c r="AY159" s="138" t="s">
        <v>170</v>
      </c>
      <c r="BK159" s="146">
        <f>SUM(BK160:BK177)</f>
        <v>0</v>
      </c>
    </row>
    <row r="160" spans="1:65" s="2" customFormat="1" ht="24.2" customHeight="1">
      <c r="A160" s="26"/>
      <c r="B160" s="149"/>
      <c r="C160" s="164" t="s">
        <v>220</v>
      </c>
      <c r="D160" s="164" t="s">
        <v>178</v>
      </c>
      <c r="E160" s="165" t="s">
        <v>661</v>
      </c>
      <c r="F160" s="166" t="s">
        <v>662</v>
      </c>
      <c r="G160" s="167" t="s">
        <v>208</v>
      </c>
      <c r="H160" s="168">
        <v>1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 t="shared" ref="P160:P177" si="18">O160*H160</f>
        <v>0</v>
      </c>
      <c r="Q160" s="160">
        <v>0</v>
      </c>
      <c r="R160" s="160">
        <f t="shared" ref="R160:R177" si="19">Q160*H160</f>
        <v>0</v>
      </c>
      <c r="S160" s="160">
        <v>0</v>
      </c>
      <c r="T160" s="161">
        <f t="shared" ref="T160:T177" si="20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200</v>
      </c>
      <c r="AT160" s="162" t="s">
        <v>178</v>
      </c>
      <c r="AU160" s="162" t="s">
        <v>83</v>
      </c>
      <c r="AY160" s="14" t="s">
        <v>170</v>
      </c>
      <c r="BE160" s="163">
        <f t="shared" ref="BE160:BE177" si="21">IF(N160="základná",J160,0)</f>
        <v>0</v>
      </c>
      <c r="BF160" s="163">
        <f t="shared" ref="BF160:BF177" si="22">IF(N160="znížená",J160,0)</f>
        <v>0</v>
      </c>
      <c r="BG160" s="163">
        <f t="shared" ref="BG160:BG177" si="23">IF(N160="zákl. prenesená",J160,0)</f>
        <v>0</v>
      </c>
      <c r="BH160" s="163">
        <f t="shared" ref="BH160:BH177" si="24">IF(N160="zníž. prenesená",J160,0)</f>
        <v>0</v>
      </c>
      <c r="BI160" s="163">
        <f t="shared" ref="BI160:BI177" si="25">IF(N160="nulová",J160,0)</f>
        <v>0</v>
      </c>
      <c r="BJ160" s="14" t="s">
        <v>83</v>
      </c>
      <c r="BK160" s="163">
        <f t="shared" ref="BK160:BK177" si="26">ROUND(I160*H160,2)</f>
        <v>0</v>
      </c>
      <c r="BL160" s="14" t="s">
        <v>200</v>
      </c>
      <c r="BM160" s="162" t="s">
        <v>270</v>
      </c>
    </row>
    <row r="161" spans="1:65" s="2" customFormat="1" ht="24.2" customHeight="1">
      <c r="A161" s="26"/>
      <c r="B161" s="149"/>
      <c r="C161" s="164" t="s">
        <v>304</v>
      </c>
      <c r="D161" s="164" t="s">
        <v>178</v>
      </c>
      <c r="E161" s="165" t="s">
        <v>663</v>
      </c>
      <c r="F161" s="166" t="s">
        <v>664</v>
      </c>
      <c r="G161" s="167" t="s">
        <v>208</v>
      </c>
      <c r="H161" s="168">
        <v>32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 t="shared" si="18"/>
        <v>0</v>
      </c>
      <c r="Q161" s="160">
        <v>0</v>
      </c>
      <c r="R161" s="160">
        <f t="shared" si="19"/>
        <v>0</v>
      </c>
      <c r="S161" s="160">
        <v>0</v>
      </c>
      <c r="T161" s="161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200</v>
      </c>
      <c r="AT161" s="162" t="s">
        <v>178</v>
      </c>
      <c r="AU161" s="162" t="s">
        <v>83</v>
      </c>
      <c r="AY161" s="14" t="s">
        <v>170</v>
      </c>
      <c r="BE161" s="163">
        <f t="shared" si="21"/>
        <v>0</v>
      </c>
      <c r="BF161" s="163">
        <f t="shared" si="22"/>
        <v>0</v>
      </c>
      <c r="BG161" s="163">
        <f t="shared" si="23"/>
        <v>0</v>
      </c>
      <c r="BH161" s="163">
        <f t="shared" si="24"/>
        <v>0</v>
      </c>
      <c r="BI161" s="163">
        <f t="shared" si="25"/>
        <v>0</v>
      </c>
      <c r="BJ161" s="14" t="s">
        <v>83</v>
      </c>
      <c r="BK161" s="163">
        <f t="shared" si="26"/>
        <v>0</v>
      </c>
      <c r="BL161" s="14" t="s">
        <v>200</v>
      </c>
      <c r="BM161" s="162" t="s">
        <v>276</v>
      </c>
    </row>
    <row r="162" spans="1:65" s="2" customFormat="1" ht="24.2" customHeight="1">
      <c r="A162" s="26"/>
      <c r="B162" s="149"/>
      <c r="C162" s="164" t="s">
        <v>223</v>
      </c>
      <c r="D162" s="164" t="s">
        <v>178</v>
      </c>
      <c r="E162" s="165" t="s">
        <v>665</v>
      </c>
      <c r="F162" s="166" t="s">
        <v>666</v>
      </c>
      <c r="G162" s="167" t="s">
        <v>208</v>
      </c>
      <c r="H162" s="168">
        <v>254</v>
      </c>
      <c r="I162" s="169"/>
      <c r="J162" s="169"/>
      <c r="K162" s="170"/>
      <c r="L162" s="27"/>
      <c r="M162" s="171" t="s">
        <v>1</v>
      </c>
      <c r="N162" s="172" t="s">
        <v>36</v>
      </c>
      <c r="O162" s="160">
        <v>0</v>
      </c>
      <c r="P162" s="160">
        <f t="shared" si="18"/>
        <v>0</v>
      </c>
      <c r="Q162" s="160">
        <v>0</v>
      </c>
      <c r="R162" s="160">
        <f t="shared" si="19"/>
        <v>0</v>
      </c>
      <c r="S162" s="160">
        <v>0</v>
      </c>
      <c r="T162" s="161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200</v>
      </c>
      <c r="AT162" s="162" t="s">
        <v>178</v>
      </c>
      <c r="AU162" s="162" t="s">
        <v>83</v>
      </c>
      <c r="AY162" s="14" t="s">
        <v>170</v>
      </c>
      <c r="BE162" s="163">
        <f t="shared" si="21"/>
        <v>0</v>
      </c>
      <c r="BF162" s="163">
        <f t="shared" si="22"/>
        <v>0</v>
      </c>
      <c r="BG162" s="163">
        <f t="shared" si="23"/>
        <v>0</v>
      </c>
      <c r="BH162" s="163">
        <f t="shared" si="24"/>
        <v>0</v>
      </c>
      <c r="BI162" s="163">
        <f t="shared" si="25"/>
        <v>0</v>
      </c>
      <c r="BJ162" s="14" t="s">
        <v>83</v>
      </c>
      <c r="BK162" s="163">
        <f t="shared" si="26"/>
        <v>0</v>
      </c>
      <c r="BL162" s="14" t="s">
        <v>200</v>
      </c>
      <c r="BM162" s="162" t="s">
        <v>284</v>
      </c>
    </row>
    <row r="163" spans="1:65" s="2" customFormat="1" ht="24.2" customHeight="1">
      <c r="A163" s="26"/>
      <c r="B163" s="149"/>
      <c r="C163" s="164" t="s">
        <v>311</v>
      </c>
      <c r="D163" s="164" t="s">
        <v>178</v>
      </c>
      <c r="E163" s="165" t="s">
        <v>667</v>
      </c>
      <c r="F163" s="166" t="s">
        <v>668</v>
      </c>
      <c r="G163" s="167" t="s">
        <v>208</v>
      </c>
      <c r="H163" s="168">
        <v>472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si="18"/>
        <v>0</v>
      </c>
      <c r="Q163" s="160">
        <v>0</v>
      </c>
      <c r="R163" s="160">
        <f t="shared" si="19"/>
        <v>0</v>
      </c>
      <c r="S163" s="160">
        <v>0</v>
      </c>
      <c r="T163" s="161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200</v>
      </c>
      <c r="AT163" s="162" t="s">
        <v>178</v>
      </c>
      <c r="AU163" s="162" t="s">
        <v>83</v>
      </c>
      <c r="AY163" s="14" t="s">
        <v>170</v>
      </c>
      <c r="BE163" s="163">
        <f t="shared" si="21"/>
        <v>0</v>
      </c>
      <c r="BF163" s="163">
        <f t="shared" si="22"/>
        <v>0</v>
      </c>
      <c r="BG163" s="163">
        <f t="shared" si="23"/>
        <v>0</v>
      </c>
      <c r="BH163" s="163">
        <f t="shared" si="24"/>
        <v>0</v>
      </c>
      <c r="BI163" s="163">
        <f t="shared" si="25"/>
        <v>0</v>
      </c>
      <c r="BJ163" s="14" t="s">
        <v>83</v>
      </c>
      <c r="BK163" s="163">
        <f t="shared" si="26"/>
        <v>0</v>
      </c>
      <c r="BL163" s="14" t="s">
        <v>200</v>
      </c>
      <c r="BM163" s="162" t="s">
        <v>287</v>
      </c>
    </row>
    <row r="164" spans="1:65" s="2" customFormat="1" ht="24.2" customHeight="1">
      <c r="A164" s="26"/>
      <c r="B164" s="149"/>
      <c r="C164" s="164" t="s">
        <v>229</v>
      </c>
      <c r="D164" s="164" t="s">
        <v>178</v>
      </c>
      <c r="E164" s="165" t="s">
        <v>669</v>
      </c>
      <c r="F164" s="166" t="s">
        <v>670</v>
      </c>
      <c r="G164" s="167" t="s">
        <v>208</v>
      </c>
      <c r="H164" s="168">
        <v>48</v>
      </c>
      <c r="I164" s="169"/>
      <c r="J164" s="169"/>
      <c r="K164" s="170"/>
      <c r="L164" s="27"/>
      <c r="M164" s="171" t="s">
        <v>1</v>
      </c>
      <c r="N164" s="172" t="s">
        <v>36</v>
      </c>
      <c r="O164" s="160">
        <v>0</v>
      </c>
      <c r="P164" s="160">
        <f t="shared" si="18"/>
        <v>0</v>
      </c>
      <c r="Q164" s="160">
        <v>0</v>
      </c>
      <c r="R164" s="160">
        <f t="shared" si="19"/>
        <v>0</v>
      </c>
      <c r="S164" s="160">
        <v>0</v>
      </c>
      <c r="T164" s="161">
        <f t="shared" si="20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200</v>
      </c>
      <c r="AT164" s="162" t="s">
        <v>178</v>
      </c>
      <c r="AU164" s="162" t="s">
        <v>83</v>
      </c>
      <c r="AY164" s="14" t="s">
        <v>170</v>
      </c>
      <c r="BE164" s="163">
        <f t="shared" si="21"/>
        <v>0</v>
      </c>
      <c r="BF164" s="163">
        <f t="shared" si="22"/>
        <v>0</v>
      </c>
      <c r="BG164" s="163">
        <f t="shared" si="23"/>
        <v>0</v>
      </c>
      <c r="BH164" s="163">
        <f t="shared" si="24"/>
        <v>0</v>
      </c>
      <c r="BI164" s="163">
        <f t="shared" si="25"/>
        <v>0</v>
      </c>
      <c r="BJ164" s="14" t="s">
        <v>83</v>
      </c>
      <c r="BK164" s="163">
        <f t="shared" si="26"/>
        <v>0</v>
      </c>
      <c r="BL164" s="14" t="s">
        <v>200</v>
      </c>
      <c r="BM164" s="162" t="s">
        <v>291</v>
      </c>
    </row>
    <row r="165" spans="1:65" s="2" customFormat="1" ht="24.2" customHeight="1">
      <c r="A165" s="26"/>
      <c r="B165" s="149"/>
      <c r="C165" s="164" t="s">
        <v>320</v>
      </c>
      <c r="D165" s="164" t="s">
        <v>178</v>
      </c>
      <c r="E165" s="165" t="s">
        <v>671</v>
      </c>
      <c r="F165" s="166" t="s">
        <v>672</v>
      </c>
      <c r="G165" s="167" t="s">
        <v>208</v>
      </c>
      <c r="H165" s="168">
        <v>26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si="18"/>
        <v>0</v>
      </c>
      <c r="Q165" s="160">
        <v>0</v>
      </c>
      <c r="R165" s="160">
        <f t="shared" si="19"/>
        <v>0</v>
      </c>
      <c r="S165" s="160">
        <v>0</v>
      </c>
      <c r="T165" s="161">
        <f t="shared" si="2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200</v>
      </c>
      <c r="AT165" s="162" t="s">
        <v>178</v>
      </c>
      <c r="AU165" s="162" t="s">
        <v>83</v>
      </c>
      <c r="AY165" s="14" t="s">
        <v>170</v>
      </c>
      <c r="BE165" s="163">
        <f t="shared" si="21"/>
        <v>0</v>
      </c>
      <c r="BF165" s="163">
        <f t="shared" si="22"/>
        <v>0</v>
      </c>
      <c r="BG165" s="163">
        <f t="shared" si="23"/>
        <v>0</v>
      </c>
      <c r="BH165" s="163">
        <f t="shared" si="24"/>
        <v>0</v>
      </c>
      <c r="BI165" s="163">
        <f t="shared" si="25"/>
        <v>0</v>
      </c>
      <c r="BJ165" s="14" t="s">
        <v>83</v>
      </c>
      <c r="BK165" s="163">
        <f t="shared" si="26"/>
        <v>0</v>
      </c>
      <c r="BL165" s="14" t="s">
        <v>200</v>
      </c>
      <c r="BM165" s="162" t="s">
        <v>294</v>
      </c>
    </row>
    <row r="166" spans="1:65" s="2" customFormat="1" ht="24.2" customHeight="1">
      <c r="A166" s="26"/>
      <c r="B166" s="149"/>
      <c r="C166" s="164" t="s">
        <v>233</v>
      </c>
      <c r="D166" s="164" t="s">
        <v>178</v>
      </c>
      <c r="E166" s="165" t="s">
        <v>673</v>
      </c>
      <c r="F166" s="166" t="s">
        <v>674</v>
      </c>
      <c r="G166" s="167" t="s">
        <v>208</v>
      </c>
      <c r="H166" s="168">
        <v>6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18"/>
        <v>0</v>
      </c>
      <c r="Q166" s="160">
        <v>0</v>
      </c>
      <c r="R166" s="160">
        <f t="shared" si="19"/>
        <v>0</v>
      </c>
      <c r="S166" s="160">
        <v>0</v>
      </c>
      <c r="T166" s="161">
        <f t="shared" si="20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200</v>
      </c>
      <c r="AT166" s="162" t="s">
        <v>178</v>
      </c>
      <c r="AU166" s="162" t="s">
        <v>83</v>
      </c>
      <c r="AY166" s="14" t="s">
        <v>170</v>
      </c>
      <c r="BE166" s="163">
        <f t="shared" si="21"/>
        <v>0</v>
      </c>
      <c r="BF166" s="163">
        <f t="shared" si="22"/>
        <v>0</v>
      </c>
      <c r="BG166" s="163">
        <f t="shared" si="23"/>
        <v>0</v>
      </c>
      <c r="BH166" s="163">
        <f t="shared" si="24"/>
        <v>0</v>
      </c>
      <c r="BI166" s="163">
        <f t="shared" si="25"/>
        <v>0</v>
      </c>
      <c r="BJ166" s="14" t="s">
        <v>83</v>
      </c>
      <c r="BK166" s="163">
        <f t="shared" si="26"/>
        <v>0</v>
      </c>
      <c r="BL166" s="14" t="s">
        <v>200</v>
      </c>
      <c r="BM166" s="162" t="s">
        <v>298</v>
      </c>
    </row>
    <row r="167" spans="1:65" s="2" customFormat="1" ht="33" customHeight="1">
      <c r="A167" s="26"/>
      <c r="B167" s="149"/>
      <c r="C167" s="164" t="s">
        <v>226</v>
      </c>
      <c r="D167" s="164" t="s">
        <v>178</v>
      </c>
      <c r="E167" s="165" t="s">
        <v>675</v>
      </c>
      <c r="F167" s="166" t="s">
        <v>676</v>
      </c>
      <c r="G167" s="167" t="s">
        <v>219</v>
      </c>
      <c r="H167" s="168">
        <v>394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18"/>
        <v>0</v>
      </c>
      <c r="Q167" s="160">
        <v>0</v>
      </c>
      <c r="R167" s="160">
        <f t="shared" si="19"/>
        <v>0</v>
      </c>
      <c r="S167" s="160">
        <v>0</v>
      </c>
      <c r="T167" s="161">
        <f t="shared" si="20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200</v>
      </c>
      <c r="AT167" s="162" t="s">
        <v>178</v>
      </c>
      <c r="AU167" s="162" t="s">
        <v>83</v>
      </c>
      <c r="AY167" s="14" t="s">
        <v>170</v>
      </c>
      <c r="BE167" s="163">
        <f t="shared" si="21"/>
        <v>0</v>
      </c>
      <c r="BF167" s="163">
        <f t="shared" si="22"/>
        <v>0</v>
      </c>
      <c r="BG167" s="163">
        <f t="shared" si="23"/>
        <v>0</v>
      </c>
      <c r="BH167" s="163">
        <f t="shared" si="24"/>
        <v>0</v>
      </c>
      <c r="BI167" s="163">
        <f t="shared" si="25"/>
        <v>0</v>
      </c>
      <c r="BJ167" s="14" t="s">
        <v>83</v>
      </c>
      <c r="BK167" s="163">
        <f t="shared" si="26"/>
        <v>0</v>
      </c>
      <c r="BL167" s="14" t="s">
        <v>200</v>
      </c>
      <c r="BM167" s="162" t="s">
        <v>301</v>
      </c>
    </row>
    <row r="168" spans="1:65" s="2" customFormat="1" ht="16.5" customHeight="1">
      <c r="A168" s="26"/>
      <c r="B168" s="149"/>
      <c r="C168" s="164" t="s">
        <v>230</v>
      </c>
      <c r="D168" s="164" t="s">
        <v>178</v>
      </c>
      <c r="E168" s="165" t="s">
        <v>677</v>
      </c>
      <c r="F168" s="166" t="s">
        <v>678</v>
      </c>
      <c r="G168" s="167" t="s">
        <v>208</v>
      </c>
      <c r="H168" s="168">
        <v>1654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18"/>
        <v>0</v>
      </c>
      <c r="Q168" s="160">
        <v>0</v>
      </c>
      <c r="R168" s="160">
        <f t="shared" si="19"/>
        <v>0</v>
      </c>
      <c r="S168" s="160">
        <v>0</v>
      </c>
      <c r="T168" s="161">
        <f t="shared" si="20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200</v>
      </c>
      <c r="AT168" s="162" t="s">
        <v>178</v>
      </c>
      <c r="AU168" s="162" t="s">
        <v>83</v>
      </c>
      <c r="AY168" s="14" t="s">
        <v>170</v>
      </c>
      <c r="BE168" s="163">
        <f t="shared" si="21"/>
        <v>0</v>
      </c>
      <c r="BF168" s="163">
        <f t="shared" si="22"/>
        <v>0</v>
      </c>
      <c r="BG168" s="163">
        <f t="shared" si="23"/>
        <v>0</v>
      </c>
      <c r="BH168" s="163">
        <f t="shared" si="24"/>
        <v>0</v>
      </c>
      <c r="BI168" s="163">
        <f t="shared" si="25"/>
        <v>0</v>
      </c>
      <c r="BJ168" s="14" t="s">
        <v>83</v>
      </c>
      <c r="BK168" s="163">
        <f t="shared" si="26"/>
        <v>0</v>
      </c>
      <c r="BL168" s="14" t="s">
        <v>200</v>
      </c>
      <c r="BM168" s="162" t="s">
        <v>307</v>
      </c>
    </row>
    <row r="169" spans="1:65" s="2" customFormat="1" ht="16.5" customHeight="1">
      <c r="A169" s="26"/>
      <c r="B169" s="149"/>
      <c r="C169" s="150" t="s">
        <v>234</v>
      </c>
      <c r="D169" s="150" t="s">
        <v>173</v>
      </c>
      <c r="E169" s="151" t="s">
        <v>679</v>
      </c>
      <c r="F169" s="152" t="s">
        <v>680</v>
      </c>
      <c r="G169" s="153" t="s">
        <v>208</v>
      </c>
      <c r="H169" s="154">
        <v>1195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 t="shared" si="18"/>
        <v>0</v>
      </c>
      <c r="Q169" s="160">
        <v>0</v>
      </c>
      <c r="R169" s="160">
        <f t="shared" si="19"/>
        <v>0</v>
      </c>
      <c r="S169" s="160">
        <v>0</v>
      </c>
      <c r="T169" s="161">
        <f t="shared" si="20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233</v>
      </c>
      <c r="AT169" s="162" t="s">
        <v>173</v>
      </c>
      <c r="AU169" s="162" t="s">
        <v>83</v>
      </c>
      <c r="AY169" s="14" t="s">
        <v>170</v>
      </c>
      <c r="BE169" s="163">
        <f t="shared" si="21"/>
        <v>0</v>
      </c>
      <c r="BF169" s="163">
        <f t="shared" si="22"/>
        <v>0</v>
      </c>
      <c r="BG169" s="163">
        <f t="shared" si="23"/>
        <v>0</v>
      </c>
      <c r="BH169" s="163">
        <f t="shared" si="24"/>
        <v>0</v>
      </c>
      <c r="BI169" s="163">
        <f t="shared" si="25"/>
        <v>0</v>
      </c>
      <c r="BJ169" s="14" t="s">
        <v>83</v>
      </c>
      <c r="BK169" s="163">
        <f t="shared" si="26"/>
        <v>0</v>
      </c>
      <c r="BL169" s="14" t="s">
        <v>200</v>
      </c>
      <c r="BM169" s="162" t="s">
        <v>310</v>
      </c>
    </row>
    <row r="170" spans="1:65" s="2" customFormat="1" ht="16.5" customHeight="1">
      <c r="A170" s="26"/>
      <c r="B170" s="149"/>
      <c r="C170" s="150" t="s">
        <v>237</v>
      </c>
      <c r="D170" s="150" t="s">
        <v>173</v>
      </c>
      <c r="E170" s="151" t="s">
        <v>681</v>
      </c>
      <c r="F170" s="152" t="s">
        <v>682</v>
      </c>
      <c r="G170" s="153" t="s">
        <v>208</v>
      </c>
      <c r="H170" s="154">
        <v>420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18"/>
        <v>0</v>
      </c>
      <c r="Q170" s="160">
        <v>0</v>
      </c>
      <c r="R170" s="160">
        <f t="shared" si="19"/>
        <v>0</v>
      </c>
      <c r="S170" s="160">
        <v>0</v>
      </c>
      <c r="T170" s="161">
        <f t="shared" si="20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233</v>
      </c>
      <c r="AT170" s="162" t="s">
        <v>173</v>
      </c>
      <c r="AU170" s="162" t="s">
        <v>83</v>
      </c>
      <c r="AY170" s="14" t="s">
        <v>170</v>
      </c>
      <c r="BE170" s="163">
        <f t="shared" si="21"/>
        <v>0</v>
      </c>
      <c r="BF170" s="163">
        <f t="shared" si="22"/>
        <v>0</v>
      </c>
      <c r="BG170" s="163">
        <f t="shared" si="23"/>
        <v>0</v>
      </c>
      <c r="BH170" s="163">
        <f t="shared" si="24"/>
        <v>0</v>
      </c>
      <c r="BI170" s="163">
        <f t="shared" si="25"/>
        <v>0</v>
      </c>
      <c r="BJ170" s="14" t="s">
        <v>83</v>
      </c>
      <c r="BK170" s="163">
        <f t="shared" si="26"/>
        <v>0</v>
      </c>
      <c r="BL170" s="14" t="s">
        <v>200</v>
      </c>
      <c r="BM170" s="162" t="s">
        <v>314</v>
      </c>
    </row>
    <row r="171" spans="1:65" s="2" customFormat="1" ht="16.5" customHeight="1">
      <c r="A171" s="26"/>
      <c r="B171" s="149"/>
      <c r="C171" s="150" t="s">
        <v>240</v>
      </c>
      <c r="D171" s="150" t="s">
        <v>173</v>
      </c>
      <c r="E171" s="151" t="s">
        <v>683</v>
      </c>
      <c r="F171" s="152" t="s">
        <v>684</v>
      </c>
      <c r="G171" s="153" t="s">
        <v>208</v>
      </c>
      <c r="H171" s="154">
        <v>39</v>
      </c>
      <c r="I171" s="155"/>
      <c r="J171" s="155"/>
      <c r="K171" s="156"/>
      <c r="L171" s="157"/>
      <c r="M171" s="158" t="s">
        <v>1</v>
      </c>
      <c r="N171" s="159" t="s">
        <v>36</v>
      </c>
      <c r="O171" s="160">
        <v>0</v>
      </c>
      <c r="P171" s="160">
        <f t="shared" si="18"/>
        <v>0</v>
      </c>
      <c r="Q171" s="160">
        <v>0</v>
      </c>
      <c r="R171" s="160">
        <f t="shared" si="19"/>
        <v>0</v>
      </c>
      <c r="S171" s="160">
        <v>0</v>
      </c>
      <c r="T171" s="161">
        <f t="shared" si="2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233</v>
      </c>
      <c r="AT171" s="162" t="s">
        <v>173</v>
      </c>
      <c r="AU171" s="162" t="s">
        <v>83</v>
      </c>
      <c r="AY171" s="14" t="s">
        <v>170</v>
      </c>
      <c r="BE171" s="163">
        <f t="shared" si="21"/>
        <v>0</v>
      </c>
      <c r="BF171" s="163">
        <f t="shared" si="22"/>
        <v>0</v>
      </c>
      <c r="BG171" s="163">
        <f t="shared" si="23"/>
        <v>0</v>
      </c>
      <c r="BH171" s="163">
        <f t="shared" si="24"/>
        <v>0</v>
      </c>
      <c r="BI171" s="163">
        <f t="shared" si="25"/>
        <v>0</v>
      </c>
      <c r="BJ171" s="14" t="s">
        <v>83</v>
      </c>
      <c r="BK171" s="163">
        <f t="shared" si="26"/>
        <v>0</v>
      </c>
      <c r="BL171" s="14" t="s">
        <v>200</v>
      </c>
      <c r="BM171" s="162" t="s">
        <v>317</v>
      </c>
    </row>
    <row r="172" spans="1:65" s="2" customFormat="1" ht="21.75" customHeight="1">
      <c r="A172" s="26"/>
      <c r="B172" s="149"/>
      <c r="C172" s="164" t="s">
        <v>243</v>
      </c>
      <c r="D172" s="164" t="s">
        <v>178</v>
      </c>
      <c r="E172" s="165" t="s">
        <v>685</v>
      </c>
      <c r="F172" s="166" t="s">
        <v>686</v>
      </c>
      <c r="G172" s="167" t="s">
        <v>208</v>
      </c>
      <c r="H172" s="168">
        <v>839</v>
      </c>
      <c r="I172" s="169"/>
      <c r="J172" s="169"/>
      <c r="K172" s="170"/>
      <c r="L172" s="27"/>
      <c r="M172" s="171" t="s">
        <v>1</v>
      </c>
      <c r="N172" s="172" t="s">
        <v>36</v>
      </c>
      <c r="O172" s="160">
        <v>0</v>
      </c>
      <c r="P172" s="160">
        <f t="shared" si="18"/>
        <v>0</v>
      </c>
      <c r="Q172" s="160">
        <v>0</v>
      </c>
      <c r="R172" s="160">
        <f t="shared" si="19"/>
        <v>0</v>
      </c>
      <c r="S172" s="160">
        <v>0</v>
      </c>
      <c r="T172" s="161">
        <f t="shared" si="20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200</v>
      </c>
      <c r="AT172" s="162" t="s">
        <v>178</v>
      </c>
      <c r="AU172" s="162" t="s">
        <v>83</v>
      </c>
      <c r="AY172" s="14" t="s">
        <v>170</v>
      </c>
      <c r="BE172" s="163">
        <f t="shared" si="21"/>
        <v>0</v>
      </c>
      <c r="BF172" s="163">
        <f t="shared" si="22"/>
        <v>0</v>
      </c>
      <c r="BG172" s="163">
        <f t="shared" si="23"/>
        <v>0</v>
      </c>
      <c r="BH172" s="163">
        <f t="shared" si="24"/>
        <v>0</v>
      </c>
      <c r="BI172" s="163">
        <f t="shared" si="25"/>
        <v>0</v>
      </c>
      <c r="BJ172" s="14" t="s">
        <v>83</v>
      </c>
      <c r="BK172" s="163">
        <f t="shared" si="26"/>
        <v>0</v>
      </c>
      <c r="BL172" s="14" t="s">
        <v>200</v>
      </c>
      <c r="BM172" s="162" t="s">
        <v>323</v>
      </c>
    </row>
    <row r="173" spans="1:65" s="2" customFormat="1" ht="16.5" customHeight="1">
      <c r="A173" s="26"/>
      <c r="B173" s="149"/>
      <c r="C173" s="164" t="s">
        <v>247</v>
      </c>
      <c r="D173" s="164" t="s">
        <v>178</v>
      </c>
      <c r="E173" s="165" t="s">
        <v>687</v>
      </c>
      <c r="F173" s="166" t="s">
        <v>688</v>
      </c>
      <c r="G173" s="167" t="s">
        <v>208</v>
      </c>
      <c r="H173" s="168">
        <v>1654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18"/>
        <v>0</v>
      </c>
      <c r="Q173" s="160">
        <v>0</v>
      </c>
      <c r="R173" s="160">
        <f t="shared" si="19"/>
        <v>0</v>
      </c>
      <c r="S173" s="160">
        <v>0</v>
      </c>
      <c r="T173" s="161">
        <f t="shared" si="20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200</v>
      </c>
      <c r="AT173" s="162" t="s">
        <v>178</v>
      </c>
      <c r="AU173" s="162" t="s">
        <v>83</v>
      </c>
      <c r="AY173" s="14" t="s">
        <v>170</v>
      </c>
      <c r="BE173" s="163">
        <f t="shared" si="21"/>
        <v>0</v>
      </c>
      <c r="BF173" s="163">
        <f t="shared" si="22"/>
        <v>0</v>
      </c>
      <c r="BG173" s="163">
        <f t="shared" si="23"/>
        <v>0</v>
      </c>
      <c r="BH173" s="163">
        <f t="shared" si="24"/>
        <v>0</v>
      </c>
      <c r="BI173" s="163">
        <f t="shared" si="25"/>
        <v>0</v>
      </c>
      <c r="BJ173" s="14" t="s">
        <v>83</v>
      </c>
      <c r="BK173" s="163">
        <f t="shared" si="26"/>
        <v>0</v>
      </c>
      <c r="BL173" s="14" t="s">
        <v>200</v>
      </c>
      <c r="BM173" s="162" t="s">
        <v>408</v>
      </c>
    </row>
    <row r="174" spans="1:65" s="2" customFormat="1" ht="16.5" customHeight="1">
      <c r="A174" s="26"/>
      <c r="B174" s="149"/>
      <c r="C174" s="164" t="s">
        <v>246</v>
      </c>
      <c r="D174" s="164" t="s">
        <v>178</v>
      </c>
      <c r="E174" s="165" t="s">
        <v>689</v>
      </c>
      <c r="F174" s="166" t="s">
        <v>690</v>
      </c>
      <c r="G174" s="167" t="s">
        <v>219</v>
      </c>
      <c r="H174" s="168">
        <v>68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 t="shared" si="18"/>
        <v>0</v>
      </c>
      <c r="Q174" s="160">
        <v>0</v>
      </c>
      <c r="R174" s="160">
        <f t="shared" si="19"/>
        <v>0</v>
      </c>
      <c r="S174" s="160">
        <v>0</v>
      </c>
      <c r="T174" s="161">
        <f t="shared" si="20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200</v>
      </c>
      <c r="AT174" s="162" t="s">
        <v>178</v>
      </c>
      <c r="AU174" s="162" t="s">
        <v>83</v>
      </c>
      <c r="AY174" s="14" t="s">
        <v>170</v>
      </c>
      <c r="BE174" s="163">
        <f t="shared" si="21"/>
        <v>0</v>
      </c>
      <c r="BF174" s="163">
        <f t="shared" si="22"/>
        <v>0</v>
      </c>
      <c r="BG174" s="163">
        <f t="shared" si="23"/>
        <v>0</v>
      </c>
      <c r="BH174" s="163">
        <f t="shared" si="24"/>
        <v>0</v>
      </c>
      <c r="BI174" s="163">
        <f t="shared" si="25"/>
        <v>0</v>
      </c>
      <c r="BJ174" s="14" t="s">
        <v>83</v>
      </c>
      <c r="BK174" s="163">
        <f t="shared" si="26"/>
        <v>0</v>
      </c>
      <c r="BL174" s="14" t="s">
        <v>200</v>
      </c>
      <c r="BM174" s="162" t="s">
        <v>411</v>
      </c>
    </row>
    <row r="175" spans="1:65" s="2" customFormat="1" ht="21.75" customHeight="1">
      <c r="A175" s="26"/>
      <c r="B175" s="149"/>
      <c r="C175" s="164" t="s">
        <v>412</v>
      </c>
      <c r="D175" s="164" t="s">
        <v>178</v>
      </c>
      <c r="E175" s="165" t="s">
        <v>691</v>
      </c>
      <c r="F175" s="166" t="s">
        <v>692</v>
      </c>
      <c r="G175" s="167" t="s">
        <v>219</v>
      </c>
      <c r="H175" s="168">
        <v>46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18"/>
        <v>0</v>
      </c>
      <c r="Q175" s="160">
        <v>0</v>
      </c>
      <c r="R175" s="160">
        <f t="shared" si="19"/>
        <v>0</v>
      </c>
      <c r="S175" s="160">
        <v>0</v>
      </c>
      <c r="T175" s="161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200</v>
      </c>
      <c r="AT175" s="162" t="s">
        <v>178</v>
      </c>
      <c r="AU175" s="162" t="s">
        <v>83</v>
      </c>
      <c r="AY175" s="14" t="s">
        <v>170</v>
      </c>
      <c r="BE175" s="163">
        <f t="shared" si="21"/>
        <v>0</v>
      </c>
      <c r="BF175" s="163">
        <f t="shared" si="22"/>
        <v>0</v>
      </c>
      <c r="BG175" s="163">
        <f t="shared" si="23"/>
        <v>0</v>
      </c>
      <c r="BH175" s="163">
        <f t="shared" si="24"/>
        <v>0</v>
      </c>
      <c r="BI175" s="163">
        <f t="shared" si="25"/>
        <v>0</v>
      </c>
      <c r="BJ175" s="14" t="s">
        <v>83</v>
      </c>
      <c r="BK175" s="163">
        <f t="shared" si="26"/>
        <v>0</v>
      </c>
      <c r="BL175" s="14" t="s">
        <v>200</v>
      </c>
      <c r="BM175" s="162" t="s">
        <v>415</v>
      </c>
    </row>
    <row r="176" spans="1:65" s="2" customFormat="1" ht="21.75" customHeight="1">
      <c r="A176" s="26"/>
      <c r="B176" s="149"/>
      <c r="C176" s="164" t="s">
        <v>250</v>
      </c>
      <c r="D176" s="164" t="s">
        <v>178</v>
      </c>
      <c r="E176" s="165" t="s">
        <v>693</v>
      </c>
      <c r="F176" s="166" t="s">
        <v>694</v>
      </c>
      <c r="G176" s="167" t="s">
        <v>219</v>
      </c>
      <c r="H176" s="168">
        <v>42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 t="shared" si="18"/>
        <v>0</v>
      </c>
      <c r="Q176" s="160">
        <v>0</v>
      </c>
      <c r="R176" s="160">
        <f t="shared" si="19"/>
        <v>0</v>
      </c>
      <c r="S176" s="160">
        <v>0</v>
      </c>
      <c r="T176" s="161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200</v>
      </c>
      <c r="AT176" s="162" t="s">
        <v>178</v>
      </c>
      <c r="AU176" s="162" t="s">
        <v>83</v>
      </c>
      <c r="AY176" s="14" t="s">
        <v>170</v>
      </c>
      <c r="BE176" s="163">
        <f t="shared" si="21"/>
        <v>0</v>
      </c>
      <c r="BF176" s="163">
        <f t="shared" si="22"/>
        <v>0</v>
      </c>
      <c r="BG176" s="163">
        <f t="shared" si="23"/>
        <v>0</v>
      </c>
      <c r="BH176" s="163">
        <f t="shared" si="24"/>
        <v>0</v>
      </c>
      <c r="BI176" s="163">
        <f t="shared" si="25"/>
        <v>0</v>
      </c>
      <c r="BJ176" s="14" t="s">
        <v>83</v>
      </c>
      <c r="BK176" s="163">
        <f t="shared" si="26"/>
        <v>0</v>
      </c>
      <c r="BL176" s="14" t="s">
        <v>200</v>
      </c>
      <c r="BM176" s="162" t="s">
        <v>419</v>
      </c>
    </row>
    <row r="177" spans="1:65" s="2" customFormat="1" ht="24.2" customHeight="1">
      <c r="A177" s="26"/>
      <c r="B177" s="149"/>
      <c r="C177" s="164" t="s">
        <v>420</v>
      </c>
      <c r="D177" s="164" t="s">
        <v>178</v>
      </c>
      <c r="E177" s="165" t="s">
        <v>695</v>
      </c>
      <c r="F177" s="166" t="s">
        <v>696</v>
      </c>
      <c r="G177" s="167" t="s">
        <v>275</v>
      </c>
      <c r="H177" s="168">
        <v>8.4610000000000003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18"/>
        <v>0</v>
      </c>
      <c r="Q177" s="160">
        <v>0</v>
      </c>
      <c r="R177" s="160">
        <f t="shared" si="19"/>
        <v>0</v>
      </c>
      <c r="S177" s="160">
        <v>0</v>
      </c>
      <c r="T177" s="161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200</v>
      </c>
      <c r="AT177" s="162" t="s">
        <v>178</v>
      </c>
      <c r="AU177" s="162" t="s">
        <v>83</v>
      </c>
      <c r="AY177" s="14" t="s">
        <v>170</v>
      </c>
      <c r="BE177" s="163">
        <f t="shared" si="21"/>
        <v>0</v>
      </c>
      <c r="BF177" s="163">
        <f t="shared" si="22"/>
        <v>0</v>
      </c>
      <c r="BG177" s="163">
        <f t="shared" si="23"/>
        <v>0</v>
      </c>
      <c r="BH177" s="163">
        <f t="shared" si="24"/>
        <v>0</v>
      </c>
      <c r="BI177" s="163">
        <f t="shared" si="25"/>
        <v>0</v>
      </c>
      <c r="BJ177" s="14" t="s">
        <v>83</v>
      </c>
      <c r="BK177" s="163">
        <f t="shared" si="26"/>
        <v>0</v>
      </c>
      <c r="BL177" s="14" t="s">
        <v>200</v>
      </c>
      <c r="BM177" s="162" t="s">
        <v>423</v>
      </c>
    </row>
    <row r="178" spans="1:65" s="12" customFormat="1" ht="22.9" customHeight="1">
      <c r="B178" s="137"/>
      <c r="D178" s="138" t="s">
        <v>69</v>
      </c>
      <c r="E178" s="147" t="s">
        <v>697</v>
      </c>
      <c r="F178" s="147" t="s">
        <v>698</v>
      </c>
      <c r="J178" s="148"/>
      <c r="L178" s="137"/>
      <c r="M178" s="141"/>
      <c r="N178" s="142"/>
      <c r="O178" s="142"/>
      <c r="P178" s="143">
        <f>SUM(P179:P202)</f>
        <v>0</v>
      </c>
      <c r="Q178" s="142"/>
      <c r="R178" s="143">
        <f>SUM(R179:R202)</f>
        <v>0</v>
      </c>
      <c r="S178" s="142"/>
      <c r="T178" s="144">
        <f>SUM(T179:T202)</f>
        <v>0</v>
      </c>
      <c r="AR178" s="138" t="s">
        <v>83</v>
      </c>
      <c r="AT178" s="145" t="s">
        <v>69</v>
      </c>
      <c r="AU178" s="145" t="s">
        <v>77</v>
      </c>
      <c r="AY178" s="138" t="s">
        <v>170</v>
      </c>
      <c r="BK178" s="146">
        <f>SUM(BK179:BK202)</f>
        <v>0</v>
      </c>
    </row>
    <row r="179" spans="1:65" s="2" customFormat="1" ht="16.5" customHeight="1">
      <c r="A179" s="26"/>
      <c r="B179" s="149"/>
      <c r="C179" s="164" t="s">
        <v>256</v>
      </c>
      <c r="D179" s="164" t="s">
        <v>178</v>
      </c>
      <c r="E179" s="165" t="s">
        <v>699</v>
      </c>
      <c r="F179" s="166" t="s">
        <v>700</v>
      </c>
      <c r="G179" s="167" t="s">
        <v>219</v>
      </c>
      <c r="H179" s="168">
        <v>196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ref="P179:P202" si="27">O179*H179</f>
        <v>0</v>
      </c>
      <c r="Q179" s="160">
        <v>0</v>
      </c>
      <c r="R179" s="160">
        <f t="shared" ref="R179:R202" si="28">Q179*H179</f>
        <v>0</v>
      </c>
      <c r="S179" s="160">
        <v>0</v>
      </c>
      <c r="T179" s="161">
        <f t="shared" ref="T179:T202" si="29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200</v>
      </c>
      <c r="AT179" s="162" t="s">
        <v>178</v>
      </c>
      <c r="AU179" s="162" t="s">
        <v>83</v>
      </c>
      <c r="AY179" s="14" t="s">
        <v>170</v>
      </c>
      <c r="BE179" s="163">
        <f t="shared" ref="BE179:BE202" si="30">IF(N179="základná",J179,0)</f>
        <v>0</v>
      </c>
      <c r="BF179" s="163">
        <f t="shared" ref="BF179:BF202" si="31">IF(N179="znížená",J179,0)</f>
        <v>0</v>
      </c>
      <c r="BG179" s="163">
        <f t="shared" ref="BG179:BG202" si="32">IF(N179="zákl. prenesená",J179,0)</f>
        <v>0</v>
      </c>
      <c r="BH179" s="163">
        <f t="shared" ref="BH179:BH202" si="33">IF(N179="zníž. prenesená",J179,0)</f>
        <v>0</v>
      </c>
      <c r="BI179" s="163">
        <f t="shared" ref="BI179:BI202" si="34">IF(N179="nulová",J179,0)</f>
        <v>0</v>
      </c>
      <c r="BJ179" s="14" t="s">
        <v>83</v>
      </c>
      <c r="BK179" s="163">
        <f t="shared" ref="BK179:BK202" si="35">ROUND(I179*H179,2)</f>
        <v>0</v>
      </c>
      <c r="BL179" s="14" t="s">
        <v>200</v>
      </c>
      <c r="BM179" s="162" t="s">
        <v>424</v>
      </c>
    </row>
    <row r="180" spans="1:65" s="2" customFormat="1" ht="16.5" customHeight="1">
      <c r="A180" s="26"/>
      <c r="B180" s="149"/>
      <c r="C180" s="150" t="s">
        <v>425</v>
      </c>
      <c r="D180" s="150" t="s">
        <v>173</v>
      </c>
      <c r="E180" s="151" t="s">
        <v>701</v>
      </c>
      <c r="F180" s="152" t="s">
        <v>702</v>
      </c>
      <c r="G180" s="153" t="s">
        <v>219</v>
      </c>
      <c r="H180" s="154">
        <v>42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27"/>
        <v>0</v>
      </c>
      <c r="Q180" s="160">
        <v>0</v>
      </c>
      <c r="R180" s="160">
        <f t="shared" si="28"/>
        <v>0</v>
      </c>
      <c r="S180" s="160">
        <v>0</v>
      </c>
      <c r="T180" s="161">
        <f t="shared" si="29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233</v>
      </c>
      <c r="AT180" s="162" t="s">
        <v>173</v>
      </c>
      <c r="AU180" s="162" t="s">
        <v>83</v>
      </c>
      <c r="AY180" s="14" t="s">
        <v>170</v>
      </c>
      <c r="BE180" s="163">
        <f t="shared" si="30"/>
        <v>0</v>
      </c>
      <c r="BF180" s="163">
        <f t="shared" si="31"/>
        <v>0</v>
      </c>
      <c r="BG180" s="163">
        <f t="shared" si="32"/>
        <v>0</v>
      </c>
      <c r="BH180" s="163">
        <f t="shared" si="33"/>
        <v>0</v>
      </c>
      <c r="BI180" s="163">
        <f t="shared" si="34"/>
        <v>0</v>
      </c>
      <c r="BJ180" s="14" t="s">
        <v>83</v>
      </c>
      <c r="BK180" s="163">
        <f t="shared" si="35"/>
        <v>0</v>
      </c>
      <c r="BL180" s="14" t="s">
        <v>200</v>
      </c>
      <c r="BM180" s="162" t="s">
        <v>428</v>
      </c>
    </row>
    <row r="181" spans="1:65" s="2" customFormat="1" ht="24.2" customHeight="1">
      <c r="A181" s="26"/>
      <c r="B181" s="149"/>
      <c r="C181" s="150" t="s">
        <v>259</v>
      </c>
      <c r="D181" s="150" t="s">
        <v>173</v>
      </c>
      <c r="E181" s="151" t="s">
        <v>703</v>
      </c>
      <c r="F181" s="152" t="s">
        <v>704</v>
      </c>
      <c r="G181" s="153" t="s">
        <v>219</v>
      </c>
      <c r="H181" s="154">
        <v>154</v>
      </c>
      <c r="I181" s="155"/>
      <c r="J181" s="155"/>
      <c r="K181" s="156"/>
      <c r="L181" s="157"/>
      <c r="M181" s="158" t="s">
        <v>1</v>
      </c>
      <c r="N181" s="159" t="s">
        <v>36</v>
      </c>
      <c r="O181" s="160">
        <v>0</v>
      </c>
      <c r="P181" s="160">
        <f t="shared" si="27"/>
        <v>0</v>
      </c>
      <c r="Q181" s="160">
        <v>0</v>
      </c>
      <c r="R181" s="160">
        <f t="shared" si="28"/>
        <v>0</v>
      </c>
      <c r="S181" s="160">
        <v>0</v>
      </c>
      <c r="T181" s="161">
        <f t="shared" si="29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233</v>
      </c>
      <c r="AT181" s="162" t="s">
        <v>173</v>
      </c>
      <c r="AU181" s="162" t="s">
        <v>83</v>
      </c>
      <c r="AY181" s="14" t="s">
        <v>170</v>
      </c>
      <c r="BE181" s="163">
        <f t="shared" si="30"/>
        <v>0</v>
      </c>
      <c r="BF181" s="163">
        <f t="shared" si="31"/>
        <v>0</v>
      </c>
      <c r="BG181" s="163">
        <f t="shared" si="32"/>
        <v>0</v>
      </c>
      <c r="BH181" s="163">
        <f t="shared" si="33"/>
        <v>0</v>
      </c>
      <c r="BI181" s="163">
        <f t="shared" si="34"/>
        <v>0</v>
      </c>
      <c r="BJ181" s="14" t="s">
        <v>83</v>
      </c>
      <c r="BK181" s="163">
        <f t="shared" si="35"/>
        <v>0</v>
      </c>
      <c r="BL181" s="14" t="s">
        <v>200</v>
      </c>
      <c r="BM181" s="162" t="s">
        <v>431</v>
      </c>
    </row>
    <row r="182" spans="1:65" s="2" customFormat="1" ht="16.5" customHeight="1">
      <c r="A182" s="26"/>
      <c r="B182" s="149"/>
      <c r="C182" s="164" t="s">
        <v>432</v>
      </c>
      <c r="D182" s="164" t="s">
        <v>178</v>
      </c>
      <c r="E182" s="165" t="s">
        <v>705</v>
      </c>
      <c r="F182" s="166" t="s">
        <v>706</v>
      </c>
      <c r="G182" s="167" t="s">
        <v>219</v>
      </c>
      <c r="H182" s="168">
        <v>247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27"/>
        <v>0</v>
      </c>
      <c r="Q182" s="160">
        <v>0</v>
      </c>
      <c r="R182" s="160">
        <f t="shared" si="28"/>
        <v>0</v>
      </c>
      <c r="S182" s="160">
        <v>0</v>
      </c>
      <c r="T182" s="161">
        <f t="shared" si="29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200</v>
      </c>
      <c r="AT182" s="162" t="s">
        <v>178</v>
      </c>
      <c r="AU182" s="162" t="s">
        <v>83</v>
      </c>
      <c r="AY182" s="14" t="s">
        <v>170</v>
      </c>
      <c r="BE182" s="163">
        <f t="shared" si="30"/>
        <v>0</v>
      </c>
      <c r="BF182" s="163">
        <f t="shared" si="31"/>
        <v>0</v>
      </c>
      <c r="BG182" s="163">
        <f t="shared" si="32"/>
        <v>0</v>
      </c>
      <c r="BH182" s="163">
        <f t="shared" si="33"/>
        <v>0</v>
      </c>
      <c r="BI182" s="163">
        <f t="shared" si="34"/>
        <v>0</v>
      </c>
      <c r="BJ182" s="14" t="s">
        <v>83</v>
      </c>
      <c r="BK182" s="163">
        <f t="shared" si="35"/>
        <v>0</v>
      </c>
      <c r="BL182" s="14" t="s">
        <v>200</v>
      </c>
      <c r="BM182" s="162" t="s">
        <v>251</v>
      </c>
    </row>
    <row r="183" spans="1:65" s="2" customFormat="1" ht="16.5" customHeight="1">
      <c r="A183" s="26"/>
      <c r="B183" s="149"/>
      <c r="C183" s="150" t="s">
        <v>263</v>
      </c>
      <c r="D183" s="150" t="s">
        <v>173</v>
      </c>
      <c r="E183" s="151" t="s">
        <v>707</v>
      </c>
      <c r="F183" s="152" t="s">
        <v>708</v>
      </c>
      <c r="G183" s="153" t="s">
        <v>219</v>
      </c>
      <c r="H183" s="154">
        <v>42</v>
      </c>
      <c r="I183" s="155"/>
      <c r="J183" s="155"/>
      <c r="K183" s="156"/>
      <c r="L183" s="157"/>
      <c r="M183" s="158" t="s">
        <v>1</v>
      </c>
      <c r="N183" s="159" t="s">
        <v>36</v>
      </c>
      <c r="O183" s="160">
        <v>0</v>
      </c>
      <c r="P183" s="160">
        <f t="shared" si="27"/>
        <v>0</v>
      </c>
      <c r="Q183" s="160">
        <v>0</v>
      </c>
      <c r="R183" s="160">
        <f t="shared" si="28"/>
        <v>0</v>
      </c>
      <c r="S183" s="160">
        <v>0</v>
      </c>
      <c r="T183" s="161">
        <f t="shared" si="29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233</v>
      </c>
      <c r="AT183" s="162" t="s">
        <v>173</v>
      </c>
      <c r="AU183" s="162" t="s">
        <v>83</v>
      </c>
      <c r="AY183" s="14" t="s">
        <v>170</v>
      </c>
      <c r="BE183" s="163">
        <f t="shared" si="30"/>
        <v>0</v>
      </c>
      <c r="BF183" s="163">
        <f t="shared" si="31"/>
        <v>0</v>
      </c>
      <c r="BG183" s="163">
        <f t="shared" si="32"/>
        <v>0</v>
      </c>
      <c r="BH183" s="163">
        <f t="shared" si="33"/>
        <v>0</v>
      </c>
      <c r="BI183" s="163">
        <f t="shared" si="34"/>
        <v>0</v>
      </c>
      <c r="BJ183" s="14" t="s">
        <v>83</v>
      </c>
      <c r="BK183" s="163">
        <f t="shared" si="35"/>
        <v>0</v>
      </c>
      <c r="BL183" s="14" t="s">
        <v>200</v>
      </c>
      <c r="BM183" s="162" t="s">
        <v>439</v>
      </c>
    </row>
    <row r="184" spans="1:65" s="2" customFormat="1" ht="16.5" customHeight="1">
      <c r="A184" s="26"/>
      <c r="B184" s="149"/>
      <c r="C184" s="150" t="s">
        <v>440</v>
      </c>
      <c r="D184" s="150" t="s">
        <v>173</v>
      </c>
      <c r="E184" s="151" t="s">
        <v>709</v>
      </c>
      <c r="F184" s="152" t="s">
        <v>710</v>
      </c>
      <c r="G184" s="153" t="s">
        <v>219</v>
      </c>
      <c r="H184" s="154">
        <v>4</v>
      </c>
      <c r="I184" s="155"/>
      <c r="J184" s="155"/>
      <c r="K184" s="156"/>
      <c r="L184" s="157"/>
      <c r="M184" s="158" t="s">
        <v>1</v>
      </c>
      <c r="N184" s="159" t="s">
        <v>36</v>
      </c>
      <c r="O184" s="160">
        <v>0</v>
      </c>
      <c r="P184" s="160">
        <f t="shared" si="27"/>
        <v>0</v>
      </c>
      <c r="Q184" s="160">
        <v>0</v>
      </c>
      <c r="R184" s="160">
        <f t="shared" si="28"/>
        <v>0</v>
      </c>
      <c r="S184" s="160">
        <v>0</v>
      </c>
      <c r="T184" s="161">
        <f t="shared" si="29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233</v>
      </c>
      <c r="AT184" s="162" t="s">
        <v>173</v>
      </c>
      <c r="AU184" s="162" t="s">
        <v>83</v>
      </c>
      <c r="AY184" s="14" t="s">
        <v>170</v>
      </c>
      <c r="BE184" s="163">
        <f t="shared" si="30"/>
        <v>0</v>
      </c>
      <c r="BF184" s="163">
        <f t="shared" si="31"/>
        <v>0</v>
      </c>
      <c r="BG184" s="163">
        <f t="shared" si="32"/>
        <v>0</v>
      </c>
      <c r="BH184" s="163">
        <f t="shared" si="33"/>
        <v>0</v>
      </c>
      <c r="BI184" s="163">
        <f t="shared" si="34"/>
        <v>0</v>
      </c>
      <c r="BJ184" s="14" t="s">
        <v>83</v>
      </c>
      <c r="BK184" s="163">
        <f t="shared" si="35"/>
        <v>0</v>
      </c>
      <c r="BL184" s="14" t="s">
        <v>200</v>
      </c>
      <c r="BM184" s="162" t="s">
        <v>443</v>
      </c>
    </row>
    <row r="185" spans="1:65" s="2" customFormat="1" ht="16.5" customHeight="1">
      <c r="A185" s="26"/>
      <c r="B185" s="149"/>
      <c r="C185" s="150" t="s">
        <v>266</v>
      </c>
      <c r="D185" s="150" t="s">
        <v>173</v>
      </c>
      <c r="E185" s="151" t="s">
        <v>711</v>
      </c>
      <c r="F185" s="152" t="s">
        <v>712</v>
      </c>
      <c r="G185" s="153" t="s">
        <v>219</v>
      </c>
      <c r="H185" s="154">
        <v>4</v>
      </c>
      <c r="I185" s="155"/>
      <c r="J185" s="155"/>
      <c r="K185" s="156"/>
      <c r="L185" s="157"/>
      <c r="M185" s="158" t="s">
        <v>1</v>
      </c>
      <c r="N185" s="159" t="s">
        <v>36</v>
      </c>
      <c r="O185" s="160">
        <v>0</v>
      </c>
      <c r="P185" s="160">
        <f t="shared" si="27"/>
        <v>0</v>
      </c>
      <c r="Q185" s="160">
        <v>0</v>
      </c>
      <c r="R185" s="160">
        <f t="shared" si="28"/>
        <v>0</v>
      </c>
      <c r="S185" s="160">
        <v>0</v>
      </c>
      <c r="T185" s="161">
        <f t="shared" si="29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233</v>
      </c>
      <c r="AT185" s="162" t="s">
        <v>173</v>
      </c>
      <c r="AU185" s="162" t="s">
        <v>83</v>
      </c>
      <c r="AY185" s="14" t="s">
        <v>170</v>
      </c>
      <c r="BE185" s="163">
        <f t="shared" si="30"/>
        <v>0</v>
      </c>
      <c r="BF185" s="163">
        <f t="shared" si="31"/>
        <v>0</v>
      </c>
      <c r="BG185" s="163">
        <f t="shared" si="32"/>
        <v>0</v>
      </c>
      <c r="BH185" s="163">
        <f t="shared" si="33"/>
        <v>0</v>
      </c>
      <c r="BI185" s="163">
        <f t="shared" si="34"/>
        <v>0</v>
      </c>
      <c r="BJ185" s="14" t="s">
        <v>83</v>
      </c>
      <c r="BK185" s="163">
        <f t="shared" si="35"/>
        <v>0</v>
      </c>
      <c r="BL185" s="14" t="s">
        <v>200</v>
      </c>
      <c r="BM185" s="162" t="s">
        <v>446</v>
      </c>
    </row>
    <row r="186" spans="1:65" s="2" customFormat="1" ht="24.2" customHeight="1">
      <c r="A186" s="26"/>
      <c r="B186" s="149"/>
      <c r="C186" s="150" t="s">
        <v>447</v>
      </c>
      <c r="D186" s="150" t="s">
        <v>173</v>
      </c>
      <c r="E186" s="151" t="s">
        <v>713</v>
      </c>
      <c r="F186" s="152" t="s">
        <v>714</v>
      </c>
      <c r="G186" s="153" t="s">
        <v>219</v>
      </c>
      <c r="H186" s="154">
        <v>42</v>
      </c>
      <c r="I186" s="155"/>
      <c r="J186" s="155"/>
      <c r="K186" s="156"/>
      <c r="L186" s="157"/>
      <c r="M186" s="158" t="s">
        <v>1</v>
      </c>
      <c r="N186" s="159" t="s">
        <v>36</v>
      </c>
      <c r="O186" s="160">
        <v>0</v>
      </c>
      <c r="P186" s="160">
        <f t="shared" si="27"/>
        <v>0</v>
      </c>
      <c r="Q186" s="160">
        <v>0</v>
      </c>
      <c r="R186" s="160">
        <f t="shared" si="28"/>
        <v>0</v>
      </c>
      <c r="S186" s="160">
        <v>0</v>
      </c>
      <c r="T186" s="161">
        <f t="shared" si="29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233</v>
      </c>
      <c r="AT186" s="162" t="s">
        <v>173</v>
      </c>
      <c r="AU186" s="162" t="s">
        <v>83</v>
      </c>
      <c r="AY186" s="14" t="s">
        <v>170</v>
      </c>
      <c r="BE186" s="163">
        <f t="shared" si="30"/>
        <v>0</v>
      </c>
      <c r="BF186" s="163">
        <f t="shared" si="31"/>
        <v>0</v>
      </c>
      <c r="BG186" s="163">
        <f t="shared" si="32"/>
        <v>0</v>
      </c>
      <c r="BH186" s="163">
        <f t="shared" si="33"/>
        <v>0</v>
      </c>
      <c r="BI186" s="163">
        <f t="shared" si="34"/>
        <v>0</v>
      </c>
      <c r="BJ186" s="14" t="s">
        <v>83</v>
      </c>
      <c r="BK186" s="163">
        <f t="shared" si="35"/>
        <v>0</v>
      </c>
      <c r="BL186" s="14" t="s">
        <v>200</v>
      </c>
      <c r="BM186" s="162" t="s">
        <v>450</v>
      </c>
    </row>
    <row r="187" spans="1:65" s="2" customFormat="1" ht="24.2" customHeight="1">
      <c r="A187" s="26"/>
      <c r="B187" s="149"/>
      <c r="C187" s="150" t="s">
        <v>270</v>
      </c>
      <c r="D187" s="150" t="s">
        <v>173</v>
      </c>
      <c r="E187" s="151" t="s">
        <v>715</v>
      </c>
      <c r="F187" s="152" t="s">
        <v>716</v>
      </c>
      <c r="G187" s="153" t="s">
        <v>219</v>
      </c>
      <c r="H187" s="154">
        <v>154</v>
      </c>
      <c r="I187" s="155"/>
      <c r="J187" s="155"/>
      <c r="K187" s="156"/>
      <c r="L187" s="157"/>
      <c r="M187" s="158" t="s">
        <v>1</v>
      </c>
      <c r="N187" s="159" t="s">
        <v>36</v>
      </c>
      <c r="O187" s="160">
        <v>0</v>
      </c>
      <c r="P187" s="160">
        <f t="shared" si="27"/>
        <v>0</v>
      </c>
      <c r="Q187" s="160">
        <v>0</v>
      </c>
      <c r="R187" s="160">
        <f t="shared" si="28"/>
        <v>0</v>
      </c>
      <c r="S187" s="160">
        <v>0</v>
      </c>
      <c r="T187" s="161">
        <f t="shared" si="29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233</v>
      </c>
      <c r="AT187" s="162" t="s">
        <v>173</v>
      </c>
      <c r="AU187" s="162" t="s">
        <v>83</v>
      </c>
      <c r="AY187" s="14" t="s">
        <v>170</v>
      </c>
      <c r="BE187" s="163">
        <f t="shared" si="30"/>
        <v>0</v>
      </c>
      <c r="BF187" s="163">
        <f t="shared" si="31"/>
        <v>0</v>
      </c>
      <c r="BG187" s="163">
        <f t="shared" si="32"/>
        <v>0</v>
      </c>
      <c r="BH187" s="163">
        <f t="shared" si="33"/>
        <v>0</v>
      </c>
      <c r="BI187" s="163">
        <f t="shared" si="34"/>
        <v>0</v>
      </c>
      <c r="BJ187" s="14" t="s">
        <v>83</v>
      </c>
      <c r="BK187" s="163">
        <f t="shared" si="35"/>
        <v>0</v>
      </c>
      <c r="BL187" s="14" t="s">
        <v>200</v>
      </c>
      <c r="BM187" s="162" t="s">
        <v>453</v>
      </c>
    </row>
    <row r="188" spans="1:65" s="2" customFormat="1" ht="16.5" customHeight="1">
      <c r="A188" s="26"/>
      <c r="B188" s="149"/>
      <c r="C188" s="164" t="s">
        <v>456</v>
      </c>
      <c r="D188" s="164" t="s">
        <v>178</v>
      </c>
      <c r="E188" s="165" t="s">
        <v>717</v>
      </c>
      <c r="F188" s="166" t="s">
        <v>718</v>
      </c>
      <c r="G188" s="167" t="s">
        <v>219</v>
      </c>
      <c r="H188" s="168">
        <v>2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 t="shared" si="27"/>
        <v>0</v>
      </c>
      <c r="Q188" s="160">
        <v>0</v>
      </c>
      <c r="R188" s="160">
        <f t="shared" si="28"/>
        <v>0</v>
      </c>
      <c r="S188" s="160">
        <v>0</v>
      </c>
      <c r="T188" s="161">
        <f t="shared" si="29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200</v>
      </c>
      <c r="AT188" s="162" t="s">
        <v>178</v>
      </c>
      <c r="AU188" s="162" t="s">
        <v>83</v>
      </c>
      <c r="AY188" s="14" t="s">
        <v>170</v>
      </c>
      <c r="BE188" s="163">
        <f t="shared" si="30"/>
        <v>0</v>
      </c>
      <c r="BF188" s="163">
        <f t="shared" si="31"/>
        <v>0</v>
      </c>
      <c r="BG188" s="163">
        <f t="shared" si="32"/>
        <v>0</v>
      </c>
      <c r="BH188" s="163">
        <f t="shared" si="33"/>
        <v>0</v>
      </c>
      <c r="BI188" s="163">
        <f t="shared" si="34"/>
        <v>0</v>
      </c>
      <c r="BJ188" s="14" t="s">
        <v>83</v>
      </c>
      <c r="BK188" s="163">
        <f t="shared" si="35"/>
        <v>0</v>
      </c>
      <c r="BL188" s="14" t="s">
        <v>200</v>
      </c>
      <c r="BM188" s="162" t="s">
        <v>459</v>
      </c>
    </row>
    <row r="189" spans="1:65" s="2" customFormat="1" ht="16.5" customHeight="1">
      <c r="A189" s="26"/>
      <c r="B189" s="149"/>
      <c r="C189" s="164" t="s">
        <v>276</v>
      </c>
      <c r="D189" s="164" t="s">
        <v>178</v>
      </c>
      <c r="E189" s="165" t="s">
        <v>719</v>
      </c>
      <c r="F189" s="166" t="s">
        <v>720</v>
      </c>
      <c r="G189" s="167" t="s">
        <v>219</v>
      </c>
      <c r="H189" s="168">
        <v>12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27"/>
        <v>0</v>
      </c>
      <c r="Q189" s="160">
        <v>0</v>
      </c>
      <c r="R189" s="160">
        <f t="shared" si="28"/>
        <v>0</v>
      </c>
      <c r="S189" s="160">
        <v>0</v>
      </c>
      <c r="T189" s="161">
        <f t="shared" si="29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200</v>
      </c>
      <c r="AT189" s="162" t="s">
        <v>178</v>
      </c>
      <c r="AU189" s="162" t="s">
        <v>83</v>
      </c>
      <c r="AY189" s="14" t="s">
        <v>170</v>
      </c>
      <c r="BE189" s="163">
        <f t="shared" si="30"/>
        <v>0</v>
      </c>
      <c r="BF189" s="163">
        <f t="shared" si="31"/>
        <v>0</v>
      </c>
      <c r="BG189" s="163">
        <f t="shared" si="32"/>
        <v>0</v>
      </c>
      <c r="BH189" s="163">
        <f t="shared" si="33"/>
        <v>0</v>
      </c>
      <c r="BI189" s="163">
        <f t="shared" si="34"/>
        <v>0</v>
      </c>
      <c r="BJ189" s="14" t="s">
        <v>83</v>
      </c>
      <c r="BK189" s="163">
        <f t="shared" si="35"/>
        <v>0</v>
      </c>
      <c r="BL189" s="14" t="s">
        <v>200</v>
      </c>
      <c r="BM189" s="162" t="s">
        <v>462</v>
      </c>
    </row>
    <row r="190" spans="1:65" s="2" customFormat="1" ht="16.5" customHeight="1">
      <c r="A190" s="26"/>
      <c r="B190" s="149"/>
      <c r="C190" s="150" t="s">
        <v>463</v>
      </c>
      <c r="D190" s="150" t="s">
        <v>173</v>
      </c>
      <c r="E190" s="151" t="s">
        <v>721</v>
      </c>
      <c r="F190" s="152" t="s">
        <v>722</v>
      </c>
      <c r="G190" s="153" t="s">
        <v>219</v>
      </c>
      <c r="H190" s="154">
        <v>6</v>
      </c>
      <c r="I190" s="155"/>
      <c r="J190" s="155"/>
      <c r="K190" s="156"/>
      <c r="L190" s="157"/>
      <c r="M190" s="158" t="s">
        <v>1</v>
      </c>
      <c r="N190" s="159" t="s">
        <v>36</v>
      </c>
      <c r="O190" s="160">
        <v>0</v>
      </c>
      <c r="P190" s="160">
        <f t="shared" si="27"/>
        <v>0</v>
      </c>
      <c r="Q190" s="160">
        <v>0</v>
      </c>
      <c r="R190" s="160">
        <f t="shared" si="28"/>
        <v>0</v>
      </c>
      <c r="S190" s="160">
        <v>0</v>
      </c>
      <c r="T190" s="161">
        <f t="shared" si="29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233</v>
      </c>
      <c r="AT190" s="162" t="s">
        <v>173</v>
      </c>
      <c r="AU190" s="162" t="s">
        <v>83</v>
      </c>
      <c r="AY190" s="14" t="s">
        <v>170</v>
      </c>
      <c r="BE190" s="163">
        <f t="shared" si="30"/>
        <v>0</v>
      </c>
      <c r="BF190" s="163">
        <f t="shared" si="31"/>
        <v>0</v>
      </c>
      <c r="BG190" s="163">
        <f t="shared" si="32"/>
        <v>0</v>
      </c>
      <c r="BH190" s="163">
        <f t="shared" si="33"/>
        <v>0</v>
      </c>
      <c r="BI190" s="163">
        <f t="shared" si="34"/>
        <v>0</v>
      </c>
      <c r="BJ190" s="14" t="s">
        <v>83</v>
      </c>
      <c r="BK190" s="163">
        <f t="shared" si="35"/>
        <v>0</v>
      </c>
      <c r="BL190" s="14" t="s">
        <v>200</v>
      </c>
      <c r="BM190" s="162" t="s">
        <v>466</v>
      </c>
    </row>
    <row r="191" spans="1:65" s="2" customFormat="1" ht="21.75" customHeight="1">
      <c r="A191" s="26"/>
      <c r="B191" s="149"/>
      <c r="C191" s="164" t="s">
        <v>284</v>
      </c>
      <c r="D191" s="164" t="s">
        <v>178</v>
      </c>
      <c r="E191" s="165" t="s">
        <v>723</v>
      </c>
      <c r="F191" s="166" t="s">
        <v>724</v>
      </c>
      <c r="G191" s="167" t="s">
        <v>646</v>
      </c>
      <c r="H191" s="168">
        <v>2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27"/>
        <v>0</v>
      </c>
      <c r="Q191" s="160">
        <v>0</v>
      </c>
      <c r="R191" s="160">
        <f t="shared" si="28"/>
        <v>0</v>
      </c>
      <c r="S191" s="160">
        <v>0</v>
      </c>
      <c r="T191" s="161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200</v>
      </c>
      <c r="AT191" s="162" t="s">
        <v>178</v>
      </c>
      <c r="AU191" s="162" t="s">
        <v>83</v>
      </c>
      <c r="AY191" s="14" t="s">
        <v>170</v>
      </c>
      <c r="BE191" s="163">
        <f t="shared" si="30"/>
        <v>0</v>
      </c>
      <c r="BF191" s="163">
        <f t="shared" si="31"/>
        <v>0</v>
      </c>
      <c r="BG191" s="163">
        <f t="shared" si="32"/>
        <v>0</v>
      </c>
      <c r="BH191" s="163">
        <f t="shared" si="33"/>
        <v>0</v>
      </c>
      <c r="BI191" s="163">
        <f t="shared" si="34"/>
        <v>0</v>
      </c>
      <c r="BJ191" s="14" t="s">
        <v>83</v>
      </c>
      <c r="BK191" s="163">
        <f t="shared" si="35"/>
        <v>0</v>
      </c>
      <c r="BL191" s="14" t="s">
        <v>200</v>
      </c>
      <c r="BM191" s="162" t="s">
        <v>467</v>
      </c>
    </row>
    <row r="192" spans="1:65" s="2" customFormat="1" ht="33" customHeight="1">
      <c r="A192" s="26"/>
      <c r="B192" s="149"/>
      <c r="C192" s="150" t="s">
        <v>468</v>
      </c>
      <c r="D192" s="150" t="s">
        <v>173</v>
      </c>
      <c r="E192" s="151" t="s">
        <v>725</v>
      </c>
      <c r="F192" s="152" t="s">
        <v>726</v>
      </c>
      <c r="G192" s="153" t="s">
        <v>219</v>
      </c>
      <c r="H192" s="154">
        <v>2</v>
      </c>
      <c r="I192" s="155"/>
      <c r="J192" s="155"/>
      <c r="K192" s="156"/>
      <c r="L192" s="157"/>
      <c r="M192" s="158" t="s">
        <v>1</v>
      </c>
      <c r="N192" s="159" t="s">
        <v>36</v>
      </c>
      <c r="O192" s="160">
        <v>0</v>
      </c>
      <c r="P192" s="160">
        <f t="shared" si="27"/>
        <v>0</v>
      </c>
      <c r="Q192" s="160">
        <v>0</v>
      </c>
      <c r="R192" s="160">
        <f t="shared" si="28"/>
        <v>0</v>
      </c>
      <c r="S192" s="160">
        <v>0</v>
      </c>
      <c r="T192" s="161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233</v>
      </c>
      <c r="AT192" s="162" t="s">
        <v>173</v>
      </c>
      <c r="AU192" s="162" t="s">
        <v>83</v>
      </c>
      <c r="AY192" s="14" t="s">
        <v>170</v>
      </c>
      <c r="BE192" s="163">
        <f t="shared" si="30"/>
        <v>0</v>
      </c>
      <c r="BF192" s="163">
        <f t="shared" si="31"/>
        <v>0</v>
      </c>
      <c r="BG192" s="163">
        <f t="shared" si="32"/>
        <v>0</v>
      </c>
      <c r="BH192" s="163">
        <f t="shared" si="33"/>
        <v>0</v>
      </c>
      <c r="BI192" s="163">
        <f t="shared" si="34"/>
        <v>0</v>
      </c>
      <c r="BJ192" s="14" t="s">
        <v>83</v>
      </c>
      <c r="BK192" s="163">
        <f t="shared" si="35"/>
        <v>0</v>
      </c>
      <c r="BL192" s="14" t="s">
        <v>200</v>
      </c>
      <c r="BM192" s="162" t="s">
        <v>471</v>
      </c>
    </row>
    <row r="193" spans="1:65" s="2" customFormat="1" ht="16.5" customHeight="1">
      <c r="A193" s="26"/>
      <c r="B193" s="149"/>
      <c r="C193" s="164" t="s">
        <v>287</v>
      </c>
      <c r="D193" s="164" t="s">
        <v>178</v>
      </c>
      <c r="E193" s="165" t="s">
        <v>727</v>
      </c>
      <c r="F193" s="166" t="s">
        <v>728</v>
      </c>
      <c r="G193" s="167" t="s">
        <v>219</v>
      </c>
      <c r="H193" s="168">
        <v>2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27"/>
        <v>0</v>
      </c>
      <c r="Q193" s="160">
        <v>0</v>
      </c>
      <c r="R193" s="160">
        <f t="shared" si="28"/>
        <v>0</v>
      </c>
      <c r="S193" s="160">
        <v>0</v>
      </c>
      <c r="T193" s="161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200</v>
      </c>
      <c r="AT193" s="162" t="s">
        <v>178</v>
      </c>
      <c r="AU193" s="162" t="s">
        <v>83</v>
      </c>
      <c r="AY193" s="14" t="s">
        <v>170</v>
      </c>
      <c r="BE193" s="163">
        <f t="shared" si="30"/>
        <v>0</v>
      </c>
      <c r="BF193" s="163">
        <f t="shared" si="31"/>
        <v>0</v>
      </c>
      <c r="BG193" s="163">
        <f t="shared" si="32"/>
        <v>0</v>
      </c>
      <c r="BH193" s="163">
        <f t="shared" si="33"/>
        <v>0</v>
      </c>
      <c r="BI193" s="163">
        <f t="shared" si="34"/>
        <v>0</v>
      </c>
      <c r="BJ193" s="14" t="s">
        <v>83</v>
      </c>
      <c r="BK193" s="163">
        <f t="shared" si="35"/>
        <v>0</v>
      </c>
      <c r="BL193" s="14" t="s">
        <v>200</v>
      </c>
      <c r="BM193" s="162" t="s">
        <v>474</v>
      </c>
    </row>
    <row r="194" spans="1:65" s="2" customFormat="1" ht="24.2" customHeight="1">
      <c r="A194" s="26"/>
      <c r="B194" s="149"/>
      <c r="C194" s="164" t="s">
        <v>477</v>
      </c>
      <c r="D194" s="164" t="s">
        <v>178</v>
      </c>
      <c r="E194" s="165" t="s">
        <v>729</v>
      </c>
      <c r="F194" s="166" t="s">
        <v>730</v>
      </c>
      <c r="G194" s="167" t="s">
        <v>219</v>
      </c>
      <c r="H194" s="168">
        <v>196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27"/>
        <v>0</v>
      </c>
      <c r="Q194" s="160">
        <v>0</v>
      </c>
      <c r="R194" s="160">
        <f t="shared" si="28"/>
        <v>0</v>
      </c>
      <c r="S194" s="160">
        <v>0</v>
      </c>
      <c r="T194" s="161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200</v>
      </c>
      <c r="AT194" s="162" t="s">
        <v>178</v>
      </c>
      <c r="AU194" s="162" t="s">
        <v>83</v>
      </c>
      <c r="AY194" s="14" t="s">
        <v>170</v>
      </c>
      <c r="BE194" s="163">
        <f t="shared" si="30"/>
        <v>0</v>
      </c>
      <c r="BF194" s="163">
        <f t="shared" si="31"/>
        <v>0</v>
      </c>
      <c r="BG194" s="163">
        <f t="shared" si="32"/>
        <v>0</v>
      </c>
      <c r="BH194" s="163">
        <f t="shared" si="33"/>
        <v>0</v>
      </c>
      <c r="BI194" s="163">
        <f t="shared" si="34"/>
        <v>0</v>
      </c>
      <c r="BJ194" s="14" t="s">
        <v>83</v>
      </c>
      <c r="BK194" s="163">
        <f t="shared" si="35"/>
        <v>0</v>
      </c>
      <c r="BL194" s="14" t="s">
        <v>200</v>
      </c>
      <c r="BM194" s="162" t="s">
        <v>480</v>
      </c>
    </row>
    <row r="195" spans="1:65" s="2" customFormat="1" ht="16.5" customHeight="1">
      <c r="A195" s="26"/>
      <c r="B195" s="149"/>
      <c r="C195" s="164" t="s">
        <v>291</v>
      </c>
      <c r="D195" s="164" t="s">
        <v>178</v>
      </c>
      <c r="E195" s="165" t="s">
        <v>731</v>
      </c>
      <c r="F195" s="166" t="s">
        <v>732</v>
      </c>
      <c r="G195" s="167" t="s">
        <v>219</v>
      </c>
      <c r="H195" s="168">
        <v>2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27"/>
        <v>0</v>
      </c>
      <c r="Q195" s="160">
        <v>0</v>
      </c>
      <c r="R195" s="160">
        <f t="shared" si="28"/>
        <v>0</v>
      </c>
      <c r="S195" s="160">
        <v>0</v>
      </c>
      <c r="T195" s="161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200</v>
      </c>
      <c r="AT195" s="162" t="s">
        <v>178</v>
      </c>
      <c r="AU195" s="162" t="s">
        <v>83</v>
      </c>
      <c r="AY195" s="14" t="s">
        <v>170</v>
      </c>
      <c r="BE195" s="163">
        <f t="shared" si="30"/>
        <v>0</v>
      </c>
      <c r="BF195" s="163">
        <f t="shared" si="31"/>
        <v>0</v>
      </c>
      <c r="BG195" s="163">
        <f t="shared" si="32"/>
        <v>0</v>
      </c>
      <c r="BH195" s="163">
        <f t="shared" si="33"/>
        <v>0</v>
      </c>
      <c r="BI195" s="163">
        <f t="shared" si="34"/>
        <v>0</v>
      </c>
      <c r="BJ195" s="14" t="s">
        <v>83</v>
      </c>
      <c r="BK195" s="163">
        <f t="shared" si="35"/>
        <v>0</v>
      </c>
      <c r="BL195" s="14" t="s">
        <v>200</v>
      </c>
      <c r="BM195" s="162" t="s">
        <v>483</v>
      </c>
    </row>
    <row r="196" spans="1:65" s="2" customFormat="1" ht="21.75" customHeight="1">
      <c r="A196" s="26"/>
      <c r="B196" s="149"/>
      <c r="C196" s="150" t="s">
        <v>484</v>
      </c>
      <c r="D196" s="150" t="s">
        <v>173</v>
      </c>
      <c r="E196" s="151" t="s">
        <v>733</v>
      </c>
      <c r="F196" s="152" t="s">
        <v>734</v>
      </c>
      <c r="G196" s="153" t="s">
        <v>219</v>
      </c>
      <c r="H196" s="154">
        <v>2</v>
      </c>
      <c r="I196" s="155"/>
      <c r="J196" s="155"/>
      <c r="K196" s="156"/>
      <c r="L196" s="157"/>
      <c r="M196" s="158" t="s">
        <v>1</v>
      </c>
      <c r="N196" s="159" t="s">
        <v>36</v>
      </c>
      <c r="O196" s="160">
        <v>0</v>
      </c>
      <c r="P196" s="160">
        <f t="shared" si="27"/>
        <v>0</v>
      </c>
      <c r="Q196" s="160">
        <v>0</v>
      </c>
      <c r="R196" s="160">
        <f t="shared" si="28"/>
        <v>0</v>
      </c>
      <c r="S196" s="160">
        <v>0</v>
      </c>
      <c r="T196" s="161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233</v>
      </c>
      <c r="AT196" s="162" t="s">
        <v>173</v>
      </c>
      <c r="AU196" s="162" t="s">
        <v>83</v>
      </c>
      <c r="AY196" s="14" t="s">
        <v>170</v>
      </c>
      <c r="BE196" s="163">
        <f t="shared" si="30"/>
        <v>0</v>
      </c>
      <c r="BF196" s="163">
        <f t="shared" si="31"/>
        <v>0</v>
      </c>
      <c r="BG196" s="163">
        <f t="shared" si="32"/>
        <v>0</v>
      </c>
      <c r="BH196" s="163">
        <f t="shared" si="33"/>
        <v>0</v>
      </c>
      <c r="BI196" s="163">
        <f t="shared" si="34"/>
        <v>0</v>
      </c>
      <c r="BJ196" s="14" t="s">
        <v>83</v>
      </c>
      <c r="BK196" s="163">
        <f t="shared" si="35"/>
        <v>0</v>
      </c>
      <c r="BL196" s="14" t="s">
        <v>200</v>
      </c>
      <c r="BM196" s="162" t="s">
        <v>487</v>
      </c>
    </row>
    <row r="197" spans="1:65" s="2" customFormat="1" ht="24.2" customHeight="1">
      <c r="A197" s="26"/>
      <c r="B197" s="149"/>
      <c r="C197" s="164" t="s">
        <v>294</v>
      </c>
      <c r="D197" s="164" t="s">
        <v>178</v>
      </c>
      <c r="E197" s="165" t="s">
        <v>735</v>
      </c>
      <c r="F197" s="166" t="s">
        <v>736</v>
      </c>
      <c r="G197" s="167" t="s">
        <v>219</v>
      </c>
      <c r="H197" s="168">
        <v>4</v>
      </c>
      <c r="I197" s="169"/>
      <c r="J197" s="169"/>
      <c r="K197" s="170"/>
      <c r="L197" s="27"/>
      <c r="M197" s="171" t="s">
        <v>1</v>
      </c>
      <c r="N197" s="172" t="s">
        <v>36</v>
      </c>
      <c r="O197" s="160">
        <v>0</v>
      </c>
      <c r="P197" s="160">
        <f t="shared" si="27"/>
        <v>0</v>
      </c>
      <c r="Q197" s="160">
        <v>0</v>
      </c>
      <c r="R197" s="160">
        <f t="shared" si="28"/>
        <v>0</v>
      </c>
      <c r="S197" s="160">
        <v>0</v>
      </c>
      <c r="T197" s="161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200</v>
      </c>
      <c r="AT197" s="162" t="s">
        <v>178</v>
      </c>
      <c r="AU197" s="162" t="s">
        <v>83</v>
      </c>
      <c r="AY197" s="14" t="s">
        <v>170</v>
      </c>
      <c r="BE197" s="163">
        <f t="shared" si="30"/>
        <v>0</v>
      </c>
      <c r="BF197" s="163">
        <f t="shared" si="31"/>
        <v>0</v>
      </c>
      <c r="BG197" s="163">
        <f t="shared" si="32"/>
        <v>0</v>
      </c>
      <c r="BH197" s="163">
        <f t="shared" si="33"/>
        <v>0</v>
      </c>
      <c r="BI197" s="163">
        <f t="shared" si="34"/>
        <v>0</v>
      </c>
      <c r="BJ197" s="14" t="s">
        <v>83</v>
      </c>
      <c r="BK197" s="163">
        <f t="shared" si="35"/>
        <v>0</v>
      </c>
      <c r="BL197" s="14" t="s">
        <v>200</v>
      </c>
      <c r="BM197" s="162" t="s">
        <v>490</v>
      </c>
    </row>
    <row r="198" spans="1:65" s="2" customFormat="1" ht="33" customHeight="1">
      <c r="A198" s="26"/>
      <c r="B198" s="149"/>
      <c r="C198" s="164" t="s">
        <v>737</v>
      </c>
      <c r="D198" s="164" t="s">
        <v>178</v>
      </c>
      <c r="E198" s="165" t="s">
        <v>738</v>
      </c>
      <c r="F198" s="166" t="s">
        <v>739</v>
      </c>
      <c r="G198" s="167" t="s">
        <v>219</v>
      </c>
      <c r="H198" s="168">
        <v>4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27"/>
        <v>0</v>
      </c>
      <c r="Q198" s="160">
        <v>0</v>
      </c>
      <c r="R198" s="160">
        <f t="shared" si="28"/>
        <v>0</v>
      </c>
      <c r="S198" s="160">
        <v>0</v>
      </c>
      <c r="T198" s="161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200</v>
      </c>
      <c r="AT198" s="162" t="s">
        <v>178</v>
      </c>
      <c r="AU198" s="162" t="s">
        <v>83</v>
      </c>
      <c r="AY198" s="14" t="s">
        <v>170</v>
      </c>
      <c r="BE198" s="163">
        <f t="shared" si="30"/>
        <v>0</v>
      </c>
      <c r="BF198" s="163">
        <f t="shared" si="31"/>
        <v>0</v>
      </c>
      <c r="BG198" s="163">
        <f t="shared" si="32"/>
        <v>0</v>
      </c>
      <c r="BH198" s="163">
        <f t="shared" si="33"/>
        <v>0</v>
      </c>
      <c r="BI198" s="163">
        <f t="shared" si="34"/>
        <v>0</v>
      </c>
      <c r="BJ198" s="14" t="s">
        <v>83</v>
      </c>
      <c r="BK198" s="163">
        <f t="shared" si="35"/>
        <v>0</v>
      </c>
      <c r="BL198" s="14" t="s">
        <v>200</v>
      </c>
      <c r="BM198" s="162" t="s">
        <v>740</v>
      </c>
    </row>
    <row r="199" spans="1:65" s="2" customFormat="1" ht="24.2" customHeight="1">
      <c r="A199" s="26"/>
      <c r="B199" s="149"/>
      <c r="C199" s="164" t="s">
        <v>298</v>
      </c>
      <c r="D199" s="164" t="s">
        <v>178</v>
      </c>
      <c r="E199" s="165" t="s">
        <v>741</v>
      </c>
      <c r="F199" s="166" t="s">
        <v>742</v>
      </c>
      <c r="G199" s="167" t="s">
        <v>219</v>
      </c>
      <c r="H199" s="168">
        <v>4</v>
      </c>
      <c r="I199" s="169"/>
      <c r="J199" s="169"/>
      <c r="K199" s="170"/>
      <c r="L199" s="27"/>
      <c r="M199" s="171" t="s">
        <v>1</v>
      </c>
      <c r="N199" s="172" t="s">
        <v>36</v>
      </c>
      <c r="O199" s="160">
        <v>0</v>
      </c>
      <c r="P199" s="160">
        <f t="shared" si="27"/>
        <v>0</v>
      </c>
      <c r="Q199" s="160">
        <v>0</v>
      </c>
      <c r="R199" s="160">
        <f t="shared" si="28"/>
        <v>0</v>
      </c>
      <c r="S199" s="160">
        <v>0</v>
      </c>
      <c r="T199" s="161">
        <f t="shared" si="29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200</v>
      </c>
      <c r="AT199" s="162" t="s">
        <v>178</v>
      </c>
      <c r="AU199" s="162" t="s">
        <v>83</v>
      </c>
      <c r="AY199" s="14" t="s">
        <v>170</v>
      </c>
      <c r="BE199" s="163">
        <f t="shared" si="30"/>
        <v>0</v>
      </c>
      <c r="BF199" s="163">
        <f t="shared" si="31"/>
        <v>0</v>
      </c>
      <c r="BG199" s="163">
        <f t="shared" si="32"/>
        <v>0</v>
      </c>
      <c r="BH199" s="163">
        <f t="shared" si="33"/>
        <v>0</v>
      </c>
      <c r="BI199" s="163">
        <f t="shared" si="34"/>
        <v>0</v>
      </c>
      <c r="BJ199" s="14" t="s">
        <v>83</v>
      </c>
      <c r="BK199" s="163">
        <f t="shared" si="35"/>
        <v>0</v>
      </c>
      <c r="BL199" s="14" t="s">
        <v>200</v>
      </c>
      <c r="BM199" s="162" t="s">
        <v>743</v>
      </c>
    </row>
    <row r="200" spans="1:65" s="2" customFormat="1" ht="24.2" customHeight="1">
      <c r="A200" s="26"/>
      <c r="B200" s="149"/>
      <c r="C200" s="164" t="s">
        <v>744</v>
      </c>
      <c r="D200" s="164" t="s">
        <v>178</v>
      </c>
      <c r="E200" s="165" t="s">
        <v>745</v>
      </c>
      <c r="F200" s="166" t="s">
        <v>746</v>
      </c>
      <c r="G200" s="167" t="s">
        <v>219</v>
      </c>
      <c r="H200" s="168">
        <v>8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0</v>
      </c>
      <c r="P200" s="160">
        <f t="shared" si="27"/>
        <v>0</v>
      </c>
      <c r="Q200" s="160">
        <v>0</v>
      </c>
      <c r="R200" s="160">
        <f t="shared" si="28"/>
        <v>0</v>
      </c>
      <c r="S200" s="160">
        <v>0</v>
      </c>
      <c r="T200" s="161">
        <f t="shared" si="29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200</v>
      </c>
      <c r="AT200" s="162" t="s">
        <v>178</v>
      </c>
      <c r="AU200" s="162" t="s">
        <v>83</v>
      </c>
      <c r="AY200" s="14" t="s">
        <v>170</v>
      </c>
      <c r="BE200" s="163">
        <f t="shared" si="30"/>
        <v>0</v>
      </c>
      <c r="BF200" s="163">
        <f t="shared" si="31"/>
        <v>0</v>
      </c>
      <c r="BG200" s="163">
        <f t="shared" si="32"/>
        <v>0</v>
      </c>
      <c r="BH200" s="163">
        <f t="shared" si="33"/>
        <v>0</v>
      </c>
      <c r="BI200" s="163">
        <f t="shared" si="34"/>
        <v>0</v>
      </c>
      <c r="BJ200" s="14" t="s">
        <v>83</v>
      </c>
      <c r="BK200" s="163">
        <f t="shared" si="35"/>
        <v>0</v>
      </c>
      <c r="BL200" s="14" t="s">
        <v>200</v>
      </c>
      <c r="BM200" s="162" t="s">
        <v>747</v>
      </c>
    </row>
    <row r="201" spans="1:65" s="2" customFormat="1" ht="21.75" customHeight="1">
      <c r="A201" s="26"/>
      <c r="B201" s="149"/>
      <c r="C201" s="164" t="s">
        <v>301</v>
      </c>
      <c r="D201" s="164" t="s">
        <v>178</v>
      </c>
      <c r="E201" s="165" t="s">
        <v>748</v>
      </c>
      <c r="F201" s="166" t="s">
        <v>749</v>
      </c>
      <c r="G201" s="167" t="s">
        <v>219</v>
      </c>
      <c r="H201" s="168">
        <v>8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si="27"/>
        <v>0</v>
      </c>
      <c r="Q201" s="160">
        <v>0</v>
      </c>
      <c r="R201" s="160">
        <f t="shared" si="28"/>
        <v>0</v>
      </c>
      <c r="S201" s="160">
        <v>0</v>
      </c>
      <c r="T201" s="161">
        <f t="shared" si="29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200</v>
      </c>
      <c r="AT201" s="162" t="s">
        <v>178</v>
      </c>
      <c r="AU201" s="162" t="s">
        <v>83</v>
      </c>
      <c r="AY201" s="14" t="s">
        <v>170</v>
      </c>
      <c r="BE201" s="163">
        <f t="shared" si="30"/>
        <v>0</v>
      </c>
      <c r="BF201" s="163">
        <f t="shared" si="31"/>
        <v>0</v>
      </c>
      <c r="BG201" s="163">
        <f t="shared" si="32"/>
        <v>0</v>
      </c>
      <c r="BH201" s="163">
        <f t="shared" si="33"/>
        <v>0</v>
      </c>
      <c r="BI201" s="163">
        <f t="shared" si="34"/>
        <v>0</v>
      </c>
      <c r="BJ201" s="14" t="s">
        <v>83</v>
      </c>
      <c r="BK201" s="163">
        <f t="shared" si="35"/>
        <v>0</v>
      </c>
      <c r="BL201" s="14" t="s">
        <v>200</v>
      </c>
      <c r="BM201" s="162" t="s">
        <v>750</v>
      </c>
    </row>
    <row r="202" spans="1:65" s="2" customFormat="1" ht="24.2" customHeight="1">
      <c r="A202" s="26"/>
      <c r="B202" s="149"/>
      <c r="C202" s="164" t="s">
        <v>751</v>
      </c>
      <c r="D202" s="164" t="s">
        <v>178</v>
      </c>
      <c r="E202" s="165" t="s">
        <v>752</v>
      </c>
      <c r="F202" s="166" t="s">
        <v>753</v>
      </c>
      <c r="G202" s="167" t="s">
        <v>275</v>
      </c>
      <c r="H202" s="168">
        <v>0.39100000000000001</v>
      </c>
      <c r="I202" s="169"/>
      <c r="J202" s="169"/>
      <c r="K202" s="170"/>
      <c r="L202" s="27"/>
      <c r="M202" s="171" t="s">
        <v>1</v>
      </c>
      <c r="N202" s="172" t="s">
        <v>36</v>
      </c>
      <c r="O202" s="160">
        <v>0</v>
      </c>
      <c r="P202" s="160">
        <f t="shared" si="27"/>
        <v>0</v>
      </c>
      <c r="Q202" s="160">
        <v>0</v>
      </c>
      <c r="R202" s="160">
        <f t="shared" si="28"/>
        <v>0</v>
      </c>
      <c r="S202" s="160">
        <v>0</v>
      </c>
      <c r="T202" s="161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200</v>
      </c>
      <c r="AT202" s="162" t="s">
        <v>178</v>
      </c>
      <c r="AU202" s="162" t="s">
        <v>83</v>
      </c>
      <c r="AY202" s="14" t="s">
        <v>170</v>
      </c>
      <c r="BE202" s="163">
        <f t="shared" si="30"/>
        <v>0</v>
      </c>
      <c r="BF202" s="163">
        <f t="shared" si="31"/>
        <v>0</v>
      </c>
      <c r="BG202" s="163">
        <f t="shared" si="32"/>
        <v>0</v>
      </c>
      <c r="BH202" s="163">
        <f t="shared" si="33"/>
        <v>0</v>
      </c>
      <c r="BI202" s="163">
        <f t="shared" si="34"/>
        <v>0</v>
      </c>
      <c r="BJ202" s="14" t="s">
        <v>83</v>
      </c>
      <c r="BK202" s="163">
        <f t="shared" si="35"/>
        <v>0</v>
      </c>
      <c r="BL202" s="14" t="s">
        <v>200</v>
      </c>
      <c r="BM202" s="162" t="s">
        <v>754</v>
      </c>
    </row>
    <row r="203" spans="1:65" s="12" customFormat="1" ht="22.9" customHeight="1">
      <c r="B203" s="137"/>
      <c r="D203" s="138" t="s">
        <v>69</v>
      </c>
      <c r="E203" s="147" t="s">
        <v>755</v>
      </c>
      <c r="F203" s="147" t="s">
        <v>756</v>
      </c>
      <c r="J203" s="148"/>
      <c r="L203" s="137"/>
      <c r="M203" s="141"/>
      <c r="N203" s="142"/>
      <c r="O203" s="142"/>
      <c r="P203" s="143">
        <f>SUM(P204:P225)</f>
        <v>0</v>
      </c>
      <c r="Q203" s="142"/>
      <c r="R203" s="143">
        <f>SUM(R204:R225)</f>
        <v>0</v>
      </c>
      <c r="S203" s="142"/>
      <c r="T203" s="144">
        <f>SUM(T204:T225)</f>
        <v>0</v>
      </c>
      <c r="AR203" s="138" t="s">
        <v>83</v>
      </c>
      <c r="AT203" s="145" t="s">
        <v>69</v>
      </c>
      <c r="AU203" s="145" t="s">
        <v>77</v>
      </c>
      <c r="AY203" s="138" t="s">
        <v>170</v>
      </c>
      <c r="BK203" s="146">
        <f>SUM(BK204:BK225)</f>
        <v>0</v>
      </c>
    </row>
    <row r="204" spans="1:65" s="2" customFormat="1" ht="33" customHeight="1">
      <c r="A204" s="26"/>
      <c r="B204" s="149"/>
      <c r="C204" s="164" t="s">
        <v>307</v>
      </c>
      <c r="D204" s="164" t="s">
        <v>178</v>
      </c>
      <c r="E204" s="165" t="s">
        <v>757</v>
      </c>
      <c r="F204" s="166" t="s">
        <v>758</v>
      </c>
      <c r="G204" s="167" t="s">
        <v>219</v>
      </c>
      <c r="H204" s="168">
        <v>1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 t="shared" ref="P204:P225" si="36">O204*H204</f>
        <v>0</v>
      </c>
      <c r="Q204" s="160">
        <v>0</v>
      </c>
      <c r="R204" s="160">
        <f t="shared" ref="R204:R225" si="37">Q204*H204</f>
        <v>0</v>
      </c>
      <c r="S204" s="160">
        <v>0</v>
      </c>
      <c r="T204" s="161">
        <f t="shared" ref="T204:T225" si="38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200</v>
      </c>
      <c r="AT204" s="162" t="s">
        <v>178</v>
      </c>
      <c r="AU204" s="162" t="s">
        <v>83</v>
      </c>
      <c r="AY204" s="14" t="s">
        <v>170</v>
      </c>
      <c r="BE204" s="163">
        <f t="shared" ref="BE204:BE225" si="39">IF(N204="základná",J204,0)</f>
        <v>0</v>
      </c>
      <c r="BF204" s="163">
        <f t="shared" ref="BF204:BF225" si="40">IF(N204="znížená",J204,0)</f>
        <v>0</v>
      </c>
      <c r="BG204" s="163">
        <f t="shared" ref="BG204:BG225" si="41">IF(N204="zákl. prenesená",J204,0)</f>
        <v>0</v>
      </c>
      <c r="BH204" s="163">
        <f t="shared" ref="BH204:BH225" si="42">IF(N204="zníž. prenesená",J204,0)</f>
        <v>0</v>
      </c>
      <c r="BI204" s="163">
        <f t="shared" ref="BI204:BI225" si="43">IF(N204="nulová",J204,0)</f>
        <v>0</v>
      </c>
      <c r="BJ204" s="14" t="s">
        <v>83</v>
      </c>
      <c r="BK204" s="163">
        <f t="shared" ref="BK204:BK225" si="44">ROUND(I204*H204,2)</f>
        <v>0</v>
      </c>
      <c r="BL204" s="14" t="s">
        <v>200</v>
      </c>
      <c r="BM204" s="162" t="s">
        <v>759</v>
      </c>
    </row>
    <row r="205" spans="1:65" s="2" customFormat="1" ht="33" customHeight="1">
      <c r="A205" s="26"/>
      <c r="B205" s="149"/>
      <c r="C205" s="164" t="s">
        <v>760</v>
      </c>
      <c r="D205" s="164" t="s">
        <v>178</v>
      </c>
      <c r="E205" s="165" t="s">
        <v>761</v>
      </c>
      <c r="F205" s="166" t="s">
        <v>762</v>
      </c>
      <c r="G205" s="167" t="s">
        <v>219</v>
      </c>
      <c r="H205" s="168">
        <v>42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36"/>
        <v>0</v>
      </c>
      <c r="Q205" s="160">
        <v>0</v>
      </c>
      <c r="R205" s="160">
        <f t="shared" si="37"/>
        <v>0</v>
      </c>
      <c r="S205" s="160">
        <v>0</v>
      </c>
      <c r="T205" s="161">
        <f t="shared" si="38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200</v>
      </c>
      <c r="AT205" s="162" t="s">
        <v>178</v>
      </c>
      <c r="AU205" s="162" t="s">
        <v>83</v>
      </c>
      <c r="AY205" s="14" t="s">
        <v>170</v>
      </c>
      <c r="BE205" s="163">
        <f t="shared" si="39"/>
        <v>0</v>
      </c>
      <c r="BF205" s="163">
        <f t="shared" si="40"/>
        <v>0</v>
      </c>
      <c r="BG205" s="163">
        <f t="shared" si="41"/>
        <v>0</v>
      </c>
      <c r="BH205" s="163">
        <f t="shared" si="42"/>
        <v>0</v>
      </c>
      <c r="BI205" s="163">
        <f t="shared" si="43"/>
        <v>0</v>
      </c>
      <c r="BJ205" s="14" t="s">
        <v>83</v>
      </c>
      <c r="BK205" s="163">
        <f t="shared" si="44"/>
        <v>0</v>
      </c>
      <c r="BL205" s="14" t="s">
        <v>200</v>
      </c>
      <c r="BM205" s="162" t="s">
        <v>763</v>
      </c>
    </row>
    <row r="206" spans="1:65" s="2" customFormat="1" ht="24.2" customHeight="1">
      <c r="A206" s="26"/>
      <c r="B206" s="149"/>
      <c r="C206" s="164" t="s">
        <v>310</v>
      </c>
      <c r="D206" s="164" t="s">
        <v>178</v>
      </c>
      <c r="E206" s="165" t="s">
        <v>764</v>
      </c>
      <c r="F206" s="166" t="s">
        <v>765</v>
      </c>
      <c r="G206" s="167" t="s">
        <v>219</v>
      </c>
      <c r="H206" s="168">
        <v>17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36"/>
        <v>0</v>
      </c>
      <c r="Q206" s="160">
        <v>0</v>
      </c>
      <c r="R206" s="160">
        <f t="shared" si="37"/>
        <v>0</v>
      </c>
      <c r="S206" s="160">
        <v>0</v>
      </c>
      <c r="T206" s="161">
        <f t="shared" si="38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200</v>
      </c>
      <c r="AT206" s="162" t="s">
        <v>178</v>
      </c>
      <c r="AU206" s="162" t="s">
        <v>83</v>
      </c>
      <c r="AY206" s="14" t="s">
        <v>170</v>
      </c>
      <c r="BE206" s="163">
        <f t="shared" si="39"/>
        <v>0</v>
      </c>
      <c r="BF206" s="163">
        <f t="shared" si="40"/>
        <v>0</v>
      </c>
      <c r="BG206" s="163">
        <f t="shared" si="41"/>
        <v>0</v>
      </c>
      <c r="BH206" s="163">
        <f t="shared" si="42"/>
        <v>0</v>
      </c>
      <c r="BI206" s="163">
        <f t="shared" si="43"/>
        <v>0</v>
      </c>
      <c r="BJ206" s="14" t="s">
        <v>83</v>
      </c>
      <c r="BK206" s="163">
        <f t="shared" si="44"/>
        <v>0</v>
      </c>
      <c r="BL206" s="14" t="s">
        <v>200</v>
      </c>
      <c r="BM206" s="162" t="s">
        <v>766</v>
      </c>
    </row>
    <row r="207" spans="1:65" s="2" customFormat="1" ht="24.2" customHeight="1">
      <c r="A207" s="26"/>
      <c r="B207" s="149"/>
      <c r="C207" s="164" t="s">
        <v>767</v>
      </c>
      <c r="D207" s="164" t="s">
        <v>178</v>
      </c>
      <c r="E207" s="165" t="s">
        <v>768</v>
      </c>
      <c r="F207" s="166" t="s">
        <v>769</v>
      </c>
      <c r="G207" s="167" t="s">
        <v>219</v>
      </c>
      <c r="H207" s="168">
        <v>94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36"/>
        <v>0</v>
      </c>
      <c r="Q207" s="160">
        <v>0</v>
      </c>
      <c r="R207" s="160">
        <f t="shared" si="37"/>
        <v>0</v>
      </c>
      <c r="S207" s="160">
        <v>0</v>
      </c>
      <c r="T207" s="161">
        <f t="shared" si="38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200</v>
      </c>
      <c r="AT207" s="162" t="s">
        <v>178</v>
      </c>
      <c r="AU207" s="162" t="s">
        <v>83</v>
      </c>
      <c r="AY207" s="14" t="s">
        <v>170</v>
      </c>
      <c r="BE207" s="163">
        <f t="shared" si="39"/>
        <v>0</v>
      </c>
      <c r="BF207" s="163">
        <f t="shared" si="40"/>
        <v>0</v>
      </c>
      <c r="BG207" s="163">
        <f t="shared" si="41"/>
        <v>0</v>
      </c>
      <c r="BH207" s="163">
        <f t="shared" si="42"/>
        <v>0</v>
      </c>
      <c r="BI207" s="163">
        <f t="shared" si="43"/>
        <v>0</v>
      </c>
      <c r="BJ207" s="14" t="s">
        <v>83</v>
      </c>
      <c r="BK207" s="163">
        <f t="shared" si="44"/>
        <v>0</v>
      </c>
      <c r="BL207" s="14" t="s">
        <v>200</v>
      </c>
      <c r="BM207" s="162" t="s">
        <v>770</v>
      </c>
    </row>
    <row r="208" spans="1:65" s="2" customFormat="1" ht="24.2" customHeight="1">
      <c r="A208" s="26"/>
      <c r="B208" s="149"/>
      <c r="C208" s="164" t="s">
        <v>314</v>
      </c>
      <c r="D208" s="164" t="s">
        <v>178</v>
      </c>
      <c r="E208" s="165" t="s">
        <v>771</v>
      </c>
      <c r="F208" s="166" t="s">
        <v>772</v>
      </c>
      <c r="G208" s="167" t="s">
        <v>219</v>
      </c>
      <c r="H208" s="168">
        <v>38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36"/>
        <v>0</v>
      </c>
      <c r="Q208" s="160">
        <v>0</v>
      </c>
      <c r="R208" s="160">
        <f t="shared" si="37"/>
        <v>0</v>
      </c>
      <c r="S208" s="160">
        <v>0</v>
      </c>
      <c r="T208" s="161">
        <f t="shared" si="38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200</v>
      </c>
      <c r="AT208" s="162" t="s">
        <v>178</v>
      </c>
      <c r="AU208" s="162" t="s">
        <v>83</v>
      </c>
      <c r="AY208" s="14" t="s">
        <v>170</v>
      </c>
      <c r="BE208" s="163">
        <f t="shared" si="39"/>
        <v>0</v>
      </c>
      <c r="BF208" s="163">
        <f t="shared" si="40"/>
        <v>0</v>
      </c>
      <c r="BG208" s="163">
        <f t="shared" si="41"/>
        <v>0</v>
      </c>
      <c r="BH208" s="163">
        <f t="shared" si="42"/>
        <v>0</v>
      </c>
      <c r="BI208" s="163">
        <f t="shared" si="43"/>
        <v>0</v>
      </c>
      <c r="BJ208" s="14" t="s">
        <v>83</v>
      </c>
      <c r="BK208" s="163">
        <f t="shared" si="44"/>
        <v>0</v>
      </c>
      <c r="BL208" s="14" t="s">
        <v>200</v>
      </c>
      <c r="BM208" s="162" t="s">
        <v>773</v>
      </c>
    </row>
    <row r="209" spans="1:65" s="2" customFormat="1" ht="24.2" customHeight="1">
      <c r="A209" s="26"/>
      <c r="B209" s="149"/>
      <c r="C209" s="164" t="s">
        <v>774</v>
      </c>
      <c r="D209" s="164" t="s">
        <v>178</v>
      </c>
      <c r="E209" s="165" t="s">
        <v>775</v>
      </c>
      <c r="F209" s="166" t="s">
        <v>776</v>
      </c>
      <c r="G209" s="167" t="s">
        <v>219</v>
      </c>
      <c r="H209" s="168">
        <v>2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36"/>
        <v>0</v>
      </c>
      <c r="Q209" s="160">
        <v>0</v>
      </c>
      <c r="R209" s="160">
        <f t="shared" si="37"/>
        <v>0</v>
      </c>
      <c r="S209" s="160">
        <v>0</v>
      </c>
      <c r="T209" s="161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200</v>
      </c>
      <c r="AT209" s="162" t="s">
        <v>178</v>
      </c>
      <c r="AU209" s="162" t="s">
        <v>83</v>
      </c>
      <c r="AY209" s="14" t="s">
        <v>170</v>
      </c>
      <c r="BE209" s="163">
        <f t="shared" si="39"/>
        <v>0</v>
      </c>
      <c r="BF209" s="163">
        <f t="shared" si="40"/>
        <v>0</v>
      </c>
      <c r="BG209" s="163">
        <f t="shared" si="41"/>
        <v>0</v>
      </c>
      <c r="BH209" s="163">
        <f t="shared" si="42"/>
        <v>0</v>
      </c>
      <c r="BI209" s="163">
        <f t="shared" si="43"/>
        <v>0</v>
      </c>
      <c r="BJ209" s="14" t="s">
        <v>83</v>
      </c>
      <c r="BK209" s="163">
        <f t="shared" si="44"/>
        <v>0</v>
      </c>
      <c r="BL209" s="14" t="s">
        <v>200</v>
      </c>
      <c r="BM209" s="162" t="s">
        <v>777</v>
      </c>
    </row>
    <row r="210" spans="1:65" s="2" customFormat="1" ht="33" customHeight="1">
      <c r="A210" s="26"/>
      <c r="B210" s="149"/>
      <c r="C210" s="164" t="s">
        <v>317</v>
      </c>
      <c r="D210" s="164" t="s">
        <v>178</v>
      </c>
      <c r="E210" s="165" t="s">
        <v>778</v>
      </c>
      <c r="F210" s="166" t="s">
        <v>779</v>
      </c>
      <c r="G210" s="167" t="s">
        <v>219</v>
      </c>
      <c r="H210" s="168">
        <v>2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36"/>
        <v>0</v>
      </c>
      <c r="Q210" s="160">
        <v>0</v>
      </c>
      <c r="R210" s="160">
        <f t="shared" si="37"/>
        <v>0</v>
      </c>
      <c r="S210" s="160">
        <v>0</v>
      </c>
      <c r="T210" s="161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200</v>
      </c>
      <c r="AT210" s="162" t="s">
        <v>178</v>
      </c>
      <c r="AU210" s="162" t="s">
        <v>83</v>
      </c>
      <c r="AY210" s="14" t="s">
        <v>170</v>
      </c>
      <c r="BE210" s="163">
        <f t="shared" si="39"/>
        <v>0</v>
      </c>
      <c r="BF210" s="163">
        <f t="shared" si="40"/>
        <v>0</v>
      </c>
      <c r="BG210" s="163">
        <f t="shared" si="41"/>
        <v>0</v>
      </c>
      <c r="BH210" s="163">
        <f t="shared" si="42"/>
        <v>0</v>
      </c>
      <c r="BI210" s="163">
        <f t="shared" si="43"/>
        <v>0</v>
      </c>
      <c r="BJ210" s="14" t="s">
        <v>83</v>
      </c>
      <c r="BK210" s="163">
        <f t="shared" si="44"/>
        <v>0</v>
      </c>
      <c r="BL210" s="14" t="s">
        <v>200</v>
      </c>
      <c r="BM210" s="162" t="s">
        <v>780</v>
      </c>
    </row>
    <row r="211" spans="1:65" s="2" customFormat="1" ht="24.2" customHeight="1">
      <c r="A211" s="26"/>
      <c r="B211" s="149"/>
      <c r="C211" s="164" t="s">
        <v>781</v>
      </c>
      <c r="D211" s="164" t="s">
        <v>178</v>
      </c>
      <c r="E211" s="165" t="s">
        <v>782</v>
      </c>
      <c r="F211" s="166" t="s">
        <v>783</v>
      </c>
      <c r="G211" s="167" t="s">
        <v>219</v>
      </c>
      <c r="H211" s="168">
        <v>192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36"/>
        <v>0</v>
      </c>
      <c r="Q211" s="160">
        <v>0</v>
      </c>
      <c r="R211" s="160">
        <f t="shared" si="37"/>
        <v>0</v>
      </c>
      <c r="S211" s="160">
        <v>0</v>
      </c>
      <c r="T211" s="161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200</v>
      </c>
      <c r="AT211" s="162" t="s">
        <v>178</v>
      </c>
      <c r="AU211" s="162" t="s">
        <v>83</v>
      </c>
      <c r="AY211" s="14" t="s">
        <v>170</v>
      </c>
      <c r="BE211" s="163">
        <f t="shared" si="39"/>
        <v>0</v>
      </c>
      <c r="BF211" s="163">
        <f t="shared" si="40"/>
        <v>0</v>
      </c>
      <c r="BG211" s="163">
        <f t="shared" si="41"/>
        <v>0</v>
      </c>
      <c r="BH211" s="163">
        <f t="shared" si="42"/>
        <v>0</v>
      </c>
      <c r="BI211" s="163">
        <f t="shared" si="43"/>
        <v>0</v>
      </c>
      <c r="BJ211" s="14" t="s">
        <v>83</v>
      </c>
      <c r="BK211" s="163">
        <f t="shared" si="44"/>
        <v>0</v>
      </c>
      <c r="BL211" s="14" t="s">
        <v>200</v>
      </c>
      <c r="BM211" s="162" t="s">
        <v>784</v>
      </c>
    </row>
    <row r="212" spans="1:65" s="2" customFormat="1" ht="24.2" customHeight="1">
      <c r="A212" s="26"/>
      <c r="B212" s="149"/>
      <c r="C212" s="164" t="s">
        <v>323</v>
      </c>
      <c r="D212" s="164" t="s">
        <v>178</v>
      </c>
      <c r="E212" s="165" t="s">
        <v>785</v>
      </c>
      <c r="F212" s="166" t="s">
        <v>786</v>
      </c>
      <c r="G212" s="167" t="s">
        <v>219</v>
      </c>
      <c r="H212" s="168">
        <v>4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si="36"/>
        <v>0</v>
      </c>
      <c r="Q212" s="160">
        <v>0</v>
      </c>
      <c r="R212" s="160">
        <f t="shared" si="37"/>
        <v>0</v>
      </c>
      <c r="S212" s="160">
        <v>0</v>
      </c>
      <c r="T212" s="161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200</v>
      </c>
      <c r="AT212" s="162" t="s">
        <v>178</v>
      </c>
      <c r="AU212" s="162" t="s">
        <v>83</v>
      </c>
      <c r="AY212" s="14" t="s">
        <v>170</v>
      </c>
      <c r="BE212" s="163">
        <f t="shared" si="39"/>
        <v>0</v>
      </c>
      <c r="BF212" s="163">
        <f t="shared" si="40"/>
        <v>0</v>
      </c>
      <c r="BG212" s="163">
        <f t="shared" si="41"/>
        <v>0</v>
      </c>
      <c r="BH212" s="163">
        <f t="shared" si="42"/>
        <v>0</v>
      </c>
      <c r="BI212" s="163">
        <f t="shared" si="43"/>
        <v>0</v>
      </c>
      <c r="BJ212" s="14" t="s">
        <v>83</v>
      </c>
      <c r="BK212" s="163">
        <f t="shared" si="44"/>
        <v>0</v>
      </c>
      <c r="BL212" s="14" t="s">
        <v>200</v>
      </c>
      <c r="BM212" s="162" t="s">
        <v>787</v>
      </c>
    </row>
    <row r="213" spans="1:65" s="2" customFormat="1" ht="37.9" customHeight="1">
      <c r="A213" s="26"/>
      <c r="B213" s="149"/>
      <c r="C213" s="150" t="s">
        <v>788</v>
      </c>
      <c r="D213" s="150" t="s">
        <v>173</v>
      </c>
      <c r="E213" s="151" t="s">
        <v>789</v>
      </c>
      <c r="F213" s="152" t="s">
        <v>790</v>
      </c>
      <c r="G213" s="153" t="s">
        <v>219</v>
      </c>
      <c r="H213" s="154">
        <v>1</v>
      </c>
      <c r="I213" s="155"/>
      <c r="J213" s="155"/>
      <c r="K213" s="156"/>
      <c r="L213" s="157"/>
      <c r="M213" s="158" t="s">
        <v>1</v>
      </c>
      <c r="N213" s="159" t="s">
        <v>36</v>
      </c>
      <c r="O213" s="160">
        <v>0</v>
      </c>
      <c r="P213" s="160">
        <f t="shared" si="36"/>
        <v>0</v>
      </c>
      <c r="Q213" s="160">
        <v>0</v>
      </c>
      <c r="R213" s="160">
        <f t="shared" si="37"/>
        <v>0</v>
      </c>
      <c r="S213" s="160">
        <v>0</v>
      </c>
      <c r="T213" s="161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233</v>
      </c>
      <c r="AT213" s="162" t="s">
        <v>173</v>
      </c>
      <c r="AU213" s="162" t="s">
        <v>83</v>
      </c>
      <c r="AY213" s="14" t="s">
        <v>170</v>
      </c>
      <c r="BE213" s="163">
        <f t="shared" si="39"/>
        <v>0</v>
      </c>
      <c r="BF213" s="163">
        <f t="shared" si="40"/>
        <v>0</v>
      </c>
      <c r="BG213" s="163">
        <f t="shared" si="41"/>
        <v>0</v>
      </c>
      <c r="BH213" s="163">
        <f t="shared" si="42"/>
        <v>0</v>
      </c>
      <c r="BI213" s="163">
        <f t="shared" si="43"/>
        <v>0</v>
      </c>
      <c r="BJ213" s="14" t="s">
        <v>83</v>
      </c>
      <c r="BK213" s="163">
        <f t="shared" si="44"/>
        <v>0</v>
      </c>
      <c r="BL213" s="14" t="s">
        <v>200</v>
      </c>
      <c r="BM213" s="162" t="s">
        <v>791</v>
      </c>
    </row>
    <row r="214" spans="1:65" s="2" customFormat="1" ht="37.9" customHeight="1">
      <c r="A214" s="26"/>
      <c r="B214" s="149"/>
      <c r="C214" s="150" t="s">
        <v>408</v>
      </c>
      <c r="D214" s="150" t="s">
        <v>173</v>
      </c>
      <c r="E214" s="151" t="s">
        <v>792</v>
      </c>
      <c r="F214" s="152" t="s">
        <v>793</v>
      </c>
      <c r="G214" s="153" t="s">
        <v>219</v>
      </c>
      <c r="H214" s="154">
        <v>9</v>
      </c>
      <c r="I214" s="155"/>
      <c r="J214" s="155"/>
      <c r="K214" s="156"/>
      <c r="L214" s="157"/>
      <c r="M214" s="158" t="s">
        <v>1</v>
      </c>
      <c r="N214" s="159" t="s">
        <v>36</v>
      </c>
      <c r="O214" s="160">
        <v>0</v>
      </c>
      <c r="P214" s="160">
        <f t="shared" si="36"/>
        <v>0</v>
      </c>
      <c r="Q214" s="160">
        <v>0</v>
      </c>
      <c r="R214" s="160">
        <f t="shared" si="37"/>
        <v>0</v>
      </c>
      <c r="S214" s="160">
        <v>0</v>
      </c>
      <c r="T214" s="161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233</v>
      </c>
      <c r="AT214" s="162" t="s">
        <v>173</v>
      </c>
      <c r="AU214" s="162" t="s">
        <v>83</v>
      </c>
      <c r="AY214" s="14" t="s">
        <v>170</v>
      </c>
      <c r="BE214" s="163">
        <f t="shared" si="39"/>
        <v>0</v>
      </c>
      <c r="BF214" s="163">
        <f t="shared" si="40"/>
        <v>0</v>
      </c>
      <c r="BG214" s="163">
        <f t="shared" si="41"/>
        <v>0</v>
      </c>
      <c r="BH214" s="163">
        <f t="shared" si="42"/>
        <v>0</v>
      </c>
      <c r="BI214" s="163">
        <f t="shared" si="43"/>
        <v>0</v>
      </c>
      <c r="BJ214" s="14" t="s">
        <v>83</v>
      </c>
      <c r="BK214" s="163">
        <f t="shared" si="44"/>
        <v>0</v>
      </c>
      <c r="BL214" s="14" t="s">
        <v>200</v>
      </c>
      <c r="BM214" s="162" t="s">
        <v>794</v>
      </c>
    </row>
    <row r="215" spans="1:65" s="2" customFormat="1" ht="37.9" customHeight="1">
      <c r="A215" s="26"/>
      <c r="B215" s="149"/>
      <c r="C215" s="150" t="s">
        <v>795</v>
      </c>
      <c r="D215" s="150" t="s">
        <v>173</v>
      </c>
      <c r="E215" s="151" t="s">
        <v>796</v>
      </c>
      <c r="F215" s="152" t="s">
        <v>797</v>
      </c>
      <c r="G215" s="153" t="s">
        <v>219</v>
      </c>
      <c r="H215" s="154">
        <v>8</v>
      </c>
      <c r="I215" s="155"/>
      <c r="J215" s="155"/>
      <c r="K215" s="156"/>
      <c r="L215" s="157"/>
      <c r="M215" s="158" t="s">
        <v>1</v>
      </c>
      <c r="N215" s="159" t="s">
        <v>36</v>
      </c>
      <c r="O215" s="160">
        <v>0</v>
      </c>
      <c r="P215" s="160">
        <f t="shared" si="36"/>
        <v>0</v>
      </c>
      <c r="Q215" s="160">
        <v>0</v>
      </c>
      <c r="R215" s="160">
        <f t="shared" si="37"/>
        <v>0</v>
      </c>
      <c r="S215" s="160">
        <v>0</v>
      </c>
      <c r="T215" s="161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233</v>
      </c>
      <c r="AT215" s="162" t="s">
        <v>173</v>
      </c>
      <c r="AU215" s="162" t="s">
        <v>83</v>
      </c>
      <c r="AY215" s="14" t="s">
        <v>170</v>
      </c>
      <c r="BE215" s="163">
        <f t="shared" si="39"/>
        <v>0</v>
      </c>
      <c r="BF215" s="163">
        <f t="shared" si="40"/>
        <v>0</v>
      </c>
      <c r="BG215" s="163">
        <f t="shared" si="41"/>
        <v>0</v>
      </c>
      <c r="BH215" s="163">
        <f t="shared" si="42"/>
        <v>0</v>
      </c>
      <c r="BI215" s="163">
        <f t="shared" si="43"/>
        <v>0</v>
      </c>
      <c r="BJ215" s="14" t="s">
        <v>83</v>
      </c>
      <c r="BK215" s="163">
        <f t="shared" si="44"/>
        <v>0</v>
      </c>
      <c r="BL215" s="14" t="s">
        <v>200</v>
      </c>
      <c r="BM215" s="162" t="s">
        <v>798</v>
      </c>
    </row>
    <row r="216" spans="1:65" s="2" customFormat="1" ht="37.9" customHeight="1">
      <c r="A216" s="26"/>
      <c r="B216" s="149"/>
      <c r="C216" s="150" t="s">
        <v>411</v>
      </c>
      <c r="D216" s="150" t="s">
        <v>173</v>
      </c>
      <c r="E216" s="151" t="s">
        <v>799</v>
      </c>
      <c r="F216" s="152" t="s">
        <v>800</v>
      </c>
      <c r="G216" s="153" t="s">
        <v>219</v>
      </c>
      <c r="H216" s="154">
        <v>48</v>
      </c>
      <c r="I216" s="155"/>
      <c r="J216" s="155"/>
      <c r="K216" s="156"/>
      <c r="L216" s="157"/>
      <c r="M216" s="158" t="s">
        <v>1</v>
      </c>
      <c r="N216" s="159" t="s">
        <v>36</v>
      </c>
      <c r="O216" s="160">
        <v>0</v>
      </c>
      <c r="P216" s="160">
        <f t="shared" si="36"/>
        <v>0</v>
      </c>
      <c r="Q216" s="160">
        <v>0</v>
      </c>
      <c r="R216" s="160">
        <f t="shared" si="37"/>
        <v>0</v>
      </c>
      <c r="S216" s="160">
        <v>0</v>
      </c>
      <c r="T216" s="161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233</v>
      </c>
      <c r="AT216" s="162" t="s">
        <v>173</v>
      </c>
      <c r="AU216" s="162" t="s">
        <v>83</v>
      </c>
      <c r="AY216" s="14" t="s">
        <v>170</v>
      </c>
      <c r="BE216" s="163">
        <f t="shared" si="39"/>
        <v>0</v>
      </c>
      <c r="BF216" s="163">
        <f t="shared" si="40"/>
        <v>0</v>
      </c>
      <c r="BG216" s="163">
        <f t="shared" si="41"/>
        <v>0</v>
      </c>
      <c r="BH216" s="163">
        <f t="shared" si="42"/>
        <v>0</v>
      </c>
      <c r="BI216" s="163">
        <f t="shared" si="43"/>
        <v>0</v>
      </c>
      <c r="BJ216" s="14" t="s">
        <v>83</v>
      </c>
      <c r="BK216" s="163">
        <f t="shared" si="44"/>
        <v>0</v>
      </c>
      <c r="BL216" s="14" t="s">
        <v>200</v>
      </c>
      <c r="BM216" s="162" t="s">
        <v>801</v>
      </c>
    </row>
    <row r="217" spans="1:65" s="2" customFormat="1" ht="37.9" customHeight="1">
      <c r="A217" s="26"/>
      <c r="B217" s="149"/>
      <c r="C217" s="150" t="s">
        <v>802</v>
      </c>
      <c r="D217" s="150" t="s">
        <v>173</v>
      </c>
      <c r="E217" s="151" t="s">
        <v>803</v>
      </c>
      <c r="F217" s="152" t="s">
        <v>804</v>
      </c>
      <c r="G217" s="153" t="s">
        <v>219</v>
      </c>
      <c r="H217" s="154">
        <v>30</v>
      </c>
      <c r="I217" s="155"/>
      <c r="J217" s="155"/>
      <c r="K217" s="156"/>
      <c r="L217" s="157"/>
      <c r="M217" s="158" t="s">
        <v>1</v>
      </c>
      <c r="N217" s="159" t="s">
        <v>36</v>
      </c>
      <c r="O217" s="160">
        <v>0</v>
      </c>
      <c r="P217" s="160">
        <f t="shared" si="36"/>
        <v>0</v>
      </c>
      <c r="Q217" s="160">
        <v>0</v>
      </c>
      <c r="R217" s="160">
        <f t="shared" si="37"/>
        <v>0</v>
      </c>
      <c r="S217" s="160">
        <v>0</v>
      </c>
      <c r="T217" s="161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233</v>
      </c>
      <c r="AT217" s="162" t="s">
        <v>173</v>
      </c>
      <c r="AU217" s="162" t="s">
        <v>83</v>
      </c>
      <c r="AY217" s="14" t="s">
        <v>170</v>
      </c>
      <c r="BE217" s="163">
        <f t="shared" si="39"/>
        <v>0</v>
      </c>
      <c r="BF217" s="163">
        <f t="shared" si="40"/>
        <v>0</v>
      </c>
      <c r="BG217" s="163">
        <f t="shared" si="41"/>
        <v>0</v>
      </c>
      <c r="BH217" s="163">
        <f t="shared" si="42"/>
        <v>0</v>
      </c>
      <c r="BI217" s="163">
        <f t="shared" si="43"/>
        <v>0</v>
      </c>
      <c r="BJ217" s="14" t="s">
        <v>83</v>
      </c>
      <c r="BK217" s="163">
        <f t="shared" si="44"/>
        <v>0</v>
      </c>
      <c r="BL217" s="14" t="s">
        <v>200</v>
      </c>
      <c r="BM217" s="162" t="s">
        <v>805</v>
      </c>
    </row>
    <row r="218" spans="1:65" s="2" customFormat="1" ht="37.9" customHeight="1">
      <c r="A218" s="26"/>
      <c r="B218" s="149"/>
      <c r="C218" s="150" t="s">
        <v>415</v>
      </c>
      <c r="D218" s="150" t="s">
        <v>173</v>
      </c>
      <c r="E218" s="151" t="s">
        <v>806</v>
      </c>
      <c r="F218" s="152" t="s">
        <v>807</v>
      </c>
      <c r="G218" s="153" t="s">
        <v>219</v>
      </c>
      <c r="H218" s="154">
        <v>16</v>
      </c>
      <c r="I218" s="155"/>
      <c r="J218" s="155"/>
      <c r="K218" s="156"/>
      <c r="L218" s="157"/>
      <c r="M218" s="158" t="s">
        <v>1</v>
      </c>
      <c r="N218" s="159" t="s">
        <v>36</v>
      </c>
      <c r="O218" s="160">
        <v>0</v>
      </c>
      <c r="P218" s="160">
        <f t="shared" si="36"/>
        <v>0</v>
      </c>
      <c r="Q218" s="160">
        <v>0</v>
      </c>
      <c r="R218" s="160">
        <f t="shared" si="37"/>
        <v>0</v>
      </c>
      <c r="S218" s="160">
        <v>0</v>
      </c>
      <c r="T218" s="161">
        <f t="shared" si="38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233</v>
      </c>
      <c r="AT218" s="162" t="s">
        <v>173</v>
      </c>
      <c r="AU218" s="162" t="s">
        <v>83</v>
      </c>
      <c r="AY218" s="14" t="s">
        <v>170</v>
      </c>
      <c r="BE218" s="163">
        <f t="shared" si="39"/>
        <v>0</v>
      </c>
      <c r="BF218" s="163">
        <f t="shared" si="40"/>
        <v>0</v>
      </c>
      <c r="BG218" s="163">
        <f t="shared" si="41"/>
        <v>0</v>
      </c>
      <c r="BH218" s="163">
        <f t="shared" si="42"/>
        <v>0</v>
      </c>
      <c r="BI218" s="163">
        <f t="shared" si="43"/>
        <v>0</v>
      </c>
      <c r="BJ218" s="14" t="s">
        <v>83</v>
      </c>
      <c r="BK218" s="163">
        <f t="shared" si="44"/>
        <v>0</v>
      </c>
      <c r="BL218" s="14" t="s">
        <v>200</v>
      </c>
      <c r="BM218" s="162" t="s">
        <v>808</v>
      </c>
    </row>
    <row r="219" spans="1:65" s="2" customFormat="1" ht="37.9" customHeight="1">
      <c r="A219" s="26"/>
      <c r="B219" s="149"/>
      <c r="C219" s="150" t="s">
        <v>809</v>
      </c>
      <c r="D219" s="150" t="s">
        <v>173</v>
      </c>
      <c r="E219" s="151" t="s">
        <v>810</v>
      </c>
      <c r="F219" s="152" t="s">
        <v>811</v>
      </c>
      <c r="G219" s="153" t="s">
        <v>219</v>
      </c>
      <c r="H219" s="154">
        <v>22</v>
      </c>
      <c r="I219" s="155"/>
      <c r="J219" s="155"/>
      <c r="K219" s="156"/>
      <c r="L219" s="157"/>
      <c r="M219" s="158" t="s">
        <v>1</v>
      </c>
      <c r="N219" s="159" t="s">
        <v>36</v>
      </c>
      <c r="O219" s="160">
        <v>0</v>
      </c>
      <c r="P219" s="160">
        <f t="shared" si="36"/>
        <v>0</v>
      </c>
      <c r="Q219" s="160">
        <v>0</v>
      </c>
      <c r="R219" s="160">
        <f t="shared" si="37"/>
        <v>0</v>
      </c>
      <c r="S219" s="160">
        <v>0</v>
      </c>
      <c r="T219" s="161">
        <f t="shared" si="38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233</v>
      </c>
      <c r="AT219" s="162" t="s">
        <v>173</v>
      </c>
      <c r="AU219" s="162" t="s">
        <v>83</v>
      </c>
      <c r="AY219" s="14" t="s">
        <v>170</v>
      </c>
      <c r="BE219" s="163">
        <f t="shared" si="39"/>
        <v>0</v>
      </c>
      <c r="BF219" s="163">
        <f t="shared" si="40"/>
        <v>0</v>
      </c>
      <c r="BG219" s="163">
        <f t="shared" si="41"/>
        <v>0</v>
      </c>
      <c r="BH219" s="163">
        <f t="shared" si="42"/>
        <v>0</v>
      </c>
      <c r="BI219" s="163">
        <f t="shared" si="43"/>
        <v>0</v>
      </c>
      <c r="BJ219" s="14" t="s">
        <v>83</v>
      </c>
      <c r="BK219" s="163">
        <f t="shared" si="44"/>
        <v>0</v>
      </c>
      <c r="BL219" s="14" t="s">
        <v>200</v>
      </c>
      <c r="BM219" s="162" t="s">
        <v>812</v>
      </c>
    </row>
    <row r="220" spans="1:65" s="2" customFormat="1" ht="37.9" customHeight="1">
      <c r="A220" s="26"/>
      <c r="B220" s="149"/>
      <c r="C220" s="150" t="s">
        <v>419</v>
      </c>
      <c r="D220" s="150" t="s">
        <v>173</v>
      </c>
      <c r="E220" s="151" t="s">
        <v>813</v>
      </c>
      <c r="F220" s="152" t="s">
        <v>814</v>
      </c>
      <c r="G220" s="153" t="s">
        <v>219</v>
      </c>
      <c r="H220" s="154">
        <v>16</v>
      </c>
      <c r="I220" s="155"/>
      <c r="J220" s="155"/>
      <c r="K220" s="156"/>
      <c r="L220" s="157"/>
      <c r="M220" s="158" t="s">
        <v>1</v>
      </c>
      <c r="N220" s="159" t="s">
        <v>36</v>
      </c>
      <c r="O220" s="160">
        <v>0</v>
      </c>
      <c r="P220" s="160">
        <f t="shared" si="36"/>
        <v>0</v>
      </c>
      <c r="Q220" s="160">
        <v>0</v>
      </c>
      <c r="R220" s="160">
        <f t="shared" si="37"/>
        <v>0</v>
      </c>
      <c r="S220" s="160">
        <v>0</v>
      </c>
      <c r="T220" s="161">
        <f t="shared" si="38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2" t="s">
        <v>233</v>
      </c>
      <c r="AT220" s="162" t="s">
        <v>173</v>
      </c>
      <c r="AU220" s="162" t="s">
        <v>83</v>
      </c>
      <c r="AY220" s="14" t="s">
        <v>170</v>
      </c>
      <c r="BE220" s="163">
        <f t="shared" si="39"/>
        <v>0</v>
      </c>
      <c r="BF220" s="163">
        <f t="shared" si="40"/>
        <v>0</v>
      </c>
      <c r="BG220" s="163">
        <f t="shared" si="41"/>
        <v>0</v>
      </c>
      <c r="BH220" s="163">
        <f t="shared" si="42"/>
        <v>0</v>
      </c>
      <c r="BI220" s="163">
        <f t="shared" si="43"/>
        <v>0</v>
      </c>
      <c r="BJ220" s="14" t="s">
        <v>83</v>
      </c>
      <c r="BK220" s="163">
        <f t="shared" si="44"/>
        <v>0</v>
      </c>
      <c r="BL220" s="14" t="s">
        <v>200</v>
      </c>
      <c r="BM220" s="162" t="s">
        <v>815</v>
      </c>
    </row>
    <row r="221" spans="1:65" s="2" customFormat="1" ht="37.9" customHeight="1">
      <c r="A221" s="26"/>
      <c r="B221" s="149"/>
      <c r="C221" s="150" t="s">
        <v>816</v>
      </c>
      <c r="D221" s="150" t="s">
        <v>173</v>
      </c>
      <c r="E221" s="151" t="s">
        <v>817</v>
      </c>
      <c r="F221" s="152" t="s">
        <v>818</v>
      </c>
      <c r="G221" s="153" t="s">
        <v>219</v>
      </c>
      <c r="H221" s="154">
        <v>2</v>
      </c>
      <c r="I221" s="155"/>
      <c r="J221" s="155"/>
      <c r="K221" s="156"/>
      <c r="L221" s="157"/>
      <c r="M221" s="158" t="s">
        <v>1</v>
      </c>
      <c r="N221" s="159" t="s">
        <v>36</v>
      </c>
      <c r="O221" s="160">
        <v>0</v>
      </c>
      <c r="P221" s="160">
        <f t="shared" si="36"/>
        <v>0</v>
      </c>
      <c r="Q221" s="160">
        <v>0</v>
      </c>
      <c r="R221" s="160">
        <f t="shared" si="37"/>
        <v>0</v>
      </c>
      <c r="S221" s="160">
        <v>0</v>
      </c>
      <c r="T221" s="161">
        <f t="shared" si="38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233</v>
      </c>
      <c r="AT221" s="162" t="s">
        <v>173</v>
      </c>
      <c r="AU221" s="162" t="s">
        <v>83</v>
      </c>
      <c r="AY221" s="14" t="s">
        <v>170</v>
      </c>
      <c r="BE221" s="163">
        <f t="shared" si="39"/>
        <v>0</v>
      </c>
      <c r="BF221" s="163">
        <f t="shared" si="40"/>
        <v>0</v>
      </c>
      <c r="BG221" s="163">
        <f t="shared" si="41"/>
        <v>0</v>
      </c>
      <c r="BH221" s="163">
        <f t="shared" si="42"/>
        <v>0</v>
      </c>
      <c r="BI221" s="163">
        <f t="shared" si="43"/>
        <v>0</v>
      </c>
      <c r="BJ221" s="14" t="s">
        <v>83</v>
      </c>
      <c r="BK221" s="163">
        <f t="shared" si="44"/>
        <v>0</v>
      </c>
      <c r="BL221" s="14" t="s">
        <v>200</v>
      </c>
      <c r="BM221" s="162" t="s">
        <v>819</v>
      </c>
    </row>
    <row r="222" spans="1:65" s="2" customFormat="1" ht="37.9" customHeight="1">
      <c r="A222" s="26"/>
      <c r="B222" s="149"/>
      <c r="C222" s="150" t="s">
        <v>423</v>
      </c>
      <c r="D222" s="150" t="s">
        <v>173</v>
      </c>
      <c r="E222" s="151" t="s">
        <v>820</v>
      </c>
      <c r="F222" s="152" t="s">
        <v>821</v>
      </c>
      <c r="G222" s="153" t="s">
        <v>219</v>
      </c>
      <c r="H222" s="154">
        <v>1</v>
      </c>
      <c r="I222" s="155"/>
      <c r="J222" s="155"/>
      <c r="K222" s="156"/>
      <c r="L222" s="157"/>
      <c r="M222" s="158" t="s">
        <v>1</v>
      </c>
      <c r="N222" s="159" t="s">
        <v>36</v>
      </c>
      <c r="O222" s="160">
        <v>0</v>
      </c>
      <c r="P222" s="160">
        <f t="shared" si="36"/>
        <v>0</v>
      </c>
      <c r="Q222" s="160">
        <v>0</v>
      </c>
      <c r="R222" s="160">
        <f t="shared" si="37"/>
        <v>0</v>
      </c>
      <c r="S222" s="160">
        <v>0</v>
      </c>
      <c r="T222" s="161">
        <f t="shared" si="38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233</v>
      </c>
      <c r="AT222" s="162" t="s">
        <v>173</v>
      </c>
      <c r="AU222" s="162" t="s">
        <v>83</v>
      </c>
      <c r="AY222" s="14" t="s">
        <v>170</v>
      </c>
      <c r="BE222" s="163">
        <f t="shared" si="39"/>
        <v>0</v>
      </c>
      <c r="BF222" s="163">
        <f t="shared" si="40"/>
        <v>0</v>
      </c>
      <c r="BG222" s="163">
        <f t="shared" si="41"/>
        <v>0</v>
      </c>
      <c r="BH222" s="163">
        <f t="shared" si="42"/>
        <v>0</v>
      </c>
      <c r="BI222" s="163">
        <f t="shared" si="43"/>
        <v>0</v>
      </c>
      <c r="BJ222" s="14" t="s">
        <v>83</v>
      </c>
      <c r="BK222" s="163">
        <f t="shared" si="44"/>
        <v>0</v>
      </c>
      <c r="BL222" s="14" t="s">
        <v>200</v>
      </c>
      <c r="BM222" s="162" t="s">
        <v>822</v>
      </c>
    </row>
    <row r="223" spans="1:65" s="2" customFormat="1" ht="37.9" customHeight="1">
      <c r="A223" s="26"/>
      <c r="B223" s="149"/>
      <c r="C223" s="150" t="s">
        <v>823</v>
      </c>
      <c r="D223" s="150" t="s">
        <v>173</v>
      </c>
      <c r="E223" s="151" t="s">
        <v>824</v>
      </c>
      <c r="F223" s="152" t="s">
        <v>825</v>
      </c>
      <c r="G223" s="153" t="s">
        <v>219</v>
      </c>
      <c r="H223" s="154">
        <v>1</v>
      </c>
      <c r="I223" s="155"/>
      <c r="J223" s="155"/>
      <c r="K223" s="156"/>
      <c r="L223" s="157"/>
      <c r="M223" s="158" t="s">
        <v>1</v>
      </c>
      <c r="N223" s="159" t="s">
        <v>36</v>
      </c>
      <c r="O223" s="160">
        <v>0</v>
      </c>
      <c r="P223" s="160">
        <f t="shared" si="36"/>
        <v>0</v>
      </c>
      <c r="Q223" s="160">
        <v>0</v>
      </c>
      <c r="R223" s="160">
        <f t="shared" si="37"/>
        <v>0</v>
      </c>
      <c r="S223" s="160">
        <v>0</v>
      </c>
      <c r="T223" s="161">
        <f t="shared" si="38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233</v>
      </c>
      <c r="AT223" s="162" t="s">
        <v>173</v>
      </c>
      <c r="AU223" s="162" t="s">
        <v>83</v>
      </c>
      <c r="AY223" s="14" t="s">
        <v>170</v>
      </c>
      <c r="BE223" s="163">
        <f t="shared" si="39"/>
        <v>0</v>
      </c>
      <c r="BF223" s="163">
        <f t="shared" si="40"/>
        <v>0</v>
      </c>
      <c r="BG223" s="163">
        <f t="shared" si="41"/>
        <v>0</v>
      </c>
      <c r="BH223" s="163">
        <f t="shared" si="42"/>
        <v>0</v>
      </c>
      <c r="BI223" s="163">
        <f t="shared" si="43"/>
        <v>0</v>
      </c>
      <c r="BJ223" s="14" t="s">
        <v>83</v>
      </c>
      <c r="BK223" s="163">
        <f t="shared" si="44"/>
        <v>0</v>
      </c>
      <c r="BL223" s="14" t="s">
        <v>200</v>
      </c>
      <c r="BM223" s="162" t="s">
        <v>826</v>
      </c>
    </row>
    <row r="224" spans="1:65" s="2" customFormat="1" ht="37.9" customHeight="1">
      <c r="A224" s="26"/>
      <c r="B224" s="149"/>
      <c r="C224" s="150" t="s">
        <v>424</v>
      </c>
      <c r="D224" s="150" t="s">
        <v>173</v>
      </c>
      <c r="E224" s="151" t="s">
        <v>827</v>
      </c>
      <c r="F224" s="152" t="s">
        <v>828</v>
      </c>
      <c r="G224" s="153" t="s">
        <v>219</v>
      </c>
      <c r="H224" s="154">
        <v>42</v>
      </c>
      <c r="I224" s="155"/>
      <c r="J224" s="155"/>
      <c r="K224" s="156"/>
      <c r="L224" s="157"/>
      <c r="M224" s="158" t="s">
        <v>1</v>
      </c>
      <c r="N224" s="159" t="s">
        <v>36</v>
      </c>
      <c r="O224" s="160">
        <v>0</v>
      </c>
      <c r="P224" s="160">
        <f t="shared" si="36"/>
        <v>0</v>
      </c>
      <c r="Q224" s="160">
        <v>0</v>
      </c>
      <c r="R224" s="160">
        <f t="shared" si="37"/>
        <v>0</v>
      </c>
      <c r="S224" s="160">
        <v>0</v>
      </c>
      <c r="T224" s="161">
        <f t="shared" si="38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2" t="s">
        <v>233</v>
      </c>
      <c r="AT224" s="162" t="s">
        <v>173</v>
      </c>
      <c r="AU224" s="162" t="s">
        <v>83</v>
      </c>
      <c r="AY224" s="14" t="s">
        <v>170</v>
      </c>
      <c r="BE224" s="163">
        <f t="shared" si="39"/>
        <v>0</v>
      </c>
      <c r="BF224" s="163">
        <f t="shared" si="40"/>
        <v>0</v>
      </c>
      <c r="BG224" s="163">
        <f t="shared" si="41"/>
        <v>0</v>
      </c>
      <c r="BH224" s="163">
        <f t="shared" si="42"/>
        <v>0</v>
      </c>
      <c r="BI224" s="163">
        <f t="shared" si="43"/>
        <v>0</v>
      </c>
      <c r="BJ224" s="14" t="s">
        <v>83</v>
      </c>
      <c r="BK224" s="163">
        <f t="shared" si="44"/>
        <v>0</v>
      </c>
      <c r="BL224" s="14" t="s">
        <v>200</v>
      </c>
      <c r="BM224" s="162" t="s">
        <v>829</v>
      </c>
    </row>
    <row r="225" spans="1:65" s="2" customFormat="1" ht="24.2" customHeight="1">
      <c r="A225" s="26"/>
      <c r="B225" s="149"/>
      <c r="C225" s="164" t="s">
        <v>830</v>
      </c>
      <c r="D225" s="164" t="s">
        <v>178</v>
      </c>
      <c r="E225" s="165" t="s">
        <v>831</v>
      </c>
      <c r="F225" s="166" t="s">
        <v>832</v>
      </c>
      <c r="G225" s="167" t="s">
        <v>275</v>
      </c>
      <c r="H225" s="168">
        <v>2.9769999999999999</v>
      </c>
      <c r="I225" s="169"/>
      <c r="J225" s="169"/>
      <c r="K225" s="170"/>
      <c r="L225" s="27"/>
      <c r="M225" s="171" t="s">
        <v>1</v>
      </c>
      <c r="N225" s="172" t="s">
        <v>36</v>
      </c>
      <c r="O225" s="160">
        <v>0</v>
      </c>
      <c r="P225" s="160">
        <f t="shared" si="36"/>
        <v>0</v>
      </c>
      <c r="Q225" s="160">
        <v>0</v>
      </c>
      <c r="R225" s="160">
        <f t="shared" si="37"/>
        <v>0</v>
      </c>
      <c r="S225" s="160">
        <v>0</v>
      </c>
      <c r="T225" s="161">
        <f t="shared" si="38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2" t="s">
        <v>200</v>
      </c>
      <c r="AT225" s="162" t="s">
        <v>178</v>
      </c>
      <c r="AU225" s="162" t="s">
        <v>83</v>
      </c>
      <c r="AY225" s="14" t="s">
        <v>170</v>
      </c>
      <c r="BE225" s="163">
        <f t="shared" si="39"/>
        <v>0</v>
      </c>
      <c r="BF225" s="163">
        <f t="shared" si="40"/>
        <v>0</v>
      </c>
      <c r="BG225" s="163">
        <f t="shared" si="41"/>
        <v>0</v>
      </c>
      <c r="BH225" s="163">
        <f t="shared" si="42"/>
        <v>0</v>
      </c>
      <c r="BI225" s="163">
        <f t="shared" si="43"/>
        <v>0</v>
      </c>
      <c r="BJ225" s="14" t="s">
        <v>83</v>
      </c>
      <c r="BK225" s="163">
        <f t="shared" si="44"/>
        <v>0</v>
      </c>
      <c r="BL225" s="14" t="s">
        <v>200</v>
      </c>
      <c r="BM225" s="162" t="s">
        <v>833</v>
      </c>
    </row>
    <row r="226" spans="1:65" s="12" customFormat="1" ht="22.9" customHeight="1">
      <c r="B226" s="137"/>
      <c r="D226" s="138" t="s">
        <v>69</v>
      </c>
      <c r="E226" s="147" t="s">
        <v>475</v>
      </c>
      <c r="F226" s="147" t="s">
        <v>834</v>
      </c>
      <c r="J226" s="148"/>
      <c r="L226" s="137"/>
      <c r="M226" s="141"/>
      <c r="N226" s="142"/>
      <c r="O226" s="142"/>
      <c r="P226" s="143">
        <f>SUM(P227:P229)</f>
        <v>0</v>
      </c>
      <c r="Q226" s="142"/>
      <c r="R226" s="143">
        <f>SUM(R227:R229)</f>
        <v>0</v>
      </c>
      <c r="S226" s="142"/>
      <c r="T226" s="144">
        <f>SUM(T227:T229)</f>
        <v>0</v>
      </c>
      <c r="AR226" s="138" t="s">
        <v>83</v>
      </c>
      <c r="AT226" s="145" t="s">
        <v>69</v>
      </c>
      <c r="AU226" s="145" t="s">
        <v>77</v>
      </c>
      <c r="AY226" s="138" t="s">
        <v>170</v>
      </c>
      <c r="BK226" s="146">
        <f>SUM(BK227:BK229)</f>
        <v>0</v>
      </c>
    </row>
    <row r="227" spans="1:65" s="2" customFormat="1" ht="24.2" customHeight="1">
      <c r="A227" s="26"/>
      <c r="B227" s="149"/>
      <c r="C227" s="164" t="s">
        <v>428</v>
      </c>
      <c r="D227" s="164" t="s">
        <v>178</v>
      </c>
      <c r="E227" s="165" t="s">
        <v>835</v>
      </c>
      <c r="F227" s="166" t="s">
        <v>836</v>
      </c>
      <c r="G227" s="167" t="s">
        <v>577</v>
      </c>
      <c r="H227" s="168">
        <v>350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>O227*H227</f>
        <v>0</v>
      </c>
      <c r="Q227" s="160">
        <v>0</v>
      </c>
      <c r="R227" s="160">
        <f>Q227*H227</f>
        <v>0</v>
      </c>
      <c r="S227" s="160">
        <v>0</v>
      </c>
      <c r="T227" s="161">
        <f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200</v>
      </c>
      <c r="AT227" s="162" t="s">
        <v>178</v>
      </c>
      <c r="AU227" s="162" t="s">
        <v>83</v>
      </c>
      <c r="AY227" s="14" t="s">
        <v>170</v>
      </c>
      <c r="BE227" s="163">
        <f>IF(N227="základná",J227,0)</f>
        <v>0</v>
      </c>
      <c r="BF227" s="163">
        <f>IF(N227="znížená",J227,0)</f>
        <v>0</v>
      </c>
      <c r="BG227" s="163">
        <f>IF(N227="zákl. prenesená",J227,0)</f>
        <v>0</v>
      </c>
      <c r="BH227" s="163">
        <f>IF(N227="zníž. prenesená",J227,0)</f>
        <v>0</v>
      </c>
      <c r="BI227" s="163">
        <f>IF(N227="nulová",J227,0)</f>
        <v>0</v>
      </c>
      <c r="BJ227" s="14" t="s">
        <v>83</v>
      </c>
      <c r="BK227" s="163">
        <f>ROUND(I227*H227,2)</f>
        <v>0</v>
      </c>
      <c r="BL227" s="14" t="s">
        <v>200</v>
      </c>
      <c r="BM227" s="162" t="s">
        <v>837</v>
      </c>
    </row>
    <row r="228" spans="1:65" s="2" customFormat="1" ht="16.5" customHeight="1">
      <c r="A228" s="26"/>
      <c r="B228" s="149"/>
      <c r="C228" s="150" t="s">
        <v>838</v>
      </c>
      <c r="D228" s="150" t="s">
        <v>173</v>
      </c>
      <c r="E228" s="151" t="s">
        <v>839</v>
      </c>
      <c r="F228" s="152" t="s">
        <v>840</v>
      </c>
      <c r="G228" s="153" t="s">
        <v>275</v>
      </c>
      <c r="H228" s="154">
        <v>0.35</v>
      </c>
      <c r="I228" s="155"/>
      <c r="J228" s="155"/>
      <c r="K228" s="156"/>
      <c r="L228" s="157"/>
      <c r="M228" s="158" t="s">
        <v>1</v>
      </c>
      <c r="N228" s="159" t="s">
        <v>36</v>
      </c>
      <c r="O228" s="160">
        <v>0</v>
      </c>
      <c r="P228" s="160">
        <f>O228*H228</f>
        <v>0</v>
      </c>
      <c r="Q228" s="160">
        <v>0</v>
      </c>
      <c r="R228" s="160">
        <f>Q228*H228</f>
        <v>0</v>
      </c>
      <c r="S228" s="160">
        <v>0</v>
      </c>
      <c r="T228" s="161">
        <f>S228*H228</f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233</v>
      </c>
      <c r="AT228" s="162" t="s">
        <v>173</v>
      </c>
      <c r="AU228" s="162" t="s">
        <v>83</v>
      </c>
      <c r="AY228" s="14" t="s">
        <v>170</v>
      </c>
      <c r="BE228" s="163">
        <f>IF(N228="základná",J228,0)</f>
        <v>0</v>
      </c>
      <c r="BF228" s="163">
        <f>IF(N228="znížená",J228,0)</f>
        <v>0</v>
      </c>
      <c r="BG228" s="163">
        <f>IF(N228="zákl. prenesená",J228,0)</f>
        <v>0</v>
      </c>
      <c r="BH228" s="163">
        <f>IF(N228="zníž. prenesená",J228,0)</f>
        <v>0</v>
      </c>
      <c r="BI228" s="163">
        <f>IF(N228="nulová",J228,0)</f>
        <v>0</v>
      </c>
      <c r="BJ228" s="14" t="s">
        <v>83</v>
      </c>
      <c r="BK228" s="163">
        <f>ROUND(I228*H228,2)</f>
        <v>0</v>
      </c>
      <c r="BL228" s="14" t="s">
        <v>200</v>
      </c>
      <c r="BM228" s="162" t="s">
        <v>841</v>
      </c>
    </row>
    <row r="229" spans="1:65" s="2" customFormat="1" ht="24.2" customHeight="1">
      <c r="A229" s="26"/>
      <c r="B229" s="149"/>
      <c r="C229" s="164" t="s">
        <v>431</v>
      </c>
      <c r="D229" s="164" t="s">
        <v>178</v>
      </c>
      <c r="E229" s="165" t="s">
        <v>485</v>
      </c>
      <c r="F229" s="166" t="s">
        <v>486</v>
      </c>
      <c r="G229" s="167" t="s">
        <v>275</v>
      </c>
      <c r="H229" s="168">
        <v>2.8000000000000001E-2</v>
      </c>
      <c r="I229" s="169"/>
      <c r="J229" s="169"/>
      <c r="K229" s="170"/>
      <c r="L229" s="27"/>
      <c r="M229" s="171" t="s">
        <v>1</v>
      </c>
      <c r="N229" s="172" t="s">
        <v>36</v>
      </c>
      <c r="O229" s="160">
        <v>0</v>
      </c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2" t="s">
        <v>200</v>
      </c>
      <c r="AT229" s="162" t="s">
        <v>178</v>
      </c>
      <c r="AU229" s="162" t="s">
        <v>83</v>
      </c>
      <c r="AY229" s="14" t="s">
        <v>170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4" t="s">
        <v>83</v>
      </c>
      <c r="BK229" s="163">
        <f>ROUND(I229*H229,2)</f>
        <v>0</v>
      </c>
      <c r="BL229" s="14" t="s">
        <v>200</v>
      </c>
      <c r="BM229" s="162" t="s">
        <v>842</v>
      </c>
    </row>
    <row r="230" spans="1:65" s="12" customFormat="1" ht="22.9" customHeight="1">
      <c r="B230" s="137"/>
      <c r="D230" s="138" t="s">
        <v>69</v>
      </c>
      <c r="E230" s="147" t="s">
        <v>318</v>
      </c>
      <c r="F230" s="147" t="s">
        <v>843</v>
      </c>
      <c r="J230" s="148"/>
      <c r="L230" s="137"/>
      <c r="M230" s="141"/>
      <c r="N230" s="142"/>
      <c r="O230" s="142"/>
      <c r="P230" s="143">
        <f>SUM(P231:P233)</f>
        <v>0</v>
      </c>
      <c r="Q230" s="142"/>
      <c r="R230" s="143">
        <f>SUM(R231:R233)</f>
        <v>0</v>
      </c>
      <c r="S230" s="142"/>
      <c r="T230" s="144">
        <f>SUM(T231:T233)</f>
        <v>0</v>
      </c>
      <c r="AR230" s="138" t="s">
        <v>83</v>
      </c>
      <c r="AT230" s="145" t="s">
        <v>69</v>
      </c>
      <c r="AU230" s="145" t="s">
        <v>77</v>
      </c>
      <c r="AY230" s="138" t="s">
        <v>170</v>
      </c>
      <c r="BK230" s="146">
        <f>SUM(BK231:BK233)</f>
        <v>0</v>
      </c>
    </row>
    <row r="231" spans="1:65" s="2" customFormat="1" ht="33" customHeight="1">
      <c r="A231" s="26"/>
      <c r="B231" s="149"/>
      <c r="C231" s="164" t="s">
        <v>844</v>
      </c>
      <c r="D231" s="164" t="s">
        <v>178</v>
      </c>
      <c r="E231" s="165" t="s">
        <v>845</v>
      </c>
      <c r="F231" s="166" t="s">
        <v>846</v>
      </c>
      <c r="G231" s="167" t="s">
        <v>181</v>
      </c>
      <c r="H231" s="168">
        <v>10</v>
      </c>
      <c r="I231" s="169"/>
      <c r="J231" s="169"/>
      <c r="K231" s="170"/>
      <c r="L231" s="27"/>
      <c r="M231" s="171" t="s">
        <v>1</v>
      </c>
      <c r="N231" s="172" t="s">
        <v>36</v>
      </c>
      <c r="O231" s="160">
        <v>0</v>
      </c>
      <c r="P231" s="160">
        <f>O231*H231</f>
        <v>0</v>
      </c>
      <c r="Q231" s="160">
        <v>0</v>
      </c>
      <c r="R231" s="160">
        <f>Q231*H231</f>
        <v>0</v>
      </c>
      <c r="S231" s="160">
        <v>0</v>
      </c>
      <c r="T231" s="161">
        <f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200</v>
      </c>
      <c r="AT231" s="162" t="s">
        <v>178</v>
      </c>
      <c r="AU231" s="162" t="s">
        <v>83</v>
      </c>
      <c r="AY231" s="14" t="s">
        <v>170</v>
      </c>
      <c r="BE231" s="163">
        <f>IF(N231="základná",J231,0)</f>
        <v>0</v>
      </c>
      <c r="BF231" s="163">
        <f>IF(N231="znížená",J231,0)</f>
        <v>0</v>
      </c>
      <c r="BG231" s="163">
        <f>IF(N231="zákl. prenesená",J231,0)</f>
        <v>0</v>
      </c>
      <c r="BH231" s="163">
        <f>IF(N231="zníž. prenesená",J231,0)</f>
        <v>0</v>
      </c>
      <c r="BI231" s="163">
        <f>IF(N231="nulová",J231,0)</f>
        <v>0</v>
      </c>
      <c r="BJ231" s="14" t="s">
        <v>83</v>
      </c>
      <c r="BK231" s="163">
        <f>ROUND(I231*H231,2)</f>
        <v>0</v>
      </c>
      <c r="BL231" s="14" t="s">
        <v>200</v>
      </c>
      <c r="BM231" s="162" t="s">
        <v>847</v>
      </c>
    </row>
    <row r="232" spans="1:65" s="2" customFormat="1" ht="24.2" customHeight="1">
      <c r="A232" s="26"/>
      <c r="B232" s="149"/>
      <c r="C232" s="164" t="s">
        <v>251</v>
      </c>
      <c r="D232" s="164" t="s">
        <v>178</v>
      </c>
      <c r="E232" s="165" t="s">
        <v>848</v>
      </c>
      <c r="F232" s="166" t="s">
        <v>849</v>
      </c>
      <c r="G232" s="167" t="s">
        <v>181</v>
      </c>
      <c r="H232" s="168">
        <v>10</v>
      </c>
      <c r="I232" s="169"/>
      <c r="J232" s="169"/>
      <c r="K232" s="170"/>
      <c r="L232" s="27"/>
      <c r="M232" s="171" t="s">
        <v>1</v>
      </c>
      <c r="N232" s="172" t="s">
        <v>36</v>
      </c>
      <c r="O232" s="160">
        <v>0</v>
      </c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200</v>
      </c>
      <c r="AT232" s="162" t="s">
        <v>178</v>
      </c>
      <c r="AU232" s="162" t="s">
        <v>83</v>
      </c>
      <c r="AY232" s="14" t="s">
        <v>170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4" t="s">
        <v>83</v>
      </c>
      <c r="BK232" s="163">
        <f>ROUND(I232*H232,2)</f>
        <v>0</v>
      </c>
      <c r="BL232" s="14" t="s">
        <v>200</v>
      </c>
      <c r="BM232" s="162" t="s">
        <v>850</v>
      </c>
    </row>
    <row r="233" spans="1:65" s="2" customFormat="1" ht="24.2" customHeight="1">
      <c r="A233" s="26"/>
      <c r="B233" s="149"/>
      <c r="C233" s="164" t="s">
        <v>851</v>
      </c>
      <c r="D233" s="164" t="s">
        <v>178</v>
      </c>
      <c r="E233" s="165" t="s">
        <v>852</v>
      </c>
      <c r="F233" s="166" t="s">
        <v>853</v>
      </c>
      <c r="G233" s="167" t="s">
        <v>208</v>
      </c>
      <c r="H233" s="168">
        <v>839</v>
      </c>
      <c r="I233" s="169"/>
      <c r="J233" s="169"/>
      <c r="K233" s="170"/>
      <c r="L233" s="27"/>
      <c r="M233" s="171" t="s">
        <v>1</v>
      </c>
      <c r="N233" s="172" t="s">
        <v>36</v>
      </c>
      <c r="O233" s="160">
        <v>0</v>
      </c>
      <c r="P233" s="160">
        <f>O233*H233</f>
        <v>0</v>
      </c>
      <c r="Q233" s="160">
        <v>0</v>
      </c>
      <c r="R233" s="160">
        <f>Q233*H233</f>
        <v>0</v>
      </c>
      <c r="S233" s="160">
        <v>0</v>
      </c>
      <c r="T233" s="161">
        <f>S233*H233</f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2" t="s">
        <v>200</v>
      </c>
      <c r="AT233" s="162" t="s">
        <v>178</v>
      </c>
      <c r="AU233" s="162" t="s">
        <v>83</v>
      </c>
      <c r="AY233" s="14" t="s">
        <v>170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4" t="s">
        <v>83</v>
      </c>
      <c r="BK233" s="163">
        <f>ROUND(I233*H233,2)</f>
        <v>0</v>
      </c>
      <c r="BL233" s="14" t="s">
        <v>200</v>
      </c>
      <c r="BM233" s="162" t="s">
        <v>854</v>
      </c>
    </row>
    <row r="234" spans="1:65" s="12" customFormat="1" ht="25.9" customHeight="1">
      <c r="B234" s="137"/>
      <c r="D234" s="138" t="s">
        <v>69</v>
      </c>
      <c r="E234" s="139" t="s">
        <v>855</v>
      </c>
      <c r="F234" s="139" t="s">
        <v>856</v>
      </c>
      <c r="J234" s="140"/>
      <c r="L234" s="137"/>
      <c r="M234" s="141"/>
      <c r="N234" s="142"/>
      <c r="O234" s="142"/>
      <c r="P234" s="143">
        <f>SUM(P235:P256)</f>
        <v>0</v>
      </c>
      <c r="Q234" s="142"/>
      <c r="R234" s="143">
        <f>SUM(R235:R256)</f>
        <v>0</v>
      </c>
      <c r="S234" s="142"/>
      <c r="T234" s="144">
        <f>SUM(T235:T256)</f>
        <v>0</v>
      </c>
      <c r="AR234" s="138" t="s">
        <v>177</v>
      </c>
      <c r="AT234" s="145" t="s">
        <v>69</v>
      </c>
      <c r="AU234" s="145" t="s">
        <v>70</v>
      </c>
      <c r="AY234" s="138" t="s">
        <v>170</v>
      </c>
      <c r="BK234" s="146">
        <f>SUM(BK235:BK256)</f>
        <v>0</v>
      </c>
    </row>
    <row r="235" spans="1:65" s="2" customFormat="1" ht="24.2" customHeight="1">
      <c r="A235" s="26"/>
      <c r="B235" s="149"/>
      <c r="C235" s="164" t="s">
        <v>439</v>
      </c>
      <c r="D235" s="164" t="s">
        <v>178</v>
      </c>
      <c r="E235" s="165" t="s">
        <v>857</v>
      </c>
      <c r="F235" s="166" t="s">
        <v>858</v>
      </c>
      <c r="G235" s="167" t="s">
        <v>208</v>
      </c>
      <c r="H235" s="168">
        <v>520</v>
      </c>
      <c r="I235" s="169"/>
      <c r="J235" s="169"/>
      <c r="K235" s="170"/>
      <c r="L235" s="27"/>
      <c r="M235" s="171" t="s">
        <v>1</v>
      </c>
      <c r="N235" s="172" t="s">
        <v>36</v>
      </c>
      <c r="O235" s="160">
        <v>0</v>
      </c>
      <c r="P235" s="160">
        <f t="shared" ref="P235:P256" si="45">O235*H235</f>
        <v>0</v>
      </c>
      <c r="Q235" s="160">
        <v>0</v>
      </c>
      <c r="R235" s="160">
        <f t="shared" ref="R235:R256" si="46">Q235*H235</f>
        <v>0</v>
      </c>
      <c r="S235" s="160">
        <v>0</v>
      </c>
      <c r="T235" s="161">
        <f t="shared" ref="T235:T256" si="47"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859</v>
      </c>
      <c r="AT235" s="162" t="s">
        <v>178</v>
      </c>
      <c r="AU235" s="162" t="s">
        <v>77</v>
      </c>
      <c r="AY235" s="14" t="s">
        <v>170</v>
      </c>
      <c r="BE235" s="163">
        <f t="shared" ref="BE235:BE256" si="48">IF(N235="základná",J235,0)</f>
        <v>0</v>
      </c>
      <c r="BF235" s="163">
        <f t="shared" ref="BF235:BF256" si="49">IF(N235="znížená",J235,0)</f>
        <v>0</v>
      </c>
      <c r="BG235" s="163">
        <f t="shared" ref="BG235:BG256" si="50">IF(N235="zákl. prenesená",J235,0)</f>
        <v>0</v>
      </c>
      <c r="BH235" s="163">
        <f t="shared" ref="BH235:BH256" si="51">IF(N235="zníž. prenesená",J235,0)</f>
        <v>0</v>
      </c>
      <c r="BI235" s="163">
        <f t="shared" ref="BI235:BI256" si="52">IF(N235="nulová",J235,0)</f>
        <v>0</v>
      </c>
      <c r="BJ235" s="14" t="s">
        <v>83</v>
      </c>
      <c r="BK235" s="163">
        <f t="shared" ref="BK235:BK256" si="53">ROUND(I235*H235,2)</f>
        <v>0</v>
      </c>
      <c r="BL235" s="14" t="s">
        <v>859</v>
      </c>
      <c r="BM235" s="162" t="s">
        <v>860</v>
      </c>
    </row>
    <row r="236" spans="1:65" s="2" customFormat="1" ht="24.2" customHeight="1">
      <c r="A236" s="26"/>
      <c r="B236" s="149"/>
      <c r="C236" s="164" t="s">
        <v>861</v>
      </c>
      <c r="D236" s="164" t="s">
        <v>178</v>
      </c>
      <c r="E236" s="165" t="s">
        <v>862</v>
      </c>
      <c r="F236" s="166" t="s">
        <v>863</v>
      </c>
      <c r="G236" s="167" t="s">
        <v>208</v>
      </c>
      <c r="H236" s="168">
        <v>458</v>
      </c>
      <c r="I236" s="169"/>
      <c r="J236" s="169"/>
      <c r="K236" s="170"/>
      <c r="L236" s="27"/>
      <c r="M236" s="171" t="s">
        <v>1</v>
      </c>
      <c r="N236" s="172" t="s">
        <v>36</v>
      </c>
      <c r="O236" s="160">
        <v>0</v>
      </c>
      <c r="P236" s="160">
        <f t="shared" si="45"/>
        <v>0</v>
      </c>
      <c r="Q236" s="160">
        <v>0</v>
      </c>
      <c r="R236" s="160">
        <f t="shared" si="46"/>
        <v>0</v>
      </c>
      <c r="S236" s="160">
        <v>0</v>
      </c>
      <c r="T236" s="161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2" t="s">
        <v>859</v>
      </c>
      <c r="AT236" s="162" t="s">
        <v>178</v>
      </c>
      <c r="AU236" s="162" t="s">
        <v>77</v>
      </c>
      <c r="AY236" s="14" t="s">
        <v>170</v>
      </c>
      <c r="BE236" s="163">
        <f t="shared" si="48"/>
        <v>0</v>
      </c>
      <c r="BF236" s="163">
        <f t="shared" si="49"/>
        <v>0</v>
      </c>
      <c r="BG236" s="163">
        <f t="shared" si="50"/>
        <v>0</v>
      </c>
      <c r="BH236" s="163">
        <f t="shared" si="51"/>
        <v>0</v>
      </c>
      <c r="BI236" s="163">
        <f t="shared" si="52"/>
        <v>0</v>
      </c>
      <c r="BJ236" s="14" t="s">
        <v>83</v>
      </c>
      <c r="BK236" s="163">
        <f t="shared" si="53"/>
        <v>0</v>
      </c>
      <c r="BL236" s="14" t="s">
        <v>859</v>
      </c>
      <c r="BM236" s="162" t="s">
        <v>864</v>
      </c>
    </row>
    <row r="237" spans="1:65" s="2" customFormat="1" ht="24.2" customHeight="1">
      <c r="A237" s="26"/>
      <c r="B237" s="149"/>
      <c r="C237" s="164" t="s">
        <v>443</v>
      </c>
      <c r="D237" s="164" t="s">
        <v>178</v>
      </c>
      <c r="E237" s="165" t="s">
        <v>865</v>
      </c>
      <c r="F237" s="166" t="s">
        <v>866</v>
      </c>
      <c r="G237" s="167" t="s">
        <v>208</v>
      </c>
      <c r="H237" s="168">
        <v>12</v>
      </c>
      <c r="I237" s="169"/>
      <c r="J237" s="169"/>
      <c r="K237" s="170"/>
      <c r="L237" s="27"/>
      <c r="M237" s="171" t="s">
        <v>1</v>
      </c>
      <c r="N237" s="172" t="s">
        <v>36</v>
      </c>
      <c r="O237" s="160">
        <v>0</v>
      </c>
      <c r="P237" s="160">
        <f t="shared" si="45"/>
        <v>0</v>
      </c>
      <c r="Q237" s="160">
        <v>0</v>
      </c>
      <c r="R237" s="160">
        <f t="shared" si="46"/>
        <v>0</v>
      </c>
      <c r="S237" s="160">
        <v>0</v>
      </c>
      <c r="T237" s="161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859</v>
      </c>
      <c r="AT237" s="162" t="s">
        <v>178</v>
      </c>
      <c r="AU237" s="162" t="s">
        <v>77</v>
      </c>
      <c r="AY237" s="14" t="s">
        <v>170</v>
      </c>
      <c r="BE237" s="163">
        <f t="shared" si="48"/>
        <v>0</v>
      </c>
      <c r="BF237" s="163">
        <f t="shared" si="49"/>
        <v>0</v>
      </c>
      <c r="BG237" s="163">
        <f t="shared" si="50"/>
        <v>0</v>
      </c>
      <c r="BH237" s="163">
        <f t="shared" si="51"/>
        <v>0</v>
      </c>
      <c r="BI237" s="163">
        <f t="shared" si="52"/>
        <v>0</v>
      </c>
      <c r="BJ237" s="14" t="s">
        <v>83</v>
      </c>
      <c r="BK237" s="163">
        <f t="shared" si="53"/>
        <v>0</v>
      </c>
      <c r="BL237" s="14" t="s">
        <v>859</v>
      </c>
      <c r="BM237" s="162" t="s">
        <v>867</v>
      </c>
    </row>
    <row r="238" spans="1:65" s="2" customFormat="1" ht="24.2" customHeight="1">
      <c r="A238" s="26"/>
      <c r="B238" s="149"/>
      <c r="C238" s="164" t="s">
        <v>271</v>
      </c>
      <c r="D238" s="164" t="s">
        <v>178</v>
      </c>
      <c r="E238" s="165" t="s">
        <v>868</v>
      </c>
      <c r="F238" s="166" t="s">
        <v>869</v>
      </c>
      <c r="G238" s="167" t="s">
        <v>208</v>
      </c>
      <c r="H238" s="168">
        <v>2</v>
      </c>
      <c r="I238" s="169"/>
      <c r="J238" s="169"/>
      <c r="K238" s="170"/>
      <c r="L238" s="27"/>
      <c r="M238" s="171" t="s">
        <v>1</v>
      </c>
      <c r="N238" s="172" t="s">
        <v>36</v>
      </c>
      <c r="O238" s="160">
        <v>0</v>
      </c>
      <c r="P238" s="160">
        <f t="shared" si="45"/>
        <v>0</v>
      </c>
      <c r="Q238" s="160">
        <v>0</v>
      </c>
      <c r="R238" s="160">
        <f t="shared" si="46"/>
        <v>0</v>
      </c>
      <c r="S238" s="160">
        <v>0</v>
      </c>
      <c r="T238" s="161">
        <f t="shared" si="47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2" t="s">
        <v>859</v>
      </c>
      <c r="AT238" s="162" t="s">
        <v>178</v>
      </c>
      <c r="AU238" s="162" t="s">
        <v>77</v>
      </c>
      <c r="AY238" s="14" t="s">
        <v>170</v>
      </c>
      <c r="BE238" s="163">
        <f t="shared" si="48"/>
        <v>0</v>
      </c>
      <c r="BF238" s="163">
        <f t="shared" si="49"/>
        <v>0</v>
      </c>
      <c r="BG238" s="163">
        <f t="shared" si="50"/>
        <v>0</v>
      </c>
      <c r="BH238" s="163">
        <f t="shared" si="51"/>
        <v>0</v>
      </c>
      <c r="BI238" s="163">
        <f t="shared" si="52"/>
        <v>0</v>
      </c>
      <c r="BJ238" s="14" t="s">
        <v>83</v>
      </c>
      <c r="BK238" s="163">
        <f t="shared" si="53"/>
        <v>0</v>
      </c>
      <c r="BL238" s="14" t="s">
        <v>859</v>
      </c>
      <c r="BM238" s="162" t="s">
        <v>870</v>
      </c>
    </row>
    <row r="239" spans="1:65" s="2" customFormat="1" ht="24.2" customHeight="1">
      <c r="A239" s="26"/>
      <c r="B239" s="149"/>
      <c r="C239" s="164" t="s">
        <v>446</v>
      </c>
      <c r="D239" s="164" t="s">
        <v>178</v>
      </c>
      <c r="E239" s="165" t="s">
        <v>871</v>
      </c>
      <c r="F239" s="166" t="s">
        <v>872</v>
      </c>
      <c r="G239" s="167" t="s">
        <v>219</v>
      </c>
      <c r="H239" s="168">
        <v>140</v>
      </c>
      <c r="I239" s="169"/>
      <c r="J239" s="169"/>
      <c r="K239" s="170"/>
      <c r="L239" s="27"/>
      <c r="M239" s="171" t="s">
        <v>1</v>
      </c>
      <c r="N239" s="172" t="s">
        <v>36</v>
      </c>
      <c r="O239" s="160">
        <v>0</v>
      </c>
      <c r="P239" s="160">
        <f t="shared" si="45"/>
        <v>0</v>
      </c>
      <c r="Q239" s="160">
        <v>0</v>
      </c>
      <c r="R239" s="160">
        <f t="shared" si="46"/>
        <v>0</v>
      </c>
      <c r="S239" s="160">
        <v>0</v>
      </c>
      <c r="T239" s="161">
        <f t="shared" si="47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2" t="s">
        <v>859</v>
      </c>
      <c r="AT239" s="162" t="s">
        <v>178</v>
      </c>
      <c r="AU239" s="162" t="s">
        <v>77</v>
      </c>
      <c r="AY239" s="14" t="s">
        <v>170</v>
      </c>
      <c r="BE239" s="163">
        <f t="shared" si="48"/>
        <v>0</v>
      </c>
      <c r="BF239" s="163">
        <f t="shared" si="49"/>
        <v>0</v>
      </c>
      <c r="BG239" s="163">
        <f t="shared" si="50"/>
        <v>0</v>
      </c>
      <c r="BH239" s="163">
        <f t="shared" si="51"/>
        <v>0</v>
      </c>
      <c r="BI239" s="163">
        <f t="shared" si="52"/>
        <v>0</v>
      </c>
      <c r="BJ239" s="14" t="s">
        <v>83</v>
      </c>
      <c r="BK239" s="163">
        <f t="shared" si="53"/>
        <v>0</v>
      </c>
      <c r="BL239" s="14" t="s">
        <v>859</v>
      </c>
      <c r="BM239" s="162" t="s">
        <v>873</v>
      </c>
    </row>
    <row r="240" spans="1:65" s="2" customFormat="1" ht="24.2" customHeight="1">
      <c r="A240" s="26"/>
      <c r="B240" s="149"/>
      <c r="C240" s="164" t="s">
        <v>874</v>
      </c>
      <c r="D240" s="164" t="s">
        <v>178</v>
      </c>
      <c r="E240" s="165" t="s">
        <v>875</v>
      </c>
      <c r="F240" s="166" t="s">
        <v>876</v>
      </c>
      <c r="G240" s="167" t="s">
        <v>219</v>
      </c>
      <c r="H240" s="168">
        <v>2</v>
      </c>
      <c r="I240" s="169"/>
      <c r="J240" s="169"/>
      <c r="K240" s="170"/>
      <c r="L240" s="27"/>
      <c r="M240" s="171" t="s">
        <v>1</v>
      </c>
      <c r="N240" s="172" t="s">
        <v>36</v>
      </c>
      <c r="O240" s="160">
        <v>0</v>
      </c>
      <c r="P240" s="160">
        <f t="shared" si="45"/>
        <v>0</v>
      </c>
      <c r="Q240" s="160">
        <v>0</v>
      </c>
      <c r="R240" s="160">
        <f t="shared" si="46"/>
        <v>0</v>
      </c>
      <c r="S240" s="160">
        <v>0</v>
      </c>
      <c r="T240" s="161">
        <f t="shared" si="47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859</v>
      </c>
      <c r="AT240" s="162" t="s">
        <v>178</v>
      </c>
      <c r="AU240" s="162" t="s">
        <v>77</v>
      </c>
      <c r="AY240" s="14" t="s">
        <v>170</v>
      </c>
      <c r="BE240" s="163">
        <f t="shared" si="48"/>
        <v>0</v>
      </c>
      <c r="BF240" s="163">
        <f t="shared" si="49"/>
        <v>0</v>
      </c>
      <c r="BG240" s="163">
        <f t="shared" si="50"/>
        <v>0</v>
      </c>
      <c r="BH240" s="163">
        <f t="shared" si="51"/>
        <v>0</v>
      </c>
      <c r="BI240" s="163">
        <f t="shared" si="52"/>
        <v>0</v>
      </c>
      <c r="BJ240" s="14" t="s">
        <v>83</v>
      </c>
      <c r="BK240" s="163">
        <f t="shared" si="53"/>
        <v>0</v>
      </c>
      <c r="BL240" s="14" t="s">
        <v>859</v>
      </c>
      <c r="BM240" s="162" t="s">
        <v>877</v>
      </c>
    </row>
    <row r="241" spans="1:65" s="2" customFormat="1" ht="21.75" customHeight="1">
      <c r="A241" s="26"/>
      <c r="B241" s="149"/>
      <c r="C241" s="164" t="s">
        <v>450</v>
      </c>
      <c r="D241" s="164" t="s">
        <v>178</v>
      </c>
      <c r="E241" s="165" t="s">
        <v>878</v>
      </c>
      <c r="F241" s="166" t="s">
        <v>879</v>
      </c>
      <c r="G241" s="167" t="s">
        <v>219</v>
      </c>
      <c r="H241" s="168">
        <v>2</v>
      </c>
      <c r="I241" s="169"/>
      <c r="J241" s="169"/>
      <c r="K241" s="170"/>
      <c r="L241" s="27"/>
      <c r="M241" s="171" t="s">
        <v>1</v>
      </c>
      <c r="N241" s="172" t="s">
        <v>36</v>
      </c>
      <c r="O241" s="160">
        <v>0</v>
      </c>
      <c r="P241" s="160">
        <f t="shared" si="45"/>
        <v>0</v>
      </c>
      <c r="Q241" s="160">
        <v>0</v>
      </c>
      <c r="R241" s="160">
        <f t="shared" si="46"/>
        <v>0</v>
      </c>
      <c r="S241" s="160">
        <v>0</v>
      </c>
      <c r="T241" s="161">
        <f t="shared" si="47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2" t="s">
        <v>859</v>
      </c>
      <c r="AT241" s="162" t="s">
        <v>178</v>
      </c>
      <c r="AU241" s="162" t="s">
        <v>77</v>
      </c>
      <c r="AY241" s="14" t="s">
        <v>170</v>
      </c>
      <c r="BE241" s="163">
        <f t="shared" si="48"/>
        <v>0</v>
      </c>
      <c r="BF241" s="163">
        <f t="shared" si="49"/>
        <v>0</v>
      </c>
      <c r="BG241" s="163">
        <f t="shared" si="50"/>
        <v>0</v>
      </c>
      <c r="BH241" s="163">
        <f t="shared" si="51"/>
        <v>0</v>
      </c>
      <c r="BI241" s="163">
        <f t="shared" si="52"/>
        <v>0</v>
      </c>
      <c r="BJ241" s="14" t="s">
        <v>83</v>
      </c>
      <c r="BK241" s="163">
        <f t="shared" si="53"/>
        <v>0</v>
      </c>
      <c r="BL241" s="14" t="s">
        <v>859</v>
      </c>
      <c r="BM241" s="162" t="s">
        <v>880</v>
      </c>
    </row>
    <row r="242" spans="1:65" s="2" customFormat="1" ht="24.2" customHeight="1">
      <c r="A242" s="26"/>
      <c r="B242" s="149"/>
      <c r="C242" s="164" t="s">
        <v>881</v>
      </c>
      <c r="D242" s="164" t="s">
        <v>178</v>
      </c>
      <c r="E242" s="165" t="s">
        <v>882</v>
      </c>
      <c r="F242" s="166" t="s">
        <v>883</v>
      </c>
      <c r="G242" s="167" t="s">
        <v>219</v>
      </c>
      <c r="H242" s="168">
        <v>284</v>
      </c>
      <c r="I242" s="169"/>
      <c r="J242" s="169"/>
      <c r="K242" s="170"/>
      <c r="L242" s="27"/>
      <c r="M242" s="171" t="s">
        <v>1</v>
      </c>
      <c r="N242" s="172" t="s">
        <v>36</v>
      </c>
      <c r="O242" s="160">
        <v>0</v>
      </c>
      <c r="P242" s="160">
        <f t="shared" si="45"/>
        <v>0</v>
      </c>
      <c r="Q242" s="160">
        <v>0</v>
      </c>
      <c r="R242" s="160">
        <f t="shared" si="46"/>
        <v>0</v>
      </c>
      <c r="S242" s="160">
        <v>0</v>
      </c>
      <c r="T242" s="161">
        <f t="shared" si="47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859</v>
      </c>
      <c r="AT242" s="162" t="s">
        <v>178</v>
      </c>
      <c r="AU242" s="162" t="s">
        <v>77</v>
      </c>
      <c r="AY242" s="14" t="s">
        <v>170</v>
      </c>
      <c r="BE242" s="163">
        <f t="shared" si="48"/>
        <v>0</v>
      </c>
      <c r="BF242" s="163">
        <f t="shared" si="49"/>
        <v>0</v>
      </c>
      <c r="BG242" s="163">
        <f t="shared" si="50"/>
        <v>0</v>
      </c>
      <c r="BH242" s="163">
        <f t="shared" si="51"/>
        <v>0</v>
      </c>
      <c r="BI242" s="163">
        <f t="shared" si="52"/>
        <v>0</v>
      </c>
      <c r="BJ242" s="14" t="s">
        <v>83</v>
      </c>
      <c r="BK242" s="163">
        <f t="shared" si="53"/>
        <v>0</v>
      </c>
      <c r="BL242" s="14" t="s">
        <v>859</v>
      </c>
      <c r="BM242" s="162" t="s">
        <v>884</v>
      </c>
    </row>
    <row r="243" spans="1:65" s="2" customFormat="1" ht="24.2" customHeight="1">
      <c r="A243" s="26"/>
      <c r="B243" s="149"/>
      <c r="C243" s="164" t="s">
        <v>453</v>
      </c>
      <c r="D243" s="164" t="s">
        <v>178</v>
      </c>
      <c r="E243" s="165" t="s">
        <v>885</v>
      </c>
      <c r="F243" s="166" t="s">
        <v>886</v>
      </c>
      <c r="G243" s="167" t="s">
        <v>219</v>
      </c>
      <c r="H243" s="168">
        <v>44</v>
      </c>
      <c r="I243" s="169"/>
      <c r="J243" s="169"/>
      <c r="K243" s="170"/>
      <c r="L243" s="27"/>
      <c r="M243" s="171" t="s">
        <v>1</v>
      </c>
      <c r="N243" s="172" t="s">
        <v>36</v>
      </c>
      <c r="O243" s="160">
        <v>0</v>
      </c>
      <c r="P243" s="160">
        <f t="shared" si="45"/>
        <v>0</v>
      </c>
      <c r="Q243" s="160">
        <v>0</v>
      </c>
      <c r="R243" s="160">
        <f t="shared" si="46"/>
        <v>0</v>
      </c>
      <c r="S243" s="160">
        <v>0</v>
      </c>
      <c r="T243" s="161">
        <f t="shared" si="47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859</v>
      </c>
      <c r="AT243" s="162" t="s">
        <v>178</v>
      </c>
      <c r="AU243" s="162" t="s">
        <v>77</v>
      </c>
      <c r="AY243" s="14" t="s">
        <v>170</v>
      </c>
      <c r="BE243" s="163">
        <f t="shared" si="48"/>
        <v>0</v>
      </c>
      <c r="BF243" s="163">
        <f t="shared" si="49"/>
        <v>0</v>
      </c>
      <c r="BG243" s="163">
        <f t="shared" si="50"/>
        <v>0</v>
      </c>
      <c r="BH243" s="163">
        <f t="shared" si="51"/>
        <v>0</v>
      </c>
      <c r="BI243" s="163">
        <f t="shared" si="52"/>
        <v>0</v>
      </c>
      <c r="BJ243" s="14" t="s">
        <v>83</v>
      </c>
      <c r="BK243" s="163">
        <f t="shared" si="53"/>
        <v>0</v>
      </c>
      <c r="BL243" s="14" t="s">
        <v>859</v>
      </c>
      <c r="BM243" s="162" t="s">
        <v>887</v>
      </c>
    </row>
    <row r="244" spans="1:65" s="2" customFormat="1" ht="24.2" customHeight="1">
      <c r="A244" s="26"/>
      <c r="B244" s="149"/>
      <c r="C244" s="164" t="s">
        <v>888</v>
      </c>
      <c r="D244" s="164" t="s">
        <v>178</v>
      </c>
      <c r="E244" s="165" t="s">
        <v>889</v>
      </c>
      <c r="F244" s="166" t="s">
        <v>890</v>
      </c>
      <c r="G244" s="167" t="s">
        <v>219</v>
      </c>
      <c r="H244" s="168">
        <v>4</v>
      </c>
      <c r="I244" s="169"/>
      <c r="J244" s="169"/>
      <c r="K244" s="170"/>
      <c r="L244" s="27"/>
      <c r="M244" s="171" t="s">
        <v>1</v>
      </c>
      <c r="N244" s="172" t="s">
        <v>36</v>
      </c>
      <c r="O244" s="160">
        <v>0</v>
      </c>
      <c r="P244" s="160">
        <f t="shared" si="45"/>
        <v>0</v>
      </c>
      <c r="Q244" s="160">
        <v>0</v>
      </c>
      <c r="R244" s="160">
        <f t="shared" si="46"/>
        <v>0</v>
      </c>
      <c r="S244" s="160">
        <v>0</v>
      </c>
      <c r="T244" s="161">
        <f t="shared" si="47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2" t="s">
        <v>859</v>
      </c>
      <c r="AT244" s="162" t="s">
        <v>178</v>
      </c>
      <c r="AU244" s="162" t="s">
        <v>77</v>
      </c>
      <c r="AY244" s="14" t="s">
        <v>170</v>
      </c>
      <c r="BE244" s="163">
        <f t="shared" si="48"/>
        <v>0</v>
      </c>
      <c r="BF244" s="163">
        <f t="shared" si="49"/>
        <v>0</v>
      </c>
      <c r="BG244" s="163">
        <f t="shared" si="50"/>
        <v>0</v>
      </c>
      <c r="BH244" s="163">
        <f t="shared" si="51"/>
        <v>0</v>
      </c>
      <c r="BI244" s="163">
        <f t="shared" si="52"/>
        <v>0</v>
      </c>
      <c r="BJ244" s="14" t="s">
        <v>83</v>
      </c>
      <c r="BK244" s="163">
        <f t="shared" si="53"/>
        <v>0</v>
      </c>
      <c r="BL244" s="14" t="s">
        <v>859</v>
      </c>
      <c r="BM244" s="162" t="s">
        <v>891</v>
      </c>
    </row>
    <row r="245" spans="1:65" s="2" customFormat="1" ht="24.2" customHeight="1">
      <c r="A245" s="26"/>
      <c r="B245" s="149"/>
      <c r="C245" s="164" t="s">
        <v>459</v>
      </c>
      <c r="D245" s="164" t="s">
        <v>178</v>
      </c>
      <c r="E245" s="165" t="s">
        <v>892</v>
      </c>
      <c r="F245" s="166" t="s">
        <v>893</v>
      </c>
      <c r="G245" s="167" t="s">
        <v>219</v>
      </c>
      <c r="H245" s="168">
        <v>284</v>
      </c>
      <c r="I245" s="169"/>
      <c r="J245" s="169"/>
      <c r="K245" s="170"/>
      <c r="L245" s="27"/>
      <c r="M245" s="171" t="s">
        <v>1</v>
      </c>
      <c r="N245" s="172" t="s">
        <v>36</v>
      </c>
      <c r="O245" s="160">
        <v>0</v>
      </c>
      <c r="P245" s="160">
        <f t="shared" si="45"/>
        <v>0</v>
      </c>
      <c r="Q245" s="160">
        <v>0</v>
      </c>
      <c r="R245" s="160">
        <f t="shared" si="46"/>
        <v>0</v>
      </c>
      <c r="S245" s="160">
        <v>0</v>
      </c>
      <c r="T245" s="161">
        <f t="shared" si="47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859</v>
      </c>
      <c r="AT245" s="162" t="s">
        <v>178</v>
      </c>
      <c r="AU245" s="162" t="s">
        <v>77</v>
      </c>
      <c r="AY245" s="14" t="s">
        <v>170</v>
      </c>
      <c r="BE245" s="163">
        <f t="shared" si="48"/>
        <v>0</v>
      </c>
      <c r="BF245" s="163">
        <f t="shared" si="49"/>
        <v>0</v>
      </c>
      <c r="BG245" s="163">
        <f t="shared" si="50"/>
        <v>0</v>
      </c>
      <c r="BH245" s="163">
        <f t="shared" si="51"/>
        <v>0</v>
      </c>
      <c r="BI245" s="163">
        <f t="shared" si="52"/>
        <v>0</v>
      </c>
      <c r="BJ245" s="14" t="s">
        <v>83</v>
      </c>
      <c r="BK245" s="163">
        <f t="shared" si="53"/>
        <v>0</v>
      </c>
      <c r="BL245" s="14" t="s">
        <v>859</v>
      </c>
      <c r="BM245" s="162" t="s">
        <v>894</v>
      </c>
    </row>
    <row r="246" spans="1:65" s="2" customFormat="1" ht="24.2" customHeight="1">
      <c r="A246" s="26"/>
      <c r="B246" s="149"/>
      <c r="C246" s="164" t="s">
        <v>895</v>
      </c>
      <c r="D246" s="164" t="s">
        <v>178</v>
      </c>
      <c r="E246" s="165" t="s">
        <v>896</v>
      </c>
      <c r="F246" s="166" t="s">
        <v>897</v>
      </c>
      <c r="G246" s="167" t="s">
        <v>219</v>
      </c>
      <c r="H246" s="168">
        <v>44</v>
      </c>
      <c r="I246" s="169"/>
      <c r="J246" s="169"/>
      <c r="K246" s="170"/>
      <c r="L246" s="27"/>
      <c r="M246" s="171" t="s">
        <v>1</v>
      </c>
      <c r="N246" s="172" t="s">
        <v>36</v>
      </c>
      <c r="O246" s="160">
        <v>0</v>
      </c>
      <c r="P246" s="160">
        <f t="shared" si="45"/>
        <v>0</v>
      </c>
      <c r="Q246" s="160">
        <v>0</v>
      </c>
      <c r="R246" s="160">
        <f t="shared" si="46"/>
        <v>0</v>
      </c>
      <c r="S246" s="160">
        <v>0</v>
      </c>
      <c r="T246" s="161">
        <f t="shared" si="47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859</v>
      </c>
      <c r="AT246" s="162" t="s">
        <v>178</v>
      </c>
      <c r="AU246" s="162" t="s">
        <v>77</v>
      </c>
      <c r="AY246" s="14" t="s">
        <v>170</v>
      </c>
      <c r="BE246" s="163">
        <f t="shared" si="48"/>
        <v>0</v>
      </c>
      <c r="BF246" s="163">
        <f t="shared" si="49"/>
        <v>0</v>
      </c>
      <c r="BG246" s="163">
        <f t="shared" si="50"/>
        <v>0</v>
      </c>
      <c r="BH246" s="163">
        <f t="shared" si="51"/>
        <v>0</v>
      </c>
      <c r="BI246" s="163">
        <f t="shared" si="52"/>
        <v>0</v>
      </c>
      <c r="BJ246" s="14" t="s">
        <v>83</v>
      </c>
      <c r="BK246" s="163">
        <f t="shared" si="53"/>
        <v>0</v>
      </c>
      <c r="BL246" s="14" t="s">
        <v>859</v>
      </c>
      <c r="BM246" s="162" t="s">
        <v>898</v>
      </c>
    </row>
    <row r="247" spans="1:65" s="2" customFormat="1" ht="24.2" customHeight="1">
      <c r="A247" s="26"/>
      <c r="B247" s="149"/>
      <c r="C247" s="164" t="s">
        <v>462</v>
      </c>
      <c r="D247" s="164" t="s">
        <v>178</v>
      </c>
      <c r="E247" s="165" t="s">
        <v>899</v>
      </c>
      <c r="F247" s="166" t="s">
        <v>900</v>
      </c>
      <c r="G247" s="167" t="s">
        <v>219</v>
      </c>
      <c r="H247" s="168">
        <v>4</v>
      </c>
      <c r="I247" s="169"/>
      <c r="J247" s="169"/>
      <c r="K247" s="170"/>
      <c r="L247" s="27"/>
      <c r="M247" s="171" t="s">
        <v>1</v>
      </c>
      <c r="N247" s="172" t="s">
        <v>36</v>
      </c>
      <c r="O247" s="160">
        <v>0</v>
      </c>
      <c r="P247" s="160">
        <f t="shared" si="45"/>
        <v>0</v>
      </c>
      <c r="Q247" s="160">
        <v>0</v>
      </c>
      <c r="R247" s="160">
        <f t="shared" si="46"/>
        <v>0</v>
      </c>
      <c r="S247" s="160">
        <v>0</v>
      </c>
      <c r="T247" s="161">
        <f t="shared" si="47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859</v>
      </c>
      <c r="AT247" s="162" t="s">
        <v>178</v>
      </c>
      <c r="AU247" s="162" t="s">
        <v>77</v>
      </c>
      <c r="AY247" s="14" t="s">
        <v>170</v>
      </c>
      <c r="BE247" s="163">
        <f t="shared" si="48"/>
        <v>0</v>
      </c>
      <c r="BF247" s="163">
        <f t="shared" si="49"/>
        <v>0</v>
      </c>
      <c r="BG247" s="163">
        <f t="shared" si="50"/>
        <v>0</v>
      </c>
      <c r="BH247" s="163">
        <f t="shared" si="51"/>
        <v>0</v>
      </c>
      <c r="BI247" s="163">
        <f t="shared" si="52"/>
        <v>0</v>
      </c>
      <c r="BJ247" s="14" t="s">
        <v>83</v>
      </c>
      <c r="BK247" s="163">
        <f t="shared" si="53"/>
        <v>0</v>
      </c>
      <c r="BL247" s="14" t="s">
        <v>859</v>
      </c>
      <c r="BM247" s="162" t="s">
        <v>901</v>
      </c>
    </row>
    <row r="248" spans="1:65" s="2" customFormat="1" ht="24.2" customHeight="1">
      <c r="A248" s="26"/>
      <c r="B248" s="149"/>
      <c r="C248" s="164" t="s">
        <v>902</v>
      </c>
      <c r="D248" s="164" t="s">
        <v>178</v>
      </c>
      <c r="E248" s="165" t="s">
        <v>903</v>
      </c>
      <c r="F248" s="166" t="s">
        <v>904</v>
      </c>
      <c r="G248" s="167" t="s">
        <v>181</v>
      </c>
      <c r="H248" s="168">
        <v>76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</v>
      </c>
      <c r="P248" s="160">
        <f t="shared" si="45"/>
        <v>0</v>
      </c>
      <c r="Q248" s="160">
        <v>0</v>
      </c>
      <c r="R248" s="160">
        <f t="shared" si="46"/>
        <v>0</v>
      </c>
      <c r="S248" s="160">
        <v>0</v>
      </c>
      <c r="T248" s="161">
        <f t="shared" si="47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859</v>
      </c>
      <c r="AT248" s="162" t="s">
        <v>178</v>
      </c>
      <c r="AU248" s="162" t="s">
        <v>77</v>
      </c>
      <c r="AY248" s="14" t="s">
        <v>170</v>
      </c>
      <c r="BE248" s="163">
        <f t="shared" si="48"/>
        <v>0</v>
      </c>
      <c r="BF248" s="163">
        <f t="shared" si="49"/>
        <v>0</v>
      </c>
      <c r="BG248" s="163">
        <f t="shared" si="50"/>
        <v>0</v>
      </c>
      <c r="BH248" s="163">
        <f t="shared" si="51"/>
        <v>0</v>
      </c>
      <c r="BI248" s="163">
        <f t="shared" si="52"/>
        <v>0</v>
      </c>
      <c r="BJ248" s="14" t="s">
        <v>83</v>
      </c>
      <c r="BK248" s="163">
        <f t="shared" si="53"/>
        <v>0</v>
      </c>
      <c r="BL248" s="14" t="s">
        <v>859</v>
      </c>
      <c r="BM248" s="162" t="s">
        <v>905</v>
      </c>
    </row>
    <row r="249" spans="1:65" s="2" customFormat="1" ht="37.9" customHeight="1">
      <c r="A249" s="26"/>
      <c r="B249" s="149"/>
      <c r="C249" s="164" t="s">
        <v>466</v>
      </c>
      <c r="D249" s="164" t="s">
        <v>178</v>
      </c>
      <c r="E249" s="165" t="s">
        <v>906</v>
      </c>
      <c r="F249" s="166" t="s">
        <v>907</v>
      </c>
      <c r="G249" s="167" t="s">
        <v>219</v>
      </c>
      <c r="H249" s="168">
        <v>2</v>
      </c>
      <c r="I249" s="169"/>
      <c r="J249" s="169"/>
      <c r="K249" s="170"/>
      <c r="L249" s="27"/>
      <c r="M249" s="171" t="s">
        <v>1</v>
      </c>
      <c r="N249" s="172" t="s">
        <v>36</v>
      </c>
      <c r="O249" s="160">
        <v>0</v>
      </c>
      <c r="P249" s="160">
        <f t="shared" si="45"/>
        <v>0</v>
      </c>
      <c r="Q249" s="160">
        <v>0</v>
      </c>
      <c r="R249" s="160">
        <f t="shared" si="46"/>
        <v>0</v>
      </c>
      <c r="S249" s="160">
        <v>0</v>
      </c>
      <c r="T249" s="161">
        <f t="shared" si="47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859</v>
      </c>
      <c r="AT249" s="162" t="s">
        <v>178</v>
      </c>
      <c r="AU249" s="162" t="s">
        <v>77</v>
      </c>
      <c r="AY249" s="14" t="s">
        <v>170</v>
      </c>
      <c r="BE249" s="163">
        <f t="shared" si="48"/>
        <v>0</v>
      </c>
      <c r="BF249" s="163">
        <f t="shared" si="49"/>
        <v>0</v>
      </c>
      <c r="BG249" s="163">
        <f t="shared" si="50"/>
        <v>0</v>
      </c>
      <c r="BH249" s="163">
        <f t="shared" si="51"/>
        <v>0</v>
      </c>
      <c r="BI249" s="163">
        <f t="shared" si="52"/>
        <v>0</v>
      </c>
      <c r="BJ249" s="14" t="s">
        <v>83</v>
      </c>
      <c r="BK249" s="163">
        <f t="shared" si="53"/>
        <v>0</v>
      </c>
      <c r="BL249" s="14" t="s">
        <v>859</v>
      </c>
      <c r="BM249" s="162" t="s">
        <v>908</v>
      </c>
    </row>
    <row r="250" spans="1:65" s="2" customFormat="1" ht="33" customHeight="1">
      <c r="A250" s="26"/>
      <c r="B250" s="149"/>
      <c r="C250" s="164" t="s">
        <v>909</v>
      </c>
      <c r="D250" s="164" t="s">
        <v>178</v>
      </c>
      <c r="E250" s="165" t="s">
        <v>910</v>
      </c>
      <c r="F250" s="166" t="s">
        <v>911</v>
      </c>
      <c r="G250" s="167" t="s">
        <v>219</v>
      </c>
      <c r="H250" s="168">
        <v>99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45"/>
        <v>0</v>
      </c>
      <c r="Q250" s="160">
        <v>0</v>
      </c>
      <c r="R250" s="160">
        <f t="shared" si="46"/>
        <v>0</v>
      </c>
      <c r="S250" s="160">
        <v>0</v>
      </c>
      <c r="T250" s="161">
        <f t="shared" si="47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859</v>
      </c>
      <c r="AT250" s="162" t="s">
        <v>178</v>
      </c>
      <c r="AU250" s="162" t="s">
        <v>77</v>
      </c>
      <c r="AY250" s="14" t="s">
        <v>170</v>
      </c>
      <c r="BE250" s="163">
        <f t="shared" si="48"/>
        <v>0</v>
      </c>
      <c r="BF250" s="163">
        <f t="shared" si="49"/>
        <v>0</v>
      </c>
      <c r="BG250" s="163">
        <f t="shared" si="50"/>
        <v>0</v>
      </c>
      <c r="BH250" s="163">
        <f t="shared" si="51"/>
        <v>0</v>
      </c>
      <c r="BI250" s="163">
        <f t="shared" si="52"/>
        <v>0</v>
      </c>
      <c r="BJ250" s="14" t="s">
        <v>83</v>
      </c>
      <c r="BK250" s="163">
        <f t="shared" si="53"/>
        <v>0</v>
      </c>
      <c r="BL250" s="14" t="s">
        <v>859</v>
      </c>
      <c r="BM250" s="162" t="s">
        <v>912</v>
      </c>
    </row>
    <row r="251" spans="1:65" s="2" customFormat="1" ht="37.9" customHeight="1">
      <c r="A251" s="26"/>
      <c r="B251" s="149"/>
      <c r="C251" s="164" t="s">
        <v>467</v>
      </c>
      <c r="D251" s="164" t="s">
        <v>178</v>
      </c>
      <c r="E251" s="165" t="s">
        <v>913</v>
      </c>
      <c r="F251" s="166" t="s">
        <v>914</v>
      </c>
      <c r="G251" s="167" t="s">
        <v>219</v>
      </c>
      <c r="H251" s="168">
        <v>26</v>
      </c>
      <c r="I251" s="169"/>
      <c r="J251" s="169"/>
      <c r="K251" s="170"/>
      <c r="L251" s="27"/>
      <c r="M251" s="171" t="s">
        <v>1</v>
      </c>
      <c r="N251" s="172" t="s">
        <v>36</v>
      </c>
      <c r="O251" s="160">
        <v>0</v>
      </c>
      <c r="P251" s="160">
        <f t="shared" si="45"/>
        <v>0</v>
      </c>
      <c r="Q251" s="160">
        <v>0</v>
      </c>
      <c r="R251" s="160">
        <f t="shared" si="46"/>
        <v>0</v>
      </c>
      <c r="S251" s="160">
        <v>0</v>
      </c>
      <c r="T251" s="161">
        <f t="shared" si="47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859</v>
      </c>
      <c r="AT251" s="162" t="s">
        <v>178</v>
      </c>
      <c r="AU251" s="162" t="s">
        <v>77</v>
      </c>
      <c r="AY251" s="14" t="s">
        <v>170</v>
      </c>
      <c r="BE251" s="163">
        <f t="shared" si="48"/>
        <v>0</v>
      </c>
      <c r="BF251" s="163">
        <f t="shared" si="49"/>
        <v>0</v>
      </c>
      <c r="BG251" s="163">
        <f t="shared" si="50"/>
        <v>0</v>
      </c>
      <c r="BH251" s="163">
        <f t="shared" si="51"/>
        <v>0</v>
      </c>
      <c r="BI251" s="163">
        <f t="shared" si="52"/>
        <v>0</v>
      </c>
      <c r="BJ251" s="14" t="s">
        <v>83</v>
      </c>
      <c r="BK251" s="163">
        <f t="shared" si="53"/>
        <v>0</v>
      </c>
      <c r="BL251" s="14" t="s">
        <v>859</v>
      </c>
      <c r="BM251" s="162" t="s">
        <v>915</v>
      </c>
    </row>
    <row r="252" spans="1:65" s="2" customFormat="1" ht="24.2" customHeight="1">
      <c r="A252" s="26"/>
      <c r="B252" s="149"/>
      <c r="C252" s="164" t="s">
        <v>916</v>
      </c>
      <c r="D252" s="164" t="s">
        <v>178</v>
      </c>
      <c r="E252" s="165" t="s">
        <v>917</v>
      </c>
      <c r="F252" s="166" t="s">
        <v>918</v>
      </c>
      <c r="G252" s="167" t="s">
        <v>219</v>
      </c>
      <c r="H252" s="168">
        <v>3</v>
      </c>
      <c r="I252" s="169"/>
      <c r="J252" s="169"/>
      <c r="K252" s="170"/>
      <c r="L252" s="27"/>
      <c r="M252" s="171" t="s">
        <v>1</v>
      </c>
      <c r="N252" s="172" t="s">
        <v>36</v>
      </c>
      <c r="O252" s="160">
        <v>0</v>
      </c>
      <c r="P252" s="160">
        <f t="shared" si="45"/>
        <v>0</v>
      </c>
      <c r="Q252" s="160">
        <v>0</v>
      </c>
      <c r="R252" s="160">
        <f t="shared" si="46"/>
        <v>0</v>
      </c>
      <c r="S252" s="160">
        <v>0</v>
      </c>
      <c r="T252" s="161">
        <f t="shared" si="47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2" t="s">
        <v>859</v>
      </c>
      <c r="AT252" s="162" t="s">
        <v>178</v>
      </c>
      <c r="AU252" s="162" t="s">
        <v>77</v>
      </c>
      <c r="AY252" s="14" t="s">
        <v>170</v>
      </c>
      <c r="BE252" s="163">
        <f t="shared" si="48"/>
        <v>0</v>
      </c>
      <c r="BF252" s="163">
        <f t="shared" si="49"/>
        <v>0</v>
      </c>
      <c r="BG252" s="163">
        <f t="shared" si="50"/>
        <v>0</v>
      </c>
      <c r="BH252" s="163">
        <f t="shared" si="51"/>
        <v>0</v>
      </c>
      <c r="BI252" s="163">
        <f t="shared" si="52"/>
        <v>0</v>
      </c>
      <c r="BJ252" s="14" t="s">
        <v>83</v>
      </c>
      <c r="BK252" s="163">
        <f t="shared" si="53"/>
        <v>0</v>
      </c>
      <c r="BL252" s="14" t="s">
        <v>859</v>
      </c>
      <c r="BM252" s="162" t="s">
        <v>919</v>
      </c>
    </row>
    <row r="253" spans="1:65" s="2" customFormat="1" ht="24.2" customHeight="1">
      <c r="A253" s="26"/>
      <c r="B253" s="149"/>
      <c r="C253" s="164" t="s">
        <v>471</v>
      </c>
      <c r="D253" s="164" t="s">
        <v>178</v>
      </c>
      <c r="E253" s="165" t="s">
        <v>920</v>
      </c>
      <c r="F253" s="166" t="s">
        <v>921</v>
      </c>
      <c r="G253" s="167" t="s">
        <v>181</v>
      </c>
      <c r="H253" s="168">
        <v>642</v>
      </c>
      <c r="I253" s="169"/>
      <c r="J253" s="169"/>
      <c r="K253" s="170"/>
      <c r="L253" s="27"/>
      <c r="M253" s="171" t="s">
        <v>1</v>
      </c>
      <c r="N253" s="172" t="s">
        <v>36</v>
      </c>
      <c r="O253" s="160">
        <v>0</v>
      </c>
      <c r="P253" s="160">
        <f t="shared" si="45"/>
        <v>0</v>
      </c>
      <c r="Q253" s="160">
        <v>0</v>
      </c>
      <c r="R253" s="160">
        <f t="shared" si="46"/>
        <v>0</v>
      </c>
      <c r="S253" s="160">
        <v>0</v>
      </c>
      <c r="T253" s="161">
        <f t="shared" si="47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859</v>
      </c>
      <c r="AT253" s="162" t="s">
        <v>178</v>
      </c>
      <c r="AU253" s="162" t="s">
        <v>77</v>
      </c>
      <c r="AY253" s="14" t="s">
        <v>170</v>
      </c>
      <c r="BE253" s="163">
        <f t="shared" si="48"/>
        <v>0</v>
      </c>
      <c r="BF253" s="163">
        <f t="shared" si="49"/>
        <v>0</v>
      </c>
      <c r="BG253" s="163">
        <f t="shared" si="50"/>
        <v>0</v>
      </c>
      <c r="BH253" s="163">
        <f t="shared" si="51"/>
        <v>0</v>
      </c>
      <c r="BI253" s="163">
        <f t="shared" si="52"/>
        <v>0</v>
      </c>
      <c r="BJ253" s="14" t="s">
        <v>83</v>
      </c>
      <c r="BK253" s="163">
        <f t="shared" si="53"/>
        <v>0</v>
      </c>
      <c r="BL253" s="14" t="s">
        <v>859</v>
      </c>
      <c r="BM253" s="162" t="s">
        <v>922</v>
      </c>
    </row>
    <row r="254" spans="1:65" s="2" customFormat="1" ht="33" customHeight="1">
      <c r="A254" s="26"/>
      <c r="B254" s="149"/>
      <c r="C254" s="164" t="s">
        <v>923</v>
      </c>
      <c r="D254" s="164" t="s">
        <v>178</v>
      </c>
      <c r="E254" s="165" t="s">
        <v>924</v>
      </c>
      <c r="F254" s="166" t="s">
        <v>925</v>
      </c>
      <c r="G254" s="167" t="s">
        <v>275</v>
      </c>
      <c r="H254" s="168">
        <v>1.97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 t="shared" si="45"/>
        <v>0</v>
      </c>
      <c r="Q254" s="160">
        <v>0</v>
      </c>
      <c r="R254" s="160">
        <f t="shared" si="46"/>
        <v>0</v>
      </c>
      <c r="S254" s="160">
        <v>0</v>
      </c>
      <c r="T254" s="161">
        <f t="shared" si="47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859</v>
      </c>
      <c r="AT254" s="162" t="s">
        <v>178</v>
      </c>
      <c r="AU254" s="162" t="s">
        <v>77</v>
      </c>
      <c r="AY254" s="14" t="s">
        <v>170</v>
      </c>
      <c r="BE254" s="163">
        <f t="shared" si="48"/>
        <v>0</v>
      </c>
      <c r="BF254" s="163">
        <f t="shared" si="49"/>
        <v>0</v>
      </c>
      <c r="BG254" s="163">
        <f t="shared" si="50"/>
        <v>0</v>
      </c>
      <c r="BH254" s="163">
        <f t="shared" si="51"/>
        <v>0</v>
      </c>
      <c r="BI254" s="163">
        <f t="shared" si="52"/>
        <v>0</v>
      </c>
      <c r="BJ254" s="14" t="s">
        <v>83</v>
      </c>
      <c r="BK254" s="163">
        <f t="shared" si="53"/>
        <v>0</v>
      </c>
      <c r="BL254" s="14" t="s">
        <v>859</v>
      </c>
      <c r="BM254" s="162" t="s">
        <v>926</v>
      </c>
    </row>
    <row r="255" spans="1:65" s="2" customFormat="1" ht="24.2" customHeight="1">
      <c r="A255" s="26"/>
      <c r="B255" s="149"/>
      <c r="C255" s="164" t="s">
        <v>474</v>
      </c>
      <c r="D255" s="164" t="s">
        <v>178</v>
      </c>
      <c r="E255" s="165" t="s">
        <v>927</v>
      </c>
      <c r="F255" s="166" t="s">
        <v>928</v>
      </c>
      <c r="G255" s="167" t="s">
        <v>275</v>
      </c>
      <c r="H255" s="168">
        <v>0.57299999999999995</v>
      </c>
      <c r="I255" s="169"/>
      <c r="J255" s="169"/>
      <c r="K255" s="170"/>
      <c r="L255" s="27"/>
      <c r="M255" s="171" t="s">
        <v>1</v>
      </c>
      <c r="N255" s="172" t="s">
        <v>36</v>
      </c>
      <c r="O255" s="160">
        <v>0</v>
      </c>
      <c r="P255" s="160">
        <f t="shared" si="45"/>
        <v>0</v>
      </c>
      <c r="Q255" s="160">
        <v>0</v>
      </c>
      <c r="R255" s="160">
        <f t="shared" si="46"/>
        <v>0</v>
      </c>
      <c r="S255" s="160">
        <v>0</v>
      </c>
      <c r="T255" s="161">
        <f t="shared" si="47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2" t="s">
        <v>859</v>
      </c>
      <c r="AT255" s="162" t="s">
        <v>178</v>
      </c>
      <c r="AU255" s="162" t="s">
        <v>77</v>
      </c>
      <c r="AY255" s="14" t="s">
        <v>170</v>
      </c>
      <c r="BE255" s="163">
        <f t="shared" si="48"/>
        <v>0</v>
      </c>
      <c r="BF255" s="163">
        <f t="shared" si="49"/>
        <v>0</v>
      </c>
      <c r="BG255" s="163">
        <f t="shared" si="50"/>
        <v>0</v>
      </c>
      <c r="BH255" s="163">
        <f t="shared" si="51"/>
        <v>0</v>
      </c>
      <c r="BI255" s="163">
        <f t="shared" si="52"/>
        <v>0</v>
      </c>
      <c r="BJ255" s="14" t="s">
        <v>83</v>
      </c>
      <c r="BK255" s="163">
        <f t="shared" si="53"/>
        <v>0</v>
      </c>
      <c r="BL255" s="14" t="s">
        <v>859</v>
      </c>
      <c r="BM255" s="162" t="s">
        <v>929</v>
      </c>
    </row>
    <row r="256" spans="1:65" s="2" customFormat="1" ht="24.2" customHeight="1">
      <c r="A256" s="26"/>
      <c r="B256" s="149"/>
      <c r="C256" s="164" t="s">
        <v>930</v>
      </c>
      <c r="D256" s="164" t="s">
        <v>178</v>
      </c>
      <c r="E256" s="165" t="s">
        <v>931</v>
      </c>
      <c r="F256" s="166" t="s">
        <v>932</v>
      </c>
      <c r="G256" s="167" t="s">
        <v>219</v>
      </c>
      <c r="H256" s="168">
        <v>3</v>
      </c>
      <c r="I256" s="169"/>
      <c r="J256" s="169"/>
      <c r="K256" s="170"/>
      <c r="L256" s="27"/>
      <c r="M256" s="171" t="s">
        <v>1</v>
      </c>
      <c r="N256" s="172" t="s">
        <v>36</v>
      </c>
      <c r="O256" s="160">
        <v>0</v>
      </c>
      <c r="P256" s="160">
        <f t="shared" si="45"/>
        <v>0</v>
      </c>
      <c r="Q256" s="160">
        <v>0</v>
      </c>
      <c r="R256" s="160">
        <f t="shared" si="46"/>
        <v>0</v>
      </c>
      <c r="S256" s="160">
        <v>0</v>
      </c>
      <c r="T256" s="161">
        <f t="shared" si="47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2" t="s">
        <v>859</v>
      </c>
      <c r="AT256" s="162" t="s">
        <v>178</v>
      </c>
      <c r="AU256" s="162" t="s">
        <v>77</v>
      </c>
      <c r="AY256" s="14" t="s">
        <v>170</v>
      </c>
      <c r="BE256" s="163">
        <f t="shared" si="48"/>
        <v>0</v>
      </c>
      <c r="BF256" s="163">
        <f t="shared" si="49"/>
        <v>0</v>
      </c>
      <c r="BG256" s="163">
        <f t="shared" si="50"/>
        <v>0</v>
      </c>
      <c r="BH256" s="163">
        <f t="shared" si="51"/>
        <v>0</v>
      </c>
      <c r="BI256" s="163">
        <f t="shared" si="52"/>
        <v>0</v>
      </c>
      <c r="BJ256" s="14" t="s">
        <v>83</v>
      </c>
      <c r="BK256" s="163">
        <f t="shared" si="53"/>
        <v>0</v>
      </c>
      <c r="BL256" s="14" t="s">
        <v>859</v>
      </c>
      <c r="BM256" s="162" t="s">
        <v>933</v>
      </c>
    </row>
    <row r="257" spans="1:65" s="12" customFormat="1" ht="25.9" customHeight="1">
      <c r="B257" s="137"/>
      <c r="D257" s="138" t="s">
        <v>69</v>
      </c>
      <c r="E257" s="139" t="s">
        <v>934</v>
      </c>
      <c r="F257" s="139" t="s">
        <v>935</v>
      </c>
      <c r="J257" s="140"/>
      <c r="L257" s="137"/>
      <c r="M257" s="141"/>
      <c r="N257" s="142"/>
      <c r="O257" s="142"/>
      <c r="P257" s="143">
        <f>SUM(P258:P262)</f>
        <v>0</v>
      </c>
      <c r="Q257" s="142"/>
      <c r="R257" s="143">
        <f>SUM(R258:R262)</f>
        <v>0</v>
      </c>
      <c r="S257" s="142"/>
      <c r="T257" s="144">
        <f>SUM(T258:T262)</f>
        <v>0</v>
      </c>
      <c r="AR257" s="138" t="s">
        <v>177</v>
      </c>
      <c r="AT257" s="145" t="s">
        <v>69</v>
      </c>
      <c r="AU257" s="145" t="s">
        <v>70</v>
      </c>
      <c r="AY257" s="138" t="s">
        <v>170</v>
      </c>
      <c r="BK257" s="146">
        <f>SUM(BK258:BK262)</f>
        <v>0</v>
      </c>
    </row>
    <row r="258" spans="1:65" s="2" customFormat="1" ht="16.5" customHeight="1">
      <c r="A258" s="26"/>
      <c r="B258" s="149"/>
      <c r="C258" s="164" t="s">
        <v>480</v>
      </c>
      <c r="D258" s="164" t="s">
        <v>178</v>
      </c>
      <c r="E258" s="165" t="s">
        <v>936</v>
      </c>
      <c r="F258" s="166" t="s">
        <v>937</v>
      </c>
      <c r="G258" s="167" t="s">
        <v>938</v>
      </c>
      <c r="H258" s="168">
        <v>72</v>
      </c>
      <c r="I258" s="169"/>
      <c r="J258" s="169"/>
      <c r="K258" s="170"/>
      <c r="L258" s="27"/>
      <c r="M258" s="171" t="s">
        <v>1</v>
      </c>
      <c r="N258" s="172" t="s">
        <v>36</v>
      </c>
      <c r="O258" s="160">
        <v>0</v>
      </c>
      <c r="P258" s="160">
        <f>O258*H258</f>
        <v>0</v>
      </c>
      <c r="Q258" s="160">
        <v>0</v>
      </c>
      <c r="R258" s="160">
        <f>Q258*H258</f>
        <v>0</v>
      </c>
      <c r="S258" s="160">
        <v>0</v>
      </c>
      <c r="T258" s="161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2" t="s">
        <v>859</v>
      </c>
      <c r="AT258" s="162" t="s">
        <v>178</v>
      </c>
      <c r="AU258" s="162" t="s">
        <v>77</v>
      </c>
      <c r="AY258" s="14" t="s">
        <v>170</v>
      </c>
      <c r="BE258" s="163">
        <f>IF(N258="základná",J258,0)</f>
        <v>0</v>
      </c>
      <c r="BF258" s="163">
        <f>IF(N258="znížená",J258,0)</f>
        <v>0</v>
      </c>
      <c r="BG258" s="163">
        <f>IF(N258="zákl. prenesená",J258,0)</f>
        <v>0</v>
      </c>
      <c r="BH258" s="163">
        <f>IF(N258="zníž. prenesená",J258,0)</f>
        <v>0</v>
      </c>
      <c r="BI258" s="163">
        <f>IF(N258="nulová",J258,0)</f>
        <v>0</v>
      </c>
      <c r="BJ258" s="14" t="s">
        <v>83</v>
      </c>
      <c r="BK258" s="163">
        <f>ROUND(I258*H258,2)</f>
        <v>0</v>
      </c>
      <c r="BL258" s="14" t="s">
        <v>859</v>
      </c>
      <c r="BM258" s="162" t="s">
        <v>939</v>
      </c>
    </row>
    <row r="259" spans="1:65" s="2" customFormat="1" ht="16.5" customHeight="1">
      <c r="A259" s="26"/>
      <c r="B259" s="149"/>
      <c r="C259" s="164" t="s">
        <v>940</v>
      </c>
      <c r="D259" s="164" t="s">
        <v>178</v>
      </c>
      <c r="E259" s="165" t="s">
        <v>941</v>
      </c>
      <c r="F259" s="166" t="s">
        <v>942</v>
      </c>
      <c r="G259" s="167" t="s">
        <v>938</v>
      </c>
      <c r="H259" s="168">
        <v>6</v>
      </c>
      <c r="I259" s="169"/>
      <c r="J259" s="169"/>
      <c r="K259" s="170"/>
      <c r="L259" s="27"/>
      <c r="M259" s="171" t="s">
        <v>1</v>
      </c>
      <c r="N259" s="172" t="s">
        <v>36</v>
      </c>
      <c r="O259" s="160">
        <v>0</v>
      </c>
      <c r="P259" s="160">
        <f>O259*H259</f>
        <v>0</v>
      </c>
      <c r="Q259" s="160">
        <v>0</v>
      </c>
      <c r="R259" s="160">
        <f>Q259*H259</f>
        <v>0</v>
      </c>
      <c r="S259" s="160">
        <v>0</v>
      </c>
      <c r="T259" s="161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2" t="s">
        <v>859</v>
      </c>
      <c r="AT259" s="162" t="s">
        <v>178</v>
      </c>
      <c r="AU259" s="162" t="s">
        <v>77</v>
      </c>
      <c r="AY259" s="14" t="s">
        <v>170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4" t="s">
        <v>83</v>
      </c>
      <c r="BK259" s="163">
        <f>ROUND(I259*H259,2)</f>
        <v>0</v>
      </c>
      <c r="BL259" s="14" t="s">
        <v>859</v>
      </c>
      <c r="BM259" s="162" t="s">
        <v>943</v>
      </c>
    </row>
    <row r="260" spans="1:65" s="2" customFormat="1" ht="16.5" customHeight="1">
      <c r="A260" s="26"/>
      <c r="B260" s="149"/>
      <c r="C260" s="164" t="s">
        <v>483</v>
      </c>
      <c r="D260" s="164" t="s">
        <v>178</v>
      </c>
      <c r="E260" s="165" t="s">
        <v>944</v>
      </c>
      <c r="F260" s="166" t="s">
        <v>945</v>
      </c>
      <c r="G260" s="167" t="s">
        <v>938</v>
      </c>
      <c r="H260" s="168">
        <v>16</v>
      </c>
      <c r="I260" s="169"/>
      <c r="J260" s="169"/>
      <c r="K260" s="170"/>
      <c r="L260" s="27"/>
      <c r="M260" s="171" t="s">
        <v>1</v>
      </c>
      <c r="N260" s="172" t="s">
        <v>36</v>
      </c>
      <c r="O260" s="160">
        <v>0</v>
      </c>
      <c r="P260" s="160">
        <f>O260*H260</f>
        <v>0</v>
      </c>
      <c r="Q260" s="160">
        <v>0</v>
      </c>
      <c r="R260" s="160">
        <f>Q260*H260</f>
        <v>0</v>
      </c>
      <c r="S260" s="160">
        <v>0</v>
      </c>
      <c r="T260" s="161">
        <f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2" t="s">
        <v>859</v>
      </c>
      <c r="AT260" s="162" t="s">
        <v>178</v>
      </c>
      <c r="AU260" s="162" t="s">
        <v>77</v>
      </c>
      <c r="AY260" s="14" t="s">
        <v>170</v>
      </c>
      <c r="BE260" s="163">
        <f>IF(N260="základná",J260,0)</f>
        <v>0</v>
      </c>
      <c r="BF260" s="163">
        <f>IF(N260="znížená",J260,0)</f>
        <v>0</v>
      </c>
      <c r="BG260" s="163">
        <f>IF(N260="zákl. prenesená",J260,0)</f>
        <v>0</v>
      </c>
      <c r="BH260" s="163">
        <f>IF(N260="zníž. prenesená",J260,0)</f>
        <v>0</v>
      </c>
      <c r="BI260" s="163">
        <f>IF(N260="nulová",J260,0)</f>
        <v>0</v>
      </c>
      <c r="BJ260" s="14" t="s">
        <v>83</v>
      </c>
      <c r="BK260" s="163">
        <f>ROUND(I260*H260,2)</f>
        <v>0</v>
      </c>
      <c r="BL260" s="14" t="s">
        <v>859</v>
      </c>
      <c r="BM260" s="162" t="s">
        <v>946</v>
      </c>
    </row>
    <row r="261" spans="1:65" s="2" customFormat="1" ht="16.5" customHeight="1">
      <c r="A261" s="26"/>
      <c r="B261" s="149"/>
      <c r="C261" s="164" t="s">
        <v>947</v>
      </c>
      <c r="D261" s="164" t="s">
        <v>178</v>
      </c>
      <c r="E261" s="165" t="s">
        <v>948</v>
      </c>
      <c r="F261" s="166" t="s">
        <v>949</v>
      </c>
      <c r="G261" s="167" t="s">
        <v>938</v>
      </c>
      <c r="H261" s="168">
        <v>10</v>
      </c>
      <c r="I261" s="169"/>
      <c r="J261" s="169"/>
      <c r="K261" s="170"/>
      <c r="L261" s="27"/>
      <c r="M261" s="171" t="s">
        <v>1</v>
      </c>
      <c r="N261" s="172" t="s">
        <v>36</v>
      </c>
      <c r="O261" s="160">
        <v>0</v>
      </c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2" t="s">
        <v>859</v>
      </c>
      <c r="AT261" s="162" t="s">
        <v>178</v>
      </c>
      <c r="AU261" s="162" t="s">
        <v>77</v>
      </c>
      <c r="AY261" s="14" t="s">
        <v>170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4" t="s">
        <v>83</v>
      </c>
      <c r="BK261" s="163">
        <f>ROUND(I261*H261,2)</f>
        <v>0</v>
      </c>
      <c r="BL261" s="14" t="s">
        <v>859</v>
      </c>
      <c r="BM261" s="162" t="s">
        <v>950</v>
      </c>
    </row>
    <row r="262" spans="1:65" s="2" customFormat="1" ht="16.5" customHeight="1">
      <c r="A262" s="26"/>
      <c r="B262" s="149"/>
      <c r="C262" s="164" t="s">
        <v>487</v>
      </c>
      <c r="D262" s="164" t="s">
        <v>178</v>
      </c>
      <c r="E262" s="165" t="s">
        <v>951</v>
      </c>
      <c r="F262" s="166" t="s">
        <v>952</v>
      </c>
      <c r="G262" s="167" t="s">
        <v>938</v>
      </c>
      <c r="H262" s="168">
        <v>40</v>
      </c>
      <c r="I262" s="169"/>
      <c r="J262" s="169"/>
      <c r="K262" s="170"/>
      <c r="L262" s="27"/>
      <c r="M262" s="173" t="s">
        <v>1</v>
      </c>
      <c r="N262" s="174" t="s">
        <v>36</v>
      </c>
      <c r="O262" s="175">
        <v>0</v>
      </c>
      <c r="P262" s="175">
        <f>O262*H262</f>
        <v>0</v>
      </c>
      <c r="Q262" s="175">
        <v>0</v>
      </c>
      <c r="R262" s="175">
        <f>Q262*H262</f>
        <v>0</v>
      </c>
      <c r="S262" s="175">
        <v>0</v>
      </c>
      <c r="T262" s="176">
        <f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2" t="s">
        <v>859</v>
      </c>
      <c r="AT262" s="162" t="s">
        <v>178</v>
      </c>
      <c r="AU262" s="162" t="s">
        <v>77</v>
      </c>
      <c r="AY262" s="14" t="s">
        <v>170</v>
      </c>
      <c r="BE262" s="163">
        <f>IF(N262="základná",J262,0)</f>
        <v>0</v>
      </c>
      <c r="BF262" s="163">
        <f>IF(N262="znížená",J262,0)</f>
        <v>0</v>
      </c>
      <c r="BG262" s="163">
        <f>IF(N262="zákl. prenesená",J262,0)</f>
        <v>0</v>
      </c>
      <c r="BH262" s="163">
        <f>IF(N262="zníž. prenesená",J262,0)</f>
        <v>0</v>
      </c>
      <c r="BI262" s="163">
        <f>IF(N262="nulová",J262,0)</f>
        <v>0</v>
      </c>
      <c r="BJ262" s="14" t="s">
        <v>83</v>
      </c>
      <c r="BK262" s="163">
        <f>ROUND(I262*H262,2)</f>
        <v>0</v>
      </c>
      <c r="BL262" s="14" t="s">
        <v>859</v>
      </c>
      <c r="BM262" s="162" t="s">
        <v>953</v>
      </c>
    </row>
    <row r="263" spans="1:65" s="2" customFormat="1" ht="6.95" customHeight="1">
      <c r="A263" s="26"/>
      <c r="B263" s="44"/>
      <c r="C263" s="45"/>
      <c r="D263" s="45"/>
      <c r="E263" s="45"/>
      <c r="F263" s="45"/>
      <c r="G263" s="45"/>
      <c r="H263" s="45"/>
      <c r="I263" s="45"/>
      <c r="J263" s="45"/>
      <c r="K263" s="45"/>
      <c r="L263" s="27"/>
      <c r="M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</row>
  </sheetData>
  <autoFilter ref="C129:K262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5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954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ROUND(J141,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ROUND((SUM(BE141:BE354)),  2)</f>
        <v>0</v>
      </c>
      <c r="G35" s="103"/>
      <c r="H35" s="103"/>
      <c r="I35" s="104">
        <v>0.2</v>
      </c>
      <c r="J35" s="102">
        <f>ROUND(((SUM(BE141:BE354))*I35),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ROUND((SUM(BF141:BF354)),  2)</f>
        <v>0</v>
      </c>
      <c r="G36" s="26"/>
      <c r="H36" s="26"/>
      <c r="I36" s="106">
        <v>0.2</v>
      </c>
      <c r="J36" s="105">
        <f>ROUND(((SUM(BF141:BF354))*I36),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ROUND((SUM(BG141:BG354)),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ROUND((SUM(BH141:BH354)),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ROUND((SUM(BI141:BI354)),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SO01.6Z - E1.6Z  Vzduchotechnika a chladenie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J141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955</v>
      </c>
      <c r="E99" s="120"/>
      <c r="F99" s="120"/>
      <c r="G99" s="120"/>
      <c r="H99" s="120"/>
      <c r="I99" s="120"/>
      <c r="J99" s="121">
        <f>J142</f>
        <v>0</v>
      </c>
      <c r="L99" s="118"/>
    </row>
    <row r="100" spans="1:47" s="10" customFormat="1" ht="19.899999999999999" hidden="1" customHeight="1">
      <c r="B100" s="122"/>
      <c r="D100" s="123" t="s">
        <v>956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47" s="10" customFormat="1" ht="19.899999999999999" hidden="1" customHeight="1">
      <c r="B101" s="122"/>
      <c r="D101" s="123" t="s">
        <v>957</v>
      </c>
      <c r="E101" s="124"/>
      <c r="F101" s="124"/>
      <c r="G101" s="124"/>
      <c r="H101" s="124"/>
      <c r="I101" s="124"/>
      <c r="J101" s="125">
        <f>J150</f>
        <v>0</v>
      </c>
      <c r="L101" s="122"/>
    </row>
    <row r="102" spans="1:47" s="10" customFormat="1" ht="19.899999999999999" hidden="1" customHeight="1">
      <c r="B102" s="122"/>
      <c r="D102" s="123" t="s">
        <v>958</v>
      </c>
      <c r="E102" s="124"/>
      <c r="F102" s="124"/>
      <c r="G102" s="124"/>
      <c r="H102" s="124"/>
      <c r="I102" s="124"/>
      <c r="J102" s="125">
        <f>J158</f>
        <v>0</v>
      </c>
      <c r="L102" s="122"/>
    </row>
    <row r="103" spans="1:47" s="10" customFormat="1" ht="19.899999999999999" hidden="1" customHeight="1">
      <c r="B103" s="122"/>
      <c r="D103" s="123" t="s">
        <v>959</v>
      </c>
      <c r="E103" s="124"/>
      <c r="F103" s="124"/>
      <c r="G103" s="124"/>
      <c r="H103" s="124"/>
      <c r="I103" s="124"/>
      <c r="J103" s="125">
        <f>J164</f>
        <v>0</v>
      </c>
      <c r="L103" s="122"/>
    </row>
    <row r="104" spans="1:47" s="9" customFormat="1" ht="24.95" hidden="1" customHeight="1">
      <c r="B104" s="118"/>
      <c r="D104" s="119" t="s">
        <v>960</v>
      </c>
      <c r="E104" s="120"/>
      <c r="F104" s="120"/>
      <c r="G104" s="120"/>
      <c r="H104" s="120"/>
      <c r="I104" s="120"/>
      <c r="J104" s="121">
        <f>J172</f>
        <v>0</v>
      </c>
      <c r="L104" s="118"/>
    </row>
    <row r="105" spans="1:47" s="10" customFormat="1" ht="19.899999999999999" hidden="1" customHeight="1">
      <c r="B105" s="122"/>
      <c r="D105" s="123" t="s">
        <v>961</v>
      </c>
      <c r="E105" s="124"/>
      <c r="F105" s="124"/>
      <c r="G105" s="124"/>
      <c r="H105" s="124"/>
      <c r="I105" s="124"/>
      <c r="J105" s="125">
        <f>J173</f>
        <v>0</v>
      </c>
      <c r="L105" s="122"/>
    </row>
    <row r="106" spans="1:47" s="10" customFormat="1" ht="19.899999999999999" hidden="1" customHeight="1">
      <c r="B106" s="122"/>
      <c r="D106" s="123" t="s">
        <v>962</v>
      </c>
      <c r="E106" s="124"/>
      <c r="F106" s="124"/>
      <c r="G106" s="124"/>
      <c r="H106" s="124"/>
      <c r="I106" s="124"/>
      <c r="J106" s="125">
        <f>J185</f>
        <v>0</v>
      </c>
      <c r="L106" s="122"/>
    </row>
    <row r="107" spans="1:47" s="10" customFormat="1" ht="19.899999999999999" hidden="1" customHeight="1">
      <c r="B107" s="122"/>
      <c r="D107" s="123" t="s">
        <v>963</v>
      </c>
      <c r="E107" s="124"/>
      <c r="F107" s="124"/>
      <c r="G107" s="124"/>
      <c r="H107" s="124"/>
      <c r="I107" s="124"/>
      <c r="J107" s="125">
        <f>J199</f>
        <v>0</v>
      </c>
      <c r="L107" s="122"/>
    </row>
    <row r="108" spans="1:47" s="10" customFormat="1" ht="19.899999999999999" hidden="1" customHeight="1">
      <c r="B108" s="122"/>
      <c r="D108" s="123" t="s">
        <v>964</v>
      </c>
      <c r="E108" s="124"/>
      <c r="F108" s="124"/>
      <c r="G108" s="124"/>
      <c r="H108" s="124"/>
      <c r="I108" s="124"/>
      <c r="J108" s="125">
        <f>J225</f>
        <v>0</v>
      </c>
      <c r="L108" s="122"/>
    </row>
    <row r="109" spans="1:47" s="10" customFormat="1" ht="19.899999999999999" hidden="1" customHeight="1">
      <c r="B109" s="122"/>
      <c r="D109" s="123" t="s">
        <v>965</v>
      </c>
      <c r="E109" s="124"/>
      <c r="F109" s="124"/>
      <c r="G109" s="124"/>
      <c r="H109" s="124"/>
      <c r="I109" s="124"/>
      <c r="J109" s="125">
        <f>J241</f>
        <v>0</v>
      </c>
      <c r="L109" s="122"/>
    </row>
    <row r="110" spans="1:47" s="10" customFormat="1" ht="19.899999999999999" hidden="1" customHeight="1">
      <c r="B110" s="122"/>
      <c r="D110" s="123" t="s">
        <v>966</v>
      </c>
      <c r="E110" s="124"/>
      <c r="F110" s="124"/>
      <c r="G110" s="124"/>
      <c r="H110" s="124"/>
      <c r="I110" s="124"/>
      <c r="J110" s="125">
        <f>J255</f>
        <v>0</v>
      </c>
      <c r="L110" s="122"/>
    </row>
    <row r="111" spans="1:47" s="10" customFormat="1" ht="19.899999999999999" hidden="1" customHeight="1">
      <c r="B111" s="122"/>
      <c r="D111" s="123" t="s">
        <v>967</v>
      </c>
      <c r="E111" s="124"/>
      <c r="F111" s="124"/>
      <c r="G111" s="124"/>
      <c r="H111" s="124"/>
      <c r="I111" s="124"/>
      <c r="J111" s="125">
        <f>J260</f>
        <v>0</v>
      </c>
      <c r="L111" s="122"/>
    </row>
    <row r="112" spans="1:47" s="9" customFormat="1" ht="24.95" hidden="1" customHeight="1">
      <c r="B112" s="118"/>
      <c r="D112" s="119" t="s">
        <v>968</v>
      </c>
      <c r="E112" s="120"/>
      <c r="F112" s="120"/>
      <c r="G112" s="120"/>
      <c r="H112" s="120"/>
      <c r="I112" s="120"/>
      <c r="J112" s="121">
        <f>J265</f>
        <v>0</v>
      </c>
      <c r="L112" s="118"/>
    </row>
    <row r="113" spans="1:31" s="10" customFormat="1" ht="19.899999999999999" hidden="1" customHeight="1">
      <c r="B113" s="122"/>
      <c r="D113" s="123" t="s">
        <v>961</v>
      </c>
      <c r="E113" s="124"/>
      <c r="F113" s="124"/>
      <c r="G113" s="124"/>
      <c r="H113" s="124"/>
      <c r="I113" s="124"/>
      <c r="J113" s="125">
        <f>J266</f>
        <v>0</v>
      </c>
      <c r="L113" s="122"/>
    </row>
    <row r="114" spans="1:31" s="10" customFormat="1" ht="19.899999999999999" hidden="1" customHeight="1">
      <c r="B114" s="122"/>
      <c r="D114" s="123" t="s">
        <v>962</v>
      </c>
      <c r="E114" s="124"/>
      <c r="F114" s="124"/>
      <c r="G114" s="124"/>
      <c r="H114" s="124"/>
      <c r="I114" s="124"/>
      <c r="J114" s="125">
        <f>J278</f>
        <v>0</v>
      </c>
      <c r="L114" s="122"/>
    </row>
    <row r="115" spans="1:31" s="10" customFormat="1" ht="19.899999999999999" hidden="1" customHeight="1">
      <c r="B115" s="122"/>
      <c r="D115" s="123" t="s">
        <v>963</v>
      </c>
      <c r="E115" s="124"/>
      <c r="F115" s="124"/>
      <c r="G115" s="124"/>
      <c r="H115" s="124"/>
      <c r="I115" s="124"/>
      <c r="J115" s="125">
        <f>J292</f>
        <v>0</v>
      </c>
      <c r="L115" s="122"/>
    </row>
    <row r="116" spans="1:31" s="10" customFormat="1" ht="19.899999999999999" hidden="1" customHeight="1">
      <c r="B116" s="122"/>
      <c r="D116" s="123" t="s">
        <v>964</v>
      </c>
      <c r="E116" s="124"/>
      <c r="F116" s="124"/>
      <c r="G116" s="124"/>
      <c r="H116" s="124"/>
      <c r="I116" s="124"/>
      <c r="J116" s="125">
        <f>J318</f>
        <v>0</v>
      </c>
      <c r="L116" s="122"/>
    </row>
    <row r="117" spans="1:31" s="10" customFormat="1" ht="19.899999999999999" hidden="1" customHeight="1">
      <c r="B117" s="122"/>
      <c r="D117" s="123" t="s">
        <v>965</v>
      </c>
      <c r="E117" s="124"/>
      <c r="F117" s="124"/>
      <c r="G117" s="124"/>
      <c r="H117" s="124"/>
      <c r="I117" s="124"/>
      <c r="J117" s="125">
        <f>J334</f>
        <v>0</v>
      </c>
      <c r="L117" s="122"/>
    </row>
    <row r="118" spans="1:31" s="10" customFormat="1" ht="19.899999999999999" hidden="1" customHeight="1">
      <c r="B118" s="122"/>
      <c r="D118" s="123" t="s">
        <v>966</v>
      </c>
      <c r="E118" s="124"/>
      <c r="F118" s="124"/>
      <c r="G118" s="124"/>
      <c r="H118" s="124"/>
      <c r="I118" s="124"/>
      <c r="J118" s="125">
        <f>J348</f>
        <v>0</v>
      </c>
      <c r="L118" s="122"/>
    </row>
    <row r="119" spans="1:31" s="10" customFormat="1" ht="19.899999999999999" hidden="1" customHeight="1">
      <c r="B119" s="122"/>
      <c r="D119" s="123" t="s">
        <v>959</v>
      </c>
      <c r="E119" s="124"/>
      <c r="F119" s="124"/>
      <c r="G119" s="124"/>
      <c r="H119" s="124"/>
      <c r="I119" s="124"/>
      <c r="J119" s="125">
        <f>J353</f>
        <v>0</v>
      </c>
      <c r="L119" s="122"/>
    </row>
    <row r="120" spans="1:31" s="2" customFormat="1" ht="21.75" hidden="1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hidden="1" customHeight="1">
      <c r="A121" s="26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hidden="1"/>
    <row r="123" spans="1:31" hidden="1"/>
    <row r="124" spans="1:31" hidden="1"/>
    <row r="125" spans="1:31" s="2" customFormat="1" ht="6.95" customHeight="1">
      <c r="A125" s="26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4.95" customHeight="1">
      <c r="A126" s="26"/>
      <c r="B126" s="27"/>
      <c r="C126" s="18" t="s">
        <v>156</v>
      </c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21" t="str">
        <f>E7</f>
        <v>SOS PZ Devínská Nová Ves rev.2023_11_27</v>
      </c>
      <c r="F129" s="222"/>
      <c r="G129" s="222"/>
      <c r="H129" s="222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" customFormat="1" ht="12" customHeight="1">
      <c r="B130" s="17"/>
      <c r="C130" s="23" t="s">
        <v>137</v>
      </c>
      <c r="L130" s="17"/>
    </row>
    <row r="131" spans="1:65" s="2" customFormat="1" ht="16.5" customHeight="1">
      <c r="A131" s="26"/>
      <c r="B131" s="27"/>
      <c r="C131" s="26"/>
      <c r="D131" s="26"/>
      <c r="E131" s="221" t="s">
        <v>138</v>
      </c>
      <c r="F131" s="220"/>
      <c r="G131" s="220"/>
      <c r="H131" s="220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2" customHeight="1">
      <c r="A132" s="26"/>
      <c r="B132" s="27"/>
      <c r="C132" s="23" t="s">
        <v>139</v>
      </c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6.5" customHeight="1">
      <c r="A133" s="26"/>
      <c r="B133" s="27"/>
      <c r="C133" s="26"/>
      <c r="D133" s="26"/>
      <c r="E133" s="183" t="str">
        <f>E11</f>
        <v>SO01.6Z - E1.6Z  Vzduchotechnika a chladenie</v>
      </c>
      <c r="F133" s="220"/>
      <c r="G133" s="220"/>
      <c r="H133" s="220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6.9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2" customHeight="1">
      <c r="A135" s="26"/>
      <c r="B135" s="27"/>
      <c r="C135" s="23" t="s">
        <v>17</v>
      </c>
      <c r="D135" s="26"/>
      <c r="E135" s="26"/>
      <c r="F135" s="21" t="str">
        <f>F14</f>
        <v xml:space="preserve"> </v>
      </c>
      <c r="G135" s="26"/>
      <c r="H135" s="26"/>
      <c r="I135" s="23" t="s">
        <v>19</v>
      </c>
      <c r="J135" s="52" t="str">
        <f>IF(J14="","",J14)</f>
        <v>12. 12. 2023</v>
      </c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6.9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15.2" customHeight="1">
      <c r="A137" s="26"/>
      <c r="B137" s="27"/>
      <c r="C137" s="23" t="s">
        <v>21</v>
      </c>
      <c r="D137" s="26"/>
      <c r="E137" s="26"/>
      <c r="F137" s="21" t="str">
        <f>E17</f>
        <v>Ministerstvo vnútra SR</v>
      </c>
      <c r="G137" s="26"/>
      <c r="H137" s="26"/>
      <c r="I137" s="23" t="s">
        <v>26</v>
      </c>
      <c r="J137" s="24" t="str">
        <f>E23</f>
        <v xml:space="preserve"> </v>
      </c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2" customFormat="1" ht="15.2" customHeight="1">
      <c r="A138" s="26"/>
      <c r="B138" s="27"/>
      <c r="C138" s="23" t="s">
        <v>25</v>
      </c>
      <c r="D138" s="26"/>
      <c r="E138" s="26"/>
      <c r="F138" s="21">
        <f>IF(E20="","",E20)</f>
        <v>0</v>
      </c>
      <c r="G138" s="26"/>
      <c r="H138" s="26"/>
      <c r="I138" s="23" t="s">
        <v>28</v>
      </c>
      <c r="J138" s="24" t="str">
        <f>E26</f>
        <v/>
      </c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5" s="2" customFormat="1" ht="10.35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3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65" s="11" customFormat="1" ht="29.25" customHeight="1">
      <c r="A140" s="126"/>
      <c r="B140" s="127"/>
      <c r="C140" s="128" t="s">
        <v>157</v>
      </c>
      <c r="D140" s="129" t="s">
        <v>55</v>
      </c>
      <c r="E140" s="129" t="s">
        <v>51</v>
      </c>
      <c r="F140" s="129" t="s">
        <v>52</v>
      </c>
      <c r="G140" s="129" t="s">
        <v>158</v>
      </c>
      <c r="H140" s="129" t="s">
        <v>159</v>
      </c>
      <c r="I140" s="129" t="s">
        <v>160</v>
      </c>
      <c r="J140" s="130" t="s">
        <v>143</v>
      </c>
      <c r="K140" s="131" t="s">
        <v>161</v>
      </c>
      <c r="L140" s="132"/>
      <c r="M140" s="59" t="s">
        <v>1</v>
      </c>
      <c r="N140" s="60" t="s">
        <v>34</v>
      </c>
      <c r="O140" s="60" t="s">
        <v>162</v>
      </c>
      <c r="P140" s="60" t="s">
        <v>163</v>
      </c>
      <c r="Q140" s="60" t="s">
        <v>164</v>
      </c>
      <c r="R140" s="60" t="s">
        <v>165</v>
      </c>
      <c r="S140" s="60" t="s">
        <v>166</v>
      </c>
      <c r="T140" s="61" t="s">
        <v>167</v>
      </c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</row>
    <row r="141" spans="1:65" s="2" customFormat="1" ht="22.9" customHeight="1">
      <c r="A141" s="26"/>
      <c r="B141" s="27"/>
      <c r="C141" s="66" t="s">
        <v>144</v>
      </c>
      <c r="D141" s="26"/>
      <c r="E141" s="26"/>
      <c r="F141" s="26"/>
      <c r="G141" s="26"/>
      <c r="H141" s="26"/>
      <c r="I141" s="26"/>
      <c r="J141" s="133"/>
      <c r="K141" s="26"/>
      <c r="L141" s="27"/>
      <c r="M141" s="62"/>
      <c r="N141" s="53"/>
      <c r="O141" s="63"/>
      <c r="P141" s="134">
        <f>P142+P172+P265</f>
        <v>0</v>
      </c>
      <c r="Q141" s="63"/>
      <c r="R141" s="134">
        <f>R142+R172+R265</f>
        <v>0</v>
      </c>
      <c r="S141" s="63"/>
      <c r="T141" s="135">
        <f>T142+T172+T265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69</v>
      </c>
      <c r="AU141" s="14" t="s">
        <v>145</v>
      </c>
      <c r="BK141" s="136">
        <f>BK142+BK172+BK265</f>
        <v>0</v>
      </c>
    </row>
    <row r="142" spans="1:65" s="12" customFormat="1" ht="25.9" customHeight="1">
      <c r="B142" s="137"/>
      <c r="D142" s="138" t="s">
        <v>69</v>
      </c>
      <c r="E142" s="139" t="s">
        <v>969</v>
      </c>
      <c r="F142" s="139" t="s">
        <v>970</v>
      </c>
      <c r="J142" s="140"/>
      <c r="L142" s="137"/>
      <c r="M142" s="141"/>
      <c r="N142" s="142"/>
      <c r="O142" s="142"/>
      <c r="P142" s="143">
        <f>P143+P144+P145+P150+P158+P164</f>
        <v>0</v>
      </c>
      <c r="Q142" s="142"/>
      <c r="R142" s="143">
        <f>R143+R144+R145+R150+R158+R164</f>
        <v>0</v>
      </c>
      <c r="S142" s="142"/>
      <c r="T142" s="144">
        <f>T143+T144+T145+T150+T158+T164</f>
        <v>0</v>
      </c>
      <c r="AR142" s="138" t="s">
        <v>77</v>
      </c>
      <c r="AT142" s="145" t="s">
        <v>69</v>
      </c>
      <c r="AU142" s="145" t="s">
        <v>70</v>
      </c>
      <c r="AY142" s="138" t="s">
        <v>170</v>
      </c>
      <c r="BK142" s="146">
        <f>BK143+BK144+BK145+BK150+BK158+BK164</f>
        <v>0</v>
      </c>
    </row>
    <row r="143" spans="1:65" s="2" customFormat="1" ht="24.2" customHeight="1">
      <c r="A143" s="26"/>
      <c r="B143" s="149"/>
      <c r="C143" s="164" t="s">
        <v>77</v>
      </c>
      <c r="D143" s="164" t="s">
        <v>178</v>
      </c>
      <c r="E143" s="165" t="s">
        <v>971</v>
      </c>
      <c r="F143" s="166" t="s">
        <v>972</v>
      </c>
      <c r="G143" s="167" t="s">
        <v>938</v>
      </c>
      <c r="H143" s="168">
        <v>300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77</v>
      </c>
      <c r="AY143" s="14" t="s">
        <v>170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83</v>
      </c>
      <c r="BK143" s="163">
        <f>ROUND(I143*H143,2)</f>
        <v>0</v>
      </c>
      <c r="BL143" s="14" t="s">
        <v>177</v>
      </c>
      <c r="BM143" s="162" t="s">
        <v>83</v>
      </c>
    </row>
    <row r="144" spans="1:65" s="2" customFormat="1" ht="24.2" customHeight="1">
      <c r="A144" s="26"/>
      <c r="B144" s="149"/>
      <c r="C144" s="164" t="s">
        <v>83</v>
      </c>
      <c r="D144" s="164" t="s">
        <v>178</v>
      </c>
      <c r="E144" s="165" t="s">
        <v>931</v>
      </c>
      <c r="F144" s="166" t="s">
        <v>932</v>
      </c>
      <c r="G144" s="167" t="s">
        <v>219</v>
      </c>
      <c r="H144" s="168">
        <v>4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77</v>
      </c>
      <c r="AY144" s="14" t="s">
        <v>170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83</v>
      </c>
      <c r="BK144" s="163">
        <f>ROUND(I144*H144,2)</f>
        <v>0</v>
      </c>
      <c r="BL144" s="14" t="s">
        <v>177</v>
      </c>
      <c r="BM144" s="162" t="s">
        <v>177</v>
      </c>
    </row>
    <row r="145" spans="1:65" s="12" customFormat="1" ht="22.9" customHeight="1">
      <c r="B145" s="137"/>
      <c r="D145" s="138" t="s">
        <v>69</v>
      </c>
      <c r="E145" s="147" t="s">
        <v>973</v>
      </c>
      <c r="F145" s="147" t="s">
        <v>974</v>
      </c>
      <c r="J145" s="148"/>
      <c r="L145" s="137"/>
      <c r="M145" s="141"/>
      <c r="N145" s="142"/>
      <c r="O145" s="142"/>
      <c r="P145" s="143">
        <f>SUM(P146:P149)</f>
        <v>0</v>
      </c>
      <c r="Q145" s="142"/>
      <c r="R145" s="143">
        <f>SUM(R146:R149)</f>
        <v>0</v>
      </c>
      <c r="S145" s="142"/>
      <c r="T145" s="144">
        <f>SUM(T146:T149)</f>
        <v>0</v>
      </c>
      <c r="AR145" s="138" t="s">
        <v>77</v>
      </c>
      <c r="AT145" s="145" t="s">
        <v>69</v>
      </c>
      <c r="AU145" s="145" t="s">
        <v>77</v>
      </c>
      <c r="AY145" s="138" t="s">
        <v>170</v>
      </c>
      <c r="BK145" s="146">
        <f>SUM(BK146:BK149)</f>
        <v>0</v>
      </c>
    </row>
    <row r="146" spans="1:65" s="2" customFormat="1" ht="16.5" customHeight="1">
      <c r="A146" s="26"/>
      <c r="B146" s="149"/>
      <c r="C146" s="164" t="s">
        <v>182</v>
      </c>
      <c r="D146" s="164" t="s">
        <v>178</v>
      </c>
      <c r="E146" s="165" t="s">
        <v>975</v>
      </c>
      <c r="F146" s="166" t="s">
        <v>976</v>
      </c>
      <c r="G146" s="167" t="s">
        <v>219</v>
      </c>
      <c r="H146" s="168">
        <v>4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4" t="s">
        <v>83</v>
      </c>
      <c r="BK146" s="163">
        <f>ROUND(I146*H146,2)</f>
        <v>0</v>
      </c>
      <c r="BL146" s="14" t="s">
        <v>177</v>
      </c>
      <c r="BM146" s="162" t="s">
        <v>171</v>
      </c>
    </row>
    <row r="147" spans="1:65" s="2" customFormat="1" ht="16.5" customHeight="1">
      <c r="A147" s="26"/>
      <c r="B147" s="149"/>
      <c r="C147" s="164" t="s">
        <v>177</v>
      </c>
      <c r="D147" s="164" t="s">
        <v>178</v>
      </c>
      <c r="E147" s="165" t="s">
        <v>977</v>
      </c>
      <c r="F147" s="166" t="s">
        <v>978</v>
      </c>
      <c r="G147" s="167" t="s">
        <v>219</v>
      </c>
      <c r="H147" s="168">
        <v>4</v>
      </c>
      <c r="I147" s="169"/>
      <c r="J147" s="169"/>
      <c r="K147" s="170"/>
      <c r="L147" s="27"/>
      <c r="M147" s="171" t="s">
        <v>1</v>
      </c>
      <c r="N147" s="172" t="s">
        <v>36</v>
      </c>
      <c r="O147" s="160">
        <v>0</v>
      </c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177</v>
      </c>
      <c r="AT147" s="162" t="s">
        <v>178</v>
      </c>
      <c r="AU147" s="162" t="s">
        <v>83</v>
      </c>
      <c r="AY147" s="14" t="s">
        <v>170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83</v>
      </c>
      <c r="BK147" s="163">
        <f>ROUND(I147*H147,2)</f>
        <v>0</v>
      </c>
      <c r="BL147" s="14" t="s">
        <v>177</v>
      </c>
      <c r="BM147" s="162" t="s">
        <v>176</v>
      </c>
    </row>
    <row r="148" spans="1:65" s="2" customFormat="1" ht="16.5" customHeight="1">
      <c r="A148" s="26"/>
      <c r="B148" s="149"/>
      <c r="C148" s="164" t="s">
        <v>187</v>
      </c>
      <c r="D148" s="164" t="s">
        <v>178</v>
      </c>
      <c r="E148" s="165" t="s">
        <v>979</v>
      </c>
      <c r="F148" s="166" t="s">
        <v>980</v>
      </c>
      <c r="G148" s="167" t="s">
        <v>981</v>
      </c>
      <c r="H148" s="168">
        <v>70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177</v>
      </c>
      <c r="AT148" s="162" t="s">
        <v>178</v>
      </c>
      <c r="AU148" s="162" t="s">
        <v>83</v>
      </c>
      <c r="AY148" s="14" t="s">
        <v>170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4" t="s">
        <v>83</v>
      </c>
      <c r="BK148" s="163">
        <f>ROUND(I148*H148,2)</f>
        <v>0</v>
      </c>
      <c r="BL148" s="14" t="s">
        <v>177</v>
      </c>
      <c r="BM148" s="162" t="s">
        <v>190</v>
      </c>
    </row>
    <row r="149" spans="1:65" s="2" customFormat="1" ht="16.5" customHeight="1">
      <c r="A149" s="26"/>
      <c r="B149" s="149"/>
      <c r="C149" s="164" t="s">
        <v>171</v>
      </c>
      <c r="D149" s="164" t="s">
        <v>178</v>
      </c>
      <c r="E149" s="165" t="s">
        <v>982</v>
      </c>
      <c r="F149" s="166" t="s">
        <v>983</v>
      </c>
      <c r="G149" s="167" t="s">
        <v>219</v>
      </c>
      <c r="H149" s="168">
        <v>8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4" t="s">
        <v>83</v>
      </c>
      <c r="BK149" s="163">
        <f>ROUND(I149*H149,2)</f>
        <v>0</v>
      </c>
      <c r="BL149" s="14" t="s">
        <v>177</v>
      </c>
      <c r="BM149" s="162" t="s">
        <v>193</v>
      </c>
    </row>
    <row r="150" spans="1:65" s="12" customFormat="1" ht="22.9" customHeight="1">
      <c r="B150" s="137"/>
      <c r="D150" s="138" t="s">
        <v>69</v>
      </c>
      <c r="E150" s="147" t="s">
        <v>984</v>
      </c>
      <c r="F150" s="147" t="s">
        <v>985</v>
      </c>
      <c r="J150" s="148"/>
      <c r="L150" s="137"/>
      <c r="M150" s="141"/>
      <c r="N150" s="142"/>
      <c r="O150" s="142"/>
      <c r="P150" s="143">
        <f>SUM(P151:P157)</f>
        <v>0</v>
      </c>
      <c r="Q150" s="142"/>
      <c r="R150" s="143">
        <f>SUM(R151:R157)</f>
        <v>0</v>
      </c>
      <c r="S150" s="142"/>
      <c r="T150" s="144">
        <f>SUM(T151:T157)</f>
        <v>0</v>
      </c>
      <c r="AR150" s="138" t="s">
        <v>77</v>
      </c>
      <c r="AT150" s="145" t="s">
        <v>69</v>
      </c>
      <c r="AU150" s="145" t="s">
        <v>77</v>
      </c>
      <c r="AY150" s="138" t="s">
        <v>170</v>
      </c>
      <c r="BK150" s="146">
        <f>SUM(BK151:BK157)</f>
        <v>0</v>
      </c>
    </row>
    <row r="151" spans="1:65" s="2" customFormat="1" ht="16.5" customHeight="1">
      <c r="A151" s="26"/>
      <c r="B151" s="149"/>
      <c r="C151" s="164" t="s">
        <v>194</v>
      </c>
      <c r="D151" s="164" t="s">
        <v>178</v>
      </c>
      <c r="E151" s="165" t="s">
        <v>986</v>
      </c>
      <c r="F151" s="166" t="s">
        <v>987</v>
      </c>
      <c r="G151" s="167" t="s">
        <v>219</v>
      </c>
      <c r="H151" s="168">
        <v>1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ref="P151:P157" si="0">O151*H151</f>
        <v>0</v>
      </c>
      <c r="Q151" s="160">
        <v>0</v>
      </c>
      <c r="R151" s="160">
        <f t="shared" ref="R151:R157" si="1">Q151*H151</f>
        <v>0</v>
      </c>
      <c r="S151" s="160">
        <v>0</v>
      </c>
      <c r="T151" s="161">
        <f t="shared" ref="T151:T157" si="2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ref="BE151:BE157" si="3">IF(N151="základná",J151,0)</f>
        <v>0</v>
      </c>
      <c r="BF151" s="163">
        <f t="shared" ref="BF151:BF157" si="4">IF(N151="znížená",J151,0)</f>
        <v>0</v>
      </c>
      <c r="BG151" s="163">
        <f t="shared" ref="BG151:BG157" si="5">IF(N151="zákl. prenesená",J151,0)</f>
        <v>0</v>
      </c>
      <c r="BH151" s="163">
        <f t="shared" ref="BH151:BH157" si="6">IF(N151="zníž. prenesená",J151,0)</f>
        <v>0</v>
      </c>
      <c r="BI151" s="163">
        <f t="shared" ref="BI151:BI157" si="7">IF(N151="nulová",J151,0)</f>
        <v>0</v>
      </c>
      <c r="BJ151" s="14" t="s">
        <v>83</v>
      </c>
      <c r="BK151" s="163">
        <f t="shared" ref="BK151:BK157" si="8">ROUND(I151*H151,2)</f>
        <v>0</v>
      </c>
      <c r="BL151" s="14" t="s">
        <v>177</v>
      </c>
      <c r="BM151" s="162" t="s">
        <v>197</v>
      </c>
    </row>
    <row r="152" spans="1:65" s="2" customFormat="1" ht="16.5" customHeight="1">
      <c r="A152" s="26"/>
      <c r="B152" s="149"/>
      <c r="C152" s="164" t="s">
        <v>176</v>
      </c>
      <c r="D152" s="164" t="s">
        <v>178</v>
      </c>
      <c r="E152" s="165" t="s">
        <v>988</v>
      </c>
      <c r="F152" s="166" t="s">
        <v>989</v>
      </c>
      <c r="G152" s="167" t="s">
        <v>219</v>
      </c>
      <c r="H152" s="168">
        <v>18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200</v>
      </c>
    </row>
    <row r="153" spans="1:65" s="2" customFormat="1" ht="16.5" customHeight="1">
      <c r="A153" s="26"/>
      <c r="B153" s="149"/>
      <c r="C153" s="164" t="s">
        <v>201</v>
      </c>
      <c r="D153" s="164" t="s">
        <v>178</v>
      </c>
      <c r="E153" s="165" t="s">
        <v>990</v>
      </c>
      <c r="F153" s="166" t="s">
        <v>991</v>
      </c>
      <c r="G153" s="167" t="s">
        <v>219</v>
      </c>
      <c r="H153" s="168">
        <v>15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204</v>
      </c>
    </row>
    <row r="154" spans="1:65" s="2" customFormat="1" ht="16.5" customHeight="1">
      <c r="A154" s="26"/>
      <c r="B154" s="149"/>
      <c r="C154" s="164" t="s">
        <v>190</v>
      </c>
      <c r="D154" s="164" t="s">
        <v>178</v>
      </c>
      <c r="E154" s="165" t="s">
        <v>992</v>
      </c>
      <c r="F154" s="166" t="s">
        <v>983</v>
      </c>
      <c r="G154" s="167" t="s">
        <v>219</v>
      </c>
      <c r="H154" s="168">
        <v>4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7</v>
      </c>
    </row>
    <row r="155" spans="1:65" s="2" customFormat="1" ht="24.2" customHeight="1">
      <c r="A155" s="26"/>
      <c r="B155" s="149"/>
      <c r="C155" s="164" t="s">
        <v>209</v>
      </c>
      <c r="D155" s="164" t="s">
        <v>178</v>
      </c>
      <c r="E155" s="165" t="s">
        <v>993</v>
      </c>
      <c r="F155" s="166" t="s">
        <v>994</v>
      </c>
      <c r="G155" s="167" t="s">
        <v>981</v>
      </c>
      <c r="H155" s="168">
        <v>31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177</v>
      </c>
      <c r="AT155" s="162" t="s">
        <v>178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212</v>
      </c>
    </row>
    <row r="156" spans="1:65" s="2" customFormat="1" ht="24.2" customHeight="1">
      <c r="A156" s="26"/>
      <c r="B156" s="149"/>
      <c r="C156" s="164" t="s">
        <v>193</v>
      </c>
      <c r="D156" s="164" t="s">
        <v>178</v>
      </c>
      <c r="E156" s="165" t="s">
        <v>973</v>
      </c>
      <c r="F156" s="166" t="s">
        <v>995</v>
      </c>
      <c r="G156" s="167" t="s">
        <v>981</v>
      </c>
      <c r="H156" s="168">
        <v>12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177</v>
      </c>
      <c r="AT156" s="162" t="s">
        <v>178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215</v>
      </c>
    </row>
    <row r="157" spans="1:65" s="2" customFormat="1" ht="24.2" customHeight="1">
      <c r="A157" s="26"/>
      <c r="B157" s="149"/>
      <c r="C157" s="164" t="s">
        <v>216</v>
      </c>
      <c r="D157" s="164" t="s">
        <v>178</v>
      </c>
      <c r="E157" s="165" t="s">
        <v>984</v>
      </c>
      <c r="F157" s="166" t="s">
        <v>996</v>
      </c>
      <c r="G157" s="167" t="s">
        <v>981</v>
      </c>
      <c r="H157" s="168">
        <v>1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si="0"/>
        <v>0</v>
      </c>
      <c r="Q157" s="160">
        <v>0</v>
      </c>
      <c r="R157" s="160">
        <f t="shared" si="1"/>
        <v>0</v>
      </c>
      <c r="S157" s="160">
        <v>0</v>
      </c>
      <c r="T157" s="161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si="3"/>
        <v>0</v>
      </c>
      <c r="BF157" s="163">
        <f t="shared" si="4"/>
        <v>0</v>
      </c>
      <c r="BG157" s="163">
        <f t="shared" si="5"/>
        <v>0</v>
      </c>
      <c r="BH157" s="163">
        <f t="shared" si="6"/>
        <v>0</v>
      </c>
      <c r="BI157" s="163">
        <f t="shared" si="7"/>
        <v>0</v>
      </c>
      <c r="BJ157" s="14" t="s">
        <v>83</v>
      </c>
      <c r="BK157" s="163">
        <f t="shared" si="8"/>
        <v>0</v>
      </c>
      <c r="BL157" s="14" t="s">
        <v>177</v>
      </c>
      <c r="BM157" s="162" t="s">
        <v>220</v>
      </c>
    </row>
    <row r="158" spans="1:65" s="12" customFormat="1" ht="22.9" customHeight="1">
      <c r="B158" s="137"/>
      <c r="D158" s="138" t="s">
        <v>69</v>
      </c>
      <c r="E158" s="147" t="s">
        <v>997</v>
      </c>
      <c r="F158" s="147" t="s">
        <v>998</v>
      </c>
      <c r="J158" s="148"/>
      <c r="L158" s="137"/>
      <c r="M158" s="141"/>
      <c r="N158" s="142"/>
      <c r="O158" s="142"/>
      <c r="P158" s="143">
        <f>SUM(P159:P163)</f>
        <v>0</v>
      </c>
      <c r="Q158" s="142"/>
      <c r="R158" s="143">
        <f>SUM(R159:R163)</f>
        <v>0</v>
      </c>
      <c r="S158" s="142"/>
      <c r="T158" s="144">
        <f>SUM(T159:T163)</f>
        <v>0</v>
      </c>
      <c r="AR158" s="138" t="s">
        <v>77</v>
      </c>
      <c r="AT158" s="145" t="s">
        <v>69</v>
      </c>
      <c r="AU158" s="145" t="s">
        <v>77</v>
      </c>
      <c r="AY158" s="138" t="s">
        <v>170</v>
      </c>
      <c r="BK158" s="146">
        <f>SUM(BK159:BK163)</f>
        <v>0</v>
      </c>
    </row>
    <row r="159" spans="1:65" s="2" customFormat="1" ht="16.5" customHeight="1">
      <c r="A159" s="26"/>
      <c r="B159" s="149"/>
      <c r="C159" s="164" t="s">
        <v>197</v>
      </c>
      <c r="D159" s="164" t="s">
        <v>178</v>
      </c>
      <c r="E159" s="165" t="s">
        <v>997</v>
      </c>
      <c r="F159" s="166" t="s">
        <v>999</v>
      </c>
      <c r="G159" s="167" t="s">
        <v>219</v>
      </c>
      <c r="H159" s="168">
        <v>3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177</v>
      </c>
      <c r="AT159" s="162" t="s">
        <v>178</v>
      </c>
      <c r="AU159" s="162" t="s">
        <v>83</v>
      </c>
      <c r="AY159" s="14" t="s">
        <v>170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4" t="s">
        <v>83</v>
      </c>
      <c r="BK159" s="163">
        <f>ROUND(I159*H159,2)</f>
        <v>0</v>
      </c>
      <c r="BL159" s="14" t="s">
        <v>177</v>
      </c>
      <c r="BM159" s="162" t="s">
        <v>223</v>
      </c>
    </row>
    <row r="160" spans="1:65" s="2" customFormat="1" ht="16.5" customHeight="1">
      <c r="A160" s="26"/>
      <c r="B160" s="149"/>
      <c r="C160" s="164" t="s">
        <v>253</v>
      </c>
      <c r="D160" s="164" t="s">
        <v>178</v>
      </c>
      <c r="E160" s="165" t="s">
        <v>1000</v>
      </c>
      <c r="F160" s="166" t="s">
        <v>1001</v>
      </c>
      <c r="G160" s="167" t="s">
        <v>219</v>
      </c>
      <c r="H160" s="168">
        <v>1</v>
      </c>
      <c r="I160" s="169"/>
      <c r="J160" s="169"/>
      <c r="K160" s="170"/>
      <c r="L160" s="27"/>
      <c r="M160" s="171" t="s">
        <v>1</v>
      </c>
      <c r="N160" s="172" t="s">
        <v>36</v>
      </c>
      <c r="O160" s="160">
        <v>0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177</v>
      </c>
      <c r="AT160" s="162" t="s">
        <v>178</v>
      </c>
      <c r="AU160" s="162" t="s">
        <v>83</v>
      </c>
      <c r="AY160" s="14" t="s">
        <v>170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4" t="s">
        <v>83</v>
      </c>
      <c r="BK160" s="163">
        <f>ROUND(I160*H160,2)</f>
        <v>0</v>
      </c>
      <c r="BL160" s="14" t="s">
        <v>177</v>
      </c>
      <c r="BM160" s="162" t="s">
        <v>229</v>
      </c>
    </row>
    <row r="161" spans="1:65" s="2" customFormat="1" ht="16.5" customHeight="1">
      <c r="A161" s="26"/>
      <c r="B161" s="149"/>
      <c r="C161" s="164" t="s">
        <v>200</v>
      </c>
      <c r="D161" s="164" t="s">
        <v>178</v>
      </c>
      <c r="E161" s="165" t="s">
        <v>1002</v>
      </c>
      <c r="F161" s="166" t="s">
        <v>991</v>
      </c>
      <c r="G161" s="167" t="s">
        <v>219</v>
      </c>
      <c r="H161" s="168">
        <v>9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4" t="s">
        <v>83</v>
      </c>
      <c r="BK161" s="163">
        <f>ROUND(I161*H161,2)</f>
        <v>0</v>
      </c>
      <c r="BL161" s="14" t="s">
        <v>177</v>
      </c>
      <c r="BM161" s="162" t="s">
        <v>233</v>
      </c>
    </row>
    <row r="162" spans="1:65" s="2" customFormat="1" ht="24.2" customHeight="1">
      <c r="A162" s="26"/>
      <c r="B162" s="149"/>
      <c r="C162" s="164" t="s">
        <v>260</v>
      </c>
      <c r="D162" s="164" t="s">
        <v>178</v>
      </c>
      <c r="E162" s="165" t="s">
        <v>1003</v>
      </c>
      <c r="F162" s="166" t="s">
        <v>994</v>
      </c>
      <c r="G162" s="167" t="s">
        <v>981</v>
      </c>
      <c r="H162" s="168">
        <v>29</v>
      </c>
      <c r="I162" s="169"/>
      <c r="J162" s="169"/>
      <c r="K162" s="170"/>
      <c r="L162" s="27"/>
      <c r="M162" s="171" t="s">
        <v>1</v>
      </c>
      <c r="N162" s="172" t="s">
        <v>36</v>
      </c>
      <c r="O162" s="160">
        <v>0</v>
      </c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177</v>
      </c>
      <c r="AT162" s="162" t="s">
        <v>178</v>
      </c>
      <c r="AU162" s="162" t="s">
        <v>83</v>
      </c>
      <c r="AY162" s="14" t="s">
        <v>170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4" t="s">
        <v>83</v>
      </c>
      <c r="BK162" s="163">
        <f>ROUND(I162*H162,2)</f>
        <v>0</v>
      </c>
      <c r="BL162" s="14" t="s">
        <v>177</v>
      </c>
      <c r="BM162" s="162" t="s">
        <v>230</v>
      </c>
    </row>
    <row r="163" spans="1:65" s="2" customFormat="1" ht="24.2" customHeight="1">
      <c r="A163" s="26"/>
      <c r="B163" s="149"/>
      <c r="C163" s="164" t="s">
        <v>204</v>
      </c>
      <c r="D163" s="164" t="s">
        <v>178</v>
      </c>
      <c r="E163" s="165" t="s">
        <v>1004</v>
      </c>
      <c r="F163" s="166" t="s">
        <v>995</v>
      </c>
      <c r="G163" s="167" t="s">
        <v>981</v>
      </c>
      <c r="H163" s="168">
        <v>1.5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4" t="s">
        <v>83</v>
      </c>
      <c r="BK163" s="163">
        <f>ROUND(I163*H163,2)</f>
        <v>0</v>
      </c>
      <c r="BL163" s="14" t="s">
        <v>177</v>
      </c>
      <c r="BM163" s="162" t="s">
        <v>237</v>
      </c>
    </row>
    <row r="164" spans="1:65" s="12" customFormat="1" ht="22.9" customHeight="1">
      <c r="B164" s="137"/>
      <c r="D164" s="138" t="s">
        <v>69</v>
      </c>
      <c r="E164" s="147" t="s">
        <v>1000</v>
      </c>
      <c r="F164" s="147" t="s">
        <v>1005</v>
      </c>
      <c r="J164" s="148"/>
      <c r="L164" s="137"/>
      <c r="M164" s="141"/>
      <c r="N164" s="142"/>
      <c r="O164" s="142"/>
      <c r="P164" s="143">
        <f>SUM(P165:P171)</f>
        <v>0</v>
      </c>
      <c r="Q164" s="142"/>
      <c r="R164" s="143">
        <f>SUM(R165:R171)</f>
        <v>0</v>
      </c>
      <c r="S164" s="142"/>
      <c r="T164" s="144">
        <f>SUM(T165:T171)</f>
        <v>0</v>
      </c>
      <c r="AR164" s="138" t="s">
        <v>77</v>
      </c>
      <c r="AT164" s="145" t="s">
        <v>69</v>
      </c>
      <c r="AU164" s="145" t="s">
        <v>77</v>
      </c>
      <c r="AY164" s="138" t="s">
        <v>170</v>
      </c>
      <c r="BK164" s="146">
        <f>SUM(BK165:BK171)</f>
        <v>0</v>
      </c>
    </row>
    <row r="165" spans="1:65" s="2" customFormat="1" ht="16.5" customHeight="1">
      <c r="A165" s="26"/>
      <c r="B165" s="149"/>
      <c r="C165" s="164" t="s">
        <v>267</v>
      </c>
      <c r="D165" s="164" t="s">
        <v>178</v>
      </c>
      <c r="E165" s="165" t="s">
        <v>1006</v>
      </c>
      <c r="F165" s="166" t="s">
        <v>1007</v>
      </c>
      <c r="G165" s="167" t="s">
        <v>219</v>
      </c>
      <c r="H165" s="168">
        <v>1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ref="P165:P171" si="9">O165*H165</f>
        <v>0</v>
      </c>
      <c r="Q165" s="160">
        <v>0</v>
      </c>
      <c r="R165" s="160">
        <f t="shared" ref="R165:R171" si="10">Q165*H165</f>
        <v>0</v>
      </c>
      <c r="S165" s="160">
        <v>0</v>
      </c>
      <c r="T165" s="161">
        <f t="shared" ref="T165:T171" si="11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177</v>
      </c>
      <c r="AT165" s="162" t="s">
        <v>178</v>
      </c>
      <c r="AU165" s="162" t="s">
        <v>83</v>
      </c>
      <c r="AY165" s="14" t="s">
        <v>170</v>
      </c>
      <c r="BE165" s="163">
        <f t="shared" ref="BE165:BE171" si="12">IF(N165="základná",J165,0)</f>
        <v>0</v>
      </c>
      <c r="BF165" s="163">
        <f t="shared" ref="BF165:BF171" si="13">IF(N165="znížená",J165,0)</f>
        <v>0</v>
      </c>
      <c r="BG165" s="163">
        <f t="shared" ref="BG165:BG171" si="14">IF(N165="zákl. prenesená",J165,0)</f>
        <v>0</v>
      </c>
      <c r="BH165" s="163">
        <f t="shared" ref="BH165:BH171" si="15">IF(N165="zníž. prenesená",J165,0)</f>
        <v>0</v>
      </c>
      <c r="BI165" s="163">
        <f t="shared" ref="BI165:BI171" si="16">IF(N165="nulová",J165,0)</f>
        <v>0</v>
      </c>
      <c r="BJ165" s="14" t="s">
        <v>83</v>
      </c>
      <c r="BK165" s="163">
        <f t="shared" ref="BK165:BK171" si="17">ROUND(I165*H165,2)</f>
        <v>0</v>
      </c>
      <c r="BL165" s="14" t="s">
        <v>177</v>
      </c>
      <c r="BM165" s="162" t="s">
        <v>243</v>
      </c>
    </row>
    <row r="166" spans="1:65" s="2" customFormat="1" ht="16.5" customHeight="1">
      <c r="A166" s="26"/>
      <c r="B166" s="149"/>
      <c r="C166" s="164" t="s">
        <v>7</v>
      </c>
      <c r="D166" s="164" t="s">
        <v>178</v>
      </c>
      <c r="E166" s="165" t="s">
        <v>1008</v>
      </c>
      <c r="F166" s="166" t="s">
        <v>983</v>
      </c>
      <c r="G166" s="167" t="s">
        <v>219</v>
      </c>
      <c r="H166" s="168">
        <v>6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177</v>
      </c>
      <c r="AT166" s="162" t="s">
        <v>178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246</v>
      </c>
    </row>
    <row r="167" spans="1:65" s="2" customFormat="1" ht="16.5" customHeight="1">
      <c r="A167" s="26"/>
      <c r="B167" s="149"/>
      <c r="C167" s="164" t="s">
        <v>281</v>
      </c>
      <c r="D167" s="164" t="s">
        <v>178</v>
      </c>
      <c r="E167" s="165" t="s">
        <v>1009</v>
      </c>
      <c r="F167" s="166" t="s">
        <v>989</v>
      </c>
      <c r="G167" s="167" t="s">
        <v>219</v>
      </c>
      <c r="H167" s="168">
        <v>7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250</v>
      </c>
    </row>
    <row r="168" spans="1:65" s="2" customFormat="1" ht="16.5" customHeight="1">
      <c r="A168" s="26"/>
      <c r="B168" s="149"/>
      <c r="C168" s="164" t="s">
        <v>212</v>
      </c>
      <c r="D168" s="164" t="s">
        <v>178</v>
      </c>
      <c r="E168" s="165" t="s">
        <v>1010</v>
      </c>
      <c r="F168" s="166" t="s">
        <v>1011</v>
      </c>
      <c r="G168" s="167" t="s">
        <v>219</v>
      </c>
      <c r="H168" s="168">
        <v>1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177</v>
      </c>
      <c r="AT168" s="162" t="s">
        <v>178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256</v>
      </c>
    </row>
    <row r="169" spans="1:65" s="2" customFormat="1" ht="24.2" customHeight="1">
      <c r="A169" s="26"/>
      <c r="B169" s="149"/>
      <c r="C169" s="164" t="s">
        <v>288</v>
      </c>
      <c r="D169" s="164" t="s">
        <v>178</v>
      </c>
      <c r="E169" s="165" t="s">
        <v>1012</v>
      </c>
      <c r="F169" s="166" t="s">
        <v>994</v>
      </c>
      <c r="G169" s="167" t="s">
        <v>981</v>
      </c>
      <c r="H169" s="168">
        <v>28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177</v>
      </c>
      <c r="AT169" s="162" t="s">
        <v>178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259</v>
      </c>
    </row>
    <row r="170" spans="1:65" s="2" customFormat="1" ht="24.2" customHeight="1">
      <c r="A170" s="26"/>
      <c r="B170" s="149"/>
      <c r="C170" s="164" t="s">
        <v>215</v>
      </c>
      <c r="D170" s="164" t="s">
        <v>178</v>
      </c>
      <c r="E170" s="165" t="s">
        <v>1013</v>
      </c>
      <c r="F170" s="166" t="s">
        <v>996</v>
      </c>
      <c r="G170" s="167" t="s">
        <v>981</v>
      </c>
      <c r="H170" s="168">
        <v>8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177</v>
      </c>
      <c r="AT170" s="162" t="s">
        <v>178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263</v>
      </c>
    </row>
    <row r="171" spans="1:65" s="2" customFormat="1" ht="24.2" customHeight="1">
      <c r="A171" s="26"/>
      <c r="B171" s="149"/>
      <c r="C171" s="164" t="s">
        <v>295</v>
      </c>
      <c r="D171" s="164" t="s">
        <v>178</v>
      </c>
      <c r="E171" s="165" t="s">
        <v>1014</v>
      </c>
      <c r="F171" s="166" t="s">
        <v>995</v>
      </c>
      <c r="G171" s="167" t="s">
        <v>981</v>
      </c>
      <c r="H171" s="168">
        <v>1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177</v>
      </c>
      <c r="AT171" s="162" t="s">
        <v>178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266</v>
      </c>
    </row>
    <row r="172" spans="1:65" s="12" customFormat="1" ht="25.9" customHeight="1">
      <c r="B172" s="137"/>
      <c r="D172" s="138" t="s">
        <v>69</v>
      </c>
      <c r="E172" s="139" t="s">
        <v>1015</v>
      </c>
      <c r="F172" s="139" t="s">
        <v>1016</v>
      </c>
      <c r="J172" s="140"/>
      <c r="L172" s="137"/>
      <c r="M172" s="141"/>
      <c r="N172" s="142"/>
      <c r="O172" s="142"/>
      <c r="P172" s="143">
        <f>P173+P185+P199+P225+P241+P255+P260</f>
        <v>0</v>
      </c>
      <c r="Q172" s="142"/>
      <c r="R172" s="143">
        <f>R173+R185+R199+R225+R241+R255+R260</f>
        <v>0</v>
      </c>
      <c r="S172" s="142"/>
      <c r="T172" s="144">
        <f>T173+T185+T199+T225+T241+T255+T260</f>
        <v>0</v>
      </c>
      <c r="AR172" s="138" t="s">
        <v>83</v>
      </c>
      <c r="AT172" s="145" t="s">
        <v>69</v>
      </c>
      <c r="AU172" s="145" t="s">
        <v>70</v>
      </c>
      <c r="AY172" s="138" t="s">
        <v>170</v>
      </c>
      <c r="BK172" s="146">
        <f>BK173+BK185+BK199+BK225+BK241+BK255+BK260</f>
        <v>0</v>
      </c>
    </row>
    <row r="173" spans="1:65" s="12" customFormat="1" ht="22.9" customHeight="1">
      <c r="B173" s="137"/>
      <c r="D173" s="138" t="s">
        <v>69</v>
      </c>
      <c r="E173" s="147" t="s">
        <v>975</v>
      </c>
      <c r="F173" s="147" t="s">
        <v>1017</v>
      </c>
      <c r="J173" s="148"/>
      <c r="L173" s="137"/>
      <c r="M173" s="141"/>
      <c r="N173" s="142"/>
      <c r="O173" s="142"/>
      <c r="P173" s="143">
        <f>SUM(P174:P184)</f>
        <v>0</v>
      </c>
      <c r="Q173" s="142"/>
      <c r="R173" s="143">
        <f>SUM(R174:R184)</f>
        <v>0</v>
      </c>
      <c r="S173" s="142"/>
      <c r="T173" s="144">
        <f>SUM(T174:T184)</f>
        <v>0</v>
      </c>
      <c r="AR173" s="138" t="s">
        <v>77</v>
      </c>
      <c r="AT173" s="145" t="s">
        <v>69</v>
      </c>
      <c r="AU173" s="145" t="s">
        <v>77</v>
      </c>
      <c r="AY173" s="138" t="s">
        <v>170</v>
      </c>
      <c r="BK173" s="146">
        <f>SUM(BK174:BK184)</f>
        <v>0</v>
      </c>
    </row>
    <row r="174" spans="1:65" s="2" customFormat="1" ht="66.75" customHeight="1">
      <c r="A174" s="26"/>
      <c r="B174" s="149"/>
      <c r="C174" s="164" t="s">
        <v>220</v>
      </c>
      <c r="D174" s="164" t="s">
        <v>178</v>
      </c>
      <c r="E174" s="165" t="s">
        <v>1018</v>
      </c>
      <c r="F174" s="166" t="s">
        <v>1019</v>
      </c>
      <c r="G174" s="167" t="s">
        <v>219</v>
      </c>
      <c r="H174" s="168">
        <v>6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 t="shared" ref="P174:P184" si="18">O174*H174</f>
        <v>0</v>
      </c>
      <c r="Q174" s="160">
        <v>0</v>
      </c>
      <c r="R174" s="160">
        <f t="shared" ref="R174:R184" si="19">Q174*H174</f>
        <v>0</v>
      </c>
      <c r="S174" s="160">
        <v>0</v>
      </c>
      <c r="T174" s="161">
        <f t="shared" ref="T174:T184" si="20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177</v>
      </c>
      <c r="AT174" s="162" t="s">
        <v>178</v>
      </c>
      <c r="AU174" s="162" t="s">
        <v>83</v>
      </c>
      <c r="AY174" s="14" t="s">
        <v>170</v>
      </c>
      <c r="BE174" s="163">
        <f t="shared" ref="BE174:BE184" si="21">IF(N174="základná",J174,0)</f>
        <v>0</v>
      </c>
      <c r="BF174" s="163">
        <f t="shared" ref="BF174:BF184" si="22">IF(N174="znížená",J174,0)</f>
        <v>0</v>
      </c>
      <c r="BG174" s="163">
        <f t="shared" ref="BG174:BG184" si="23">IF(N174="zákl. prenesená",J174,0)</f>
        <v>0</v>
      </c>
      <c r="BH174" s="163">
        <f t="shared" ref="BH174:BH184" si="24">IF(N174="zníž. prenesená",J174,0)</f>
        <v>0</v>
      </c>
      <c r="BI174" s="163">
        <f t="shared" ref="BI174:BI184" si="25">IF(N174="nulová",J174,0)</f>
        <v>0</v>
      </c>
      <c r="BJ174" s="14" t="s">
        <v>83</v>
      </c>
      <c r="BK174" s="163">
        <f t="shared" ref="BK174:BK184" si="26">ROUND(I174*H174,2)</f>
        <v>0</v>
      </c>
      <c r="BL174" s="14" t="s">
        <v>177</v>
      </c>
      <c r="BM174" s="162" t="s">
        <v>270</v>
      </c>
    </row>
    <row r="175" spans="1:65" s="2" customFormat="1" ht="66.75" customHeight="1">
      <c r="A175" s="26"/>
      <c r="B175" s="149"/>
      <c r="C175" s="164" t="s">
        <v>304</v>
      </c>
      <c r="D175" s="164" t="s">
        <v>178</v>
      </c>
      <c r="E175" s="165" t="s">
        <v>1020</v>
      </c>
      <c r="F175" s="166" t="s">
        <v>1021</v>
      </c>
      <c r="G175" s="167" t="s">
        <v>219</v>
      </c>
      <c r="H175" s="168">
        <v>6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18"/>
        <v>0</v>
      </c>
      <c r="Q175" s="160">
        <v>0</v>
      </c>
      <c r="R175" s="160">
        <f t="shared" si="19"/>
        <v>0</v>
      </c>
      <c r="S175" s="160">
        <v>0</v>
      </c>
      <c r="T175" s="161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177</v>
      </c>
      <c r="AT175" s="162" t="s">
        <v>178</v>
      </c>
      <c r="AU175" s="162" t="s">
        <v>83</v>
      </c>
      <c r="AY175" s="14" t="s">
        <v>170</v>
      </c>
      <c r="BE175" s="163">
        <f t="shared" si="21"/>
        <v>0</v>
      </c>
      <c r="BF175" s="163">
        <f t="shared" si="22"/>
        <v>0</v>
      </c>
      <c r="BG175" s="163">
        <f t="shared" si="23"/>
        <v>0</v>
      </c>
      <c r="BH175" s="163">
        <f t="shared" si="24"/>
        <v>0</v>
      </c>
      <c r="BI175" s="163">
        <f t="shared" si="25"/>
        <v>0</v>
      </c>
      <c r="BJ175" s="14" t="s">
        <v>83</v>
      </c>
      <c r="BK175" s="163">
        <f t="shared" si="26"/>
        <v>0</v>
      </c>
      <c r="BL175" s="14" t="s">
        <v>177</v>
      </c>
      <c r="BM175" s="162" t="s">
        <v>276</v>
      </c>
    </row>
    <row r="176" spans="1:65" s="2" customFormat="1" ht="66.75" customHeight="1">
      <c r="A176" s="26"/>
      <c r="B176" s="149"/>
      <c r="C176" s="164" t="s">
        <v>223</v>
      </c>
      <c r="D176" s="164" t="s">
        <v>178</v>
      </c>
      <c r="E176" s="165" t="s">
        <v>1022</v>
      </c>
      <c r="F176" s="166" t="s">
        <v>1023</v>
      </c>
      <c r="G176" s="167" t="s">
        <v>219</v>
      </c>
      <c r="H176" s="168">
        <v>4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 t="shared" si="18"/>
        <v>0</v>
      </c>
      <c r="Q176" s="160">
        <v>0</v>
      </c>
      <c r="R176" s="160">
        <f t="shared" si="19"/>
        <v>0</v>
      </c>
      <c r="S176" s="160">
        <v>0</v>
      </c>
      <c r="T176" s="161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177</v>
      </c>
      <c r="AT176" s="162" t="s">
        <v>178</v>
      </c>
      <c r="AU176" s="162" t="s">
        <v>83</v>
      </c>
      <c r="AY176" s="14" t="s">
        <v>170</v>
      </c>
      <c r="BE176" s="163">
        <f t="shared" si="21"/>
        <v>0</v>
      </c>
      <c r="BF176" s="163">
        <f t="shared" si="22"/>
        <v>0</v>
      </c>
      <c r="BG176" s="163">
        <f t="shared" si="23"/>
        <v>0</v>
      </c>
      <c r="BH176" s="163">
        <f t="shared" si="24"/>
        <v>0</v>
      </c>
      <c r="BI176" s="163">
        <f t="shared" si="25"/>
        <v>0</v>
      </c>
      <c r="BJ176" s="14" t="s">
        <v>83</v>
      </c>
      <c r="BK176" s="163">
        <f t="shared" si="26"/>
        <v>0</v>
      </c>
      <c r="BL176" s="14" t="s">
        <v>177</v>
      </c>
      <c r="BM176" s="162" t="s">
        <v>284</v>
      </c>
    </row>
    <row r="177" spans="1:65" s="2" customFormat="1" ht="66.75" customHeight="1">
      <c r="A177" s="26"/>
      <c r="B177" s="149"/>
      <c r="C177" s="164" t="s">
        <v>311</v>
      </c>
      <c r="D177" s="164" t="s">
        <v>178</v>
      </c>
      <c r="E177" s="165" t="s">
        <v>1024</v>
      </c>
      <c r="F177" s="166" t="s">
        <v>1025</v>
      </c>
      <c r="G177" s="167" t="s">
        <v>219</v>
      </c>
      <c r="H177" s="168">
        <v>8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18"/>
        <v>0</v>
      </c>
      <c r="Q177" s="160">
        <v>0</v>
      </c>
      <c r="R177" s="160">
        <f t="shared" si="19"/>
        <v>0</v>
      </c>
      <c r="S177" s="160">
        <v>0</v>
      </c>
      <c r="T177" s="161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177</v>
      </c>
      <c r="AT177" s="162" t="s">
        <v>178</v>
      </c>
      <c r="AU177" s="162" t="s">
        <v>83</v>
      </c>
      <c r="AY177" s="14" t="s">
        <v>170</v>
      </c>
      <c r="BE177" s="163">
        <f t="shared" si="21"/>
        <v>0</v>
      </c>
      <c r="BF177" s="163">
        <f t="shared" si="22"/>
        <v>0</v>
      </c>
      <c r="BG177" s="163">
        <f t="shared" si="23"/>
        <v>0</v>
      </c>
      <c r="BH177" s="163">
        <f t="shared" si="24"/>
        <v>0</v>
      </c>
      <c r="BI177" s="163">
        <f t="shared" si="25"/>
        <v>0</v>
      </c>
      <c r="BJ177" s="14" t="s">
        <v>83</v>
      </c>
      <c r="BK177" s="163">
        <f t="shared" si="26"/>
        <v>0</v>
      </c>
      <c r="BL177" s="14" t="s">
        <v>177</v>
      </c>
      <c r="BM177" s="162" t="s">
        <v>287</v>
      </c>
    </row>
    <row r="178" spans="1:65" s="2" customFormat="1" ht="16.5" customHeight="1">
      <c r="A178" s="26"/>
      <c r="B178" s="149"/>
      <c r="C178" s="164" t="s">
        <v>229</v>
      </c>
      <c r="D178" s="164" t="s">
        <v>178</v>
      </c>
      <c r="E178" s="165" t="s">
        <v>1026</v>
      </c>
      <c r="F178" s="166" t="s">
        <v>1027</v>
      </c>
      <c r="G178" s="167" t="s">
        <v>219</v>
      </c>
      <c r="H178" s="168">
        <v>10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</v>
      </c>
      <c r="P178" s="160">
        <f t="shared" si="18"/>
        <v>0</v>
      </c>
      <c r="Q178" s="160">
        <v>0</v>
      </c>
      <c r="R178" s="160">
        <f t="shared" si="19"/>
        <v>0</v>
      </c>
      <c r="S178" s="160">
        <v>0</v>
      </c>
      <c r="T178" s="161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177</v>
      </c>
      <c r="AT178" s="162" t="s">
        <v>178</v>
      </c>
      <c r="AU178" s="162" t="s">
        <v>83</v>
      </c>
      <c r="AY178" s="14" t="s">
        <v>170</v>
      </c>
      <c r="BE178" s="163">
        <f t="shared" si="21"/>
        <v>0</v>
      </c>
      <c r="BF178" s="163">
        <f t="shared" si="22"/>
        <v>0</v>
      </c>
      <c r="BG178" s="163">
        <f t="shared" si="23"/>
        <v>0</v>
      </c>
      <c r="BH178" s="163">
        <f t="shared" si="24"/>
        <v>0</v>
      </c>
      <c r="BI178" s="163">
        <f t="shared" si="25"/>
        <v>0</v>
      </c>
      <c r="BJ178" s="14" t="s">
        <v>83</v>
      </c>
      <c r="BK178" s="163">
        <f t="shared" si="26"/>
        <v>0</v>
      </c>
      <c r="BL178" s="14" t="s">
        <v>177</v>
      </c>
      <c r="BM178" s="162" t="s">
        <v>291</v>
      </c>
    </row>
    <row r="179" spans="1:65" s="2" customFormat="1" ht="37.9" customHeight="1">
      <c r="A179" s="26"/>
      <c r="B179" s="149"/>
      <c r="C179" s="164" t="s">
        <v>320</v>
      </c>
      <c r="D179" s="164" t="s">
        <v>178</v>
      </c>
      <c r="E179" s="165" t="s">
        <v>1028</v>
      </c>
      <c r="F179" s="166" t="s">
        <v>1029</v>
      </c>
      <c r="G179" s="167" t="s">
        <v>981</v>
      </c>
      <c r="H179" s="168">
        <v>137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si="18"/>
        <v>0</v>
      </c>
      <c r="Q179" s="160">
        <v>0</v>
      </c>
      <c r="R179" s="160">
        <f t="shared" si="19"/>
        <v>0</v>
      </c>
      <c r="S179" s="160">
        <v>0</v>
      </c>
      <c r="T179" s="161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177</v>
      </c>
      <c r="AT179" s="162" t="s">
        <v>178</v>
      </c>
      <c r="AU179" s="162" t="s">
        <v>83</v>
      </c>
      <c r="AY179" s="14" t="s">
        <v>170</v>
      </c>
      <c r="BE179" s="163">
        <f t="shared" si="21"/>
        <v>0</v>
      </c>
      <c r="BF179" s="163">
        <f t="shared" si="22"/>
        <v>0</v>
      </c>
      <c r="BG179" s="163">
        <f t="shared" si="23"/>
        <v>0</v>
      </c>
      <c r="BH179" s="163">
        <f t="shared" si="24"/>
        <v>0</v>
      </c>
      <c r="BI179" s="163">
        <f t="shared" si="25"/>
        <v>0</v>
      </c>
      <c r="BJ179" s="14" t="s">
        <v>83</v>
      </c>
      <c r="BK179" s="163">
        <f t="shared" si="26"/>
        <v>0</v>
      </c>
      <c r="BL179" s="14" t="s">
        <v>177</v>
      </c>
      <c r="BM179" s="162" t="s">
        <v>294</v>
      </c>
    </row>
    <row r="180" spans="1:65" s="2" customFormat="1" ht="37.9" customHeight="1">
      <c r="A180" s="26"/>
      <c r="B180" s="149"/>
      <c r="C180" s="164" t="s">
        <v>233</v>
      </c>
      <c r="D180" s="164" t="s">
        <v>178</v>
      </c>
      <c r="E180" s="165" t="s">
        <v>1030</v>
      </c>
      <c r="F180" s="166" t="s">
        <v>1031</v>
      </c>
      <c r="G180" s="167" t="s">
        <v>981</v>
      </c>
      <c r="H180" s="168">
        <v>54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18"/>
        <v>0</v>
      </c>
      <c r="Q180" s="160">
        <v>0</v>
      </c>
      <c r="R180" s="160">
        <f t="shared" si="19"/>
        <v>0</v>
      </c>
      <c r="S180" s="160">
        <v>0</v>
      </c>
      <c r="T180" s="161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177</v>
      </c>
      <c r="AT180" s="162" t="s">
        <v>178</v>
      </c>
      <c r="AU180" s="162" t="s">
        <v>83</v>
      </c>
      <c r="AY180" s="14" t="s">
        <v>170</v>
      </c>
      <c r="BE180" s="163">
        <f t="shared" si="21"/>
        <v>0</v>
      </c>
      <c r="BF180" s="163">
        <f t="shared" si="22"/>
        <v>0</v>
      </c>
      <c r="BG180" s="163">
        <f t="shared" si="23"/>
        <v>0</v>
      </c>
      <c r="BH180" s="163">
        <f t="shared" si="24"/>
        <v>0</v>
      </c>
      <c r="BI180" s="163">
        <f t="shared" si="25"/>
        <v>0</v>
      </c>
      <c r="BJ180" s="14" t="s">
        <v>83</v>
      </c>
      <c r="BK180" s="163">
        <f t="shared" si="26"/>
        <v>0</v>
      </c>
      <c r="BL180" s="14" t="s">
        <v>177</v>
      </c>
      <c r="BM180" s="162" t="s">
        <v>298</v>
      </c>
    </row>
    <row r="181" spans="1:65" s="2" customFormat="1" ht="16.5" customHeight="1">
      <c r="A181" s="26"/>
      <c r="B181" s="149"/>
      <c r="C181" s="164" t="s">
        <v>226</v>
      </c>
      <c r="D181" s="164" t="s">
        <v>178</v>
      </c>
      <c r="E181" s="165" t="s">
        <v>1032</v>
      </c>
      <c r="F181" s="166" t="s">
        <v>1033</v>
      </c>
      <c r="G181" s="167" t="s">
        <v>219</v>
      </c>
      <c r="H181" s="168">
        <v>4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18"/>
        <v>0</v>
      </c>
      <c r="Q181" s="160">
        <v>0</v>
      </c>
      <c r="R181" s="160">
        <f t="shared" si="19"/>
        <v>0</v>
      </c>
      <c r="S181" s="160">
        <v>0</v>
      </c>
      <c r="T181" s="161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177</v>
      </c>
      <c r="AT181" s="162" t="s">
        <v>178</v>
      </c>
      <c r="AU181" s="162" t="s">
        <v>83</v>
      </c>
      <c r="AY181" s="14" t="s">
        <v>170</v>
      </c>
      <c r="BE181" s="163">
        <f t="shared" si="21"/>
        <v>0</v>
      </c>
      <c r="BF181" s="163">
        <f t="shared" si="22"/>
        <v>0</v>
      </c>
      <c r="BG181" s="163">
        <f t="shared" si="23"/>
        <v>0</v>
      </c>
      <c r="BH181" s="163">
        <f t="shared" si="24"/>
        <v>0</v>
      </c>
      <c r="BI181" s="163">
        <f t="shared" si="25"/>
        <v>0</v>
      </c>
      <c r="BJ181" s="14" t="s">
        <v>83</v>
      </c>
      <c r="BK181" s="163">
        <f t="shared" si="26"/>
        <v>0</v>
      </c>
      <c r="BL181" s="14" t="s">
        <v>177</v>
      </c>
      <c r="BM181" s="162" t="s">
        <v>301</v>
      </c>
    </row>
    <row r="182" spans="1:65" s="2" customFormat="1" ht="24.2" customHeight="1">
      <c r="A182" s="26"/>
      <c r="B182" s="149"/>
      <c r="C182" s="164" t="s">
        <v>230</v>
      </c>
      <c r="D182" s="164" t="s">
        <v>178</v>
      </c>
      <c r="E182" s="165" t="s">
        <v>1034</v>
      </c>
      <c r="F182" s="166" t="s">
        <v>1035</v>
      </c>
      <c r="G182" s="167" t="s">
        <v>219</v>
      </c>
      <c r="H182" s="168">
        <v>1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18"/>
        <v>0</v>
      </c>
      <c r="Q182" s="160">
        <v>0</v>
      </c>
      <c r="R182" s="160">
        <f t="shared" si="19"/>
        <v>0</v>
      </c>
      <c r="S182" s="160">
        <v>0</v>
      </c>
      <c r="T182" s="161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177</v>
      </c>
      <c r="AT182" s="162" t="s">
        <v>178</v>
      </c>
      <c r="AU182" s="162" t="s">
        <v>83</v>
      </c>
      <c r="AY182" s="14" t="s">
        <v>170</v>
      </c>
      <c r="BE182" s="163">
        <f t="shared" si="21"/>
        <v>0</v>
      </c>
      <c r="BF182" s="163">
        <f t="shared" si="22"/>
        <v>0</v>
      </c>
      <c r="BG182" s="163">
        <f t="shared" si="23"/>
        <v>0</v>
      </c>
      <c r="BH182" s="163">
        <f t="shared" si="24"/>
        <v>0</v>
      </c>
      <c r="BI182" s="163">
        <f t="shared" si="25"/>
        <v>0</v>
      </c>
      <c r="BJ182" s="14" t="s">
        <v>83</v>
      </c>
      <c r="BK182" s="163">
        <f t="shared" si="26"/>
        <v>0</v>
      </c>
      <c r="BL182" s="14" t="s">
        <v>177</v>
      </c>
      <c r="BM182" s="162" t="s">
        <v>307</v>
      </c>
    </row>
    <row r="183" spans="1:65" s="2" customFormat="1" ht="24.2" customHeight="1">
      <c r="A183" s="26"/>
      <c r="B183" s="149"/>
      <c r="C183" s="164" t="s">
        <v>234</v>
      </c>
      <c r="D183" s="164" t="s">
        <v>178</v>
      </c>
      <c r="E183" s="165" t="s">
        <v>1036</v>
      </c>
      <c r="F183" s="166" t="s">
        <v>1037</v>
      </c>
      <c r="G183" s="167" t="s">
        <v>219</v>
      </c>
      <c r="H183" s="168">
        <v>3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18"/>
        <v>0</v>
      </c>
      <c r="Q183" s="160">
        <v>0</v>
      </c>
      <c r="R183" s="160">
        <f t="shared" si="19"/>
        <v>0</v>
      </c>
      <c r="S183" s="160">
        <v>0</v>
      </c>
      <c r="T183" s="161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177</v>
      </c>
      <c r="AT183" s="162" t="s">
        <v>178</v>
      </c>
      <c r="AU183" s="162" t="s">
        <v>83</v>
      </c>
      <c r="AY183" s="14" t="s">
        <v>170</v>
      </c>
      <c r="BE183" s="163">
        <f t="shared" si="21"/>
        <v>0</v>
      </c>
      <c r="BF183" s="163">
        <f t="shared" si="22"/>
        <v>0</v>
      </c>
      <c r="BG183" s="163">
        <f t="shared" si="23"/>
        <v>0</v>
      </c>
      <c r="BH183" s="163">
        <f t="shared" si="24"/>
        <v>0</v>
      </c>
      <c r="BI183" s="163">
        <f t="shared" si="25"/>
        <v>0</v>
      </c>
      <c r="BJ183" s="14" t="s">
        <v>83</v>
      </c>
      <c r="BK183" s="163">
        <f t="shared" si="26"/>
        <v>0</v>
      </c>
      <c r="BL183" s="14" t="s">
        <v>177</v>
      </c>
      <c r="BM183" s="162" t="s">
        <v>310</v>
      </c>
    </row>
    <row r="184" spans="1:65" s="2" customFormat="1" ht="24.2" customHeight="1">
      <c r="A184" s="26"/>
      <c r="B184" s="149"/>
      <c r="C184" s="164" t="s">
        <v>237</v>
      </c>
      <c r="D184" s="164" t="s">
        <v>178</v>
      </c>
      <c r="E184" s="165" t="s">
        <v>1038</v>
      </c>
      <c r="F184" s="166" t="s">
        <v>1039</v>
      </c>
      <c r="G184" s="167" t="s">
        <v>219</v>
      </c>
      <c r="H184" s="168">
        <v>1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 t="shared" si="18"/>
        <v>0</v>
      </c>
      <c r="Q184" s="160">
        <v>0</v>
      </c>
      <c r="R184" s="160">
        <f t="shared" si="19"/>
        <v>0</v>
      </c>
      <c r="S184" s="160">
        <v>0</v>
      </c>
      <c r="T184" s="161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177</v>
      </c>
      <c r="AT184" s="162" t="s">
        <v>178</v>
      </c>
      <c r="AU184" s="162" t="s">
        <v>83</v>
      </c>
      <c r="AY184" s="14" t="s">
        <v>170</v>
      </c>
      <c r="BE184" s="163">
        <f t="shared" si="21"/>
        <v>0</v>
      </c>
      <c r="BF184" s="163">
        <f t="shared" si="22"/>
        <v>0</v>
      </c>
      <c r="BG184" s="163">
        <f t="shared" si="23"/>
        <v>0</v>
      </c>
      <c r="BH184" s="163">
        <f t="shared" si="24"/>
        <v>0</v>
      </c>
      <c r="BI184" s="163">
        <f t="shared" si="25"/>
        <v>0</v>
      </c>
      <c r="BJ184" s="14" t="s">
        <v>83</v>
      </c>
      <c r="BK184" s="163">
        <f t="shared" si="26"/>
        <v>0</v>
      </c>
      <c r="BL184" s="14" t="s">
        <v>177</v>
      </c>
      <c r="BM184" s="162" t="s">
        <v>314</v>
      </c>
    </row>
    <row r="185" spans="1:65" s="12" customFormat="1" ht="22.9" customHeight="1">
      <c r="B185" s="137"/>
      <c r="D185" s="138" t="s">
        <v>69</v>
      </c>
      <c r="E185" s="147" t="s">
        <v>977</v>
      </c>
      <c r="F185" s="147" t="s">
        <v>1040</v>
      </c>
      <c r="J185" s="148"/>
      <c r="L185" s="137"/>
      <c r="M185" s="141"/>
      <c r="N185" s="142"/>
      <c r="O185" s="142"/>
      <c r="P185" s="143">
        <f>SUM(P186:P198)</f>
        <v>0</v>
      </c>
      <c r="Q185" s="142"/>
      <c r="R185" s="143">
        <f>SUM(R186:R198)</f>
        <v>0</v>
      </c>
      <c r="S185" s="142"/>
      <c r="T185" s="144">
        <f>SUM(T186:T198)</f>
        <v>0</v>
      </c>
      <c r="AR185" s="138" t="s">
        <v>77</v>
      </c>
      <c r="AT185" s="145" t="s">
        <v>69</v>
      </c>
      <c r="AU185" s="145" t="s">
        <v>77</v>
      </c>
      <c r="AY185" s="138" t="s">
        <v>170</v>
      </c>
      <c r="BK185" s="146">
        <f>SUM(BK186:BK198)</f>
        <v>0</v>
      </c>
    </row>
    <row r="186" spans="1:65" s="2" customFormat="1" ht="66.75" customHeight="1">
      <c r="A186" s="26"/>
      <c r="B186" s="149"/>
      <c r="C186" s="164" t="s">
        <v>240</v>
      </c>
      <c r="D186" s="164" t="s">
        <v>178</v>
      </c>
      <c r="E186" s="165" t="s">
        <v>1041</v>
      </c>
      <c r="F186" s="166" t="s">
        <v>1042</v>
      </c>
      <c r="G186" s="167" t="s">
        <v>219</v>
      </c>
      <c r="H186" s="168">
        <v>80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ref="P186:P198" si="27">O186*H186</f>
        <v>0</v>
      </c>
      <c r="Q186" s="160">
        <v>0</v>
      </c>
      <c r="R186" s="160">
        <f t="shared" ref="R186:R198" si="28">Q186*H186</f>
        <v>0</v>
      </c>
      <c r="S186" s="160">
        <v>0</v>
      </c>
      <c r="T186" s="161">
        <f t="shared" ref="T186:T198" si="29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177</v>
      </c>
      <c r="AT186" s="162" t="s">
        <v>178</v>
      </c>
      <c r="AU186" s="162" t="s">
        <v>83</v>
      </c>
      <c r="AY186" s="14" t="s">
        <v>170</v>
      </c>
      <c r="BE186" s="163">
        <f t="shared" ref="BE186:BE198" si="30">IF(N186="základná",J186,0)</f>
        <v>0</v>
      </c>
      <c r="BF186" s="163">
        <f t="shared" ref="BF186:BF198" si="31">IF(N186="znížená",J186,0)</f>
        <v>0</v>
      </c>
      <c r="BG186" s="163">
        <f t="shared" ref="BG186:BG198" si="32">IF(N186="zákl. prenesená",J186,0)</f>
        <v>0</v>
      </c>
      <c r="BH186" s="163">
        <f t="shared" ref="BH186:BH198" si="33">IF(N186="zníž. prenesená",J186,0)</f>
        <v>0</v>
      </c>
      <c r="BI186" s="163">
        <f t="shared" ref="BI186:BI198" si="34">IF(N186="nulová",J186,0)</f>
        <v>0</v>
      </c>
      <c r="BJ186" s="14" t="s">
        <v>83</v>
      </c>
      <c r="BK186" s="163">
        <f t="shared" ref="BK186:BK198" si="35">ROUND(I186*H186,2)</f>
        <v>0</v>
      </c>
      <c r="BL186" s="14" t="s">
        <v>177</v>
      </c>
      <c r="BM186" s="162" t="s">
        <v>317</v>
      </c>
    </row>
    <row r="187" spans="1:65" s="2" customFormat="1" ht="16.5" customHeight="1">
      <c r="A187" s="26"/>
      <c r="B187" s="149"/>
      <c r="C187" s="164" t="s">
        <v>243</v>
      </c>
      <c r="D187" s="164" t="s">
        <v>178</v>
      </c>
      <c r="E187" s="165" t="s">
        <v>1043</v>
      </c>
      <c r="F187" s="166" t="s">
        <v>1044</v>
      </c>
      <c r="G187" s="167" t="s">
        <v>219</v>
      </c>
      <c r="H187" s="168">
        <v>80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 t="shared" si="27"/>
        <v>0</v>
      </c>
      <c r="Q187" s="160">
        <v>0</v>
      </c>
      <c r="R187" s="160">
        <f t="shared" si="28"/>
        <v>0</v>
      </c>
      <c r="S187" s="160">
        <v>0</v>
      </c>
      <c r="T187" s="161">
        <f t="shared" si="29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177</v>
      </c>
      <c r="AT187" s="162" t="s">
        <v>178</v>
      </c>
      <c r="AU187" s="162" t="s">
        <v>83</v>
      </c>
      <c r="AY187" s="14" t="s">
        <v>170</v>
      </c>
      <c r="BE187" s="163">
        <f t="shared" si="30"/>
        <v>0</v>
      </c>
      <c r="BF187" s="163">
        <f t="shared" si="31"/>
        <v>0</v>
      </c>
      <c r="BG187" s="163">
        <f t="shared" si="32"/>
        <v>0</v>
      </c>
      <c r="BH187" s="163">
        <f t="shared" si="33"/>
        <v>0</v>
      </c>
      <c r="BI187" s="163">
        <f t="shared" si="34"/>
        <v>0</v>
      </c>
      <c r="BJ187" s="14" t="s">
        <v>83</v>
      </c>
      <c r="BK187" s="163">
        <f t="shared" si="35"/>
        <v>0</v>
      </c>
      <c r="BL187" s="14" t="s">
        <v>177</v>
      </c>
      <c r="BM187" s="162" t="s">
        <v>323</v>
      </c>
    </row>
    <row r="188" spans="1:65" s="2" customFormat="1" ht="37.9" customHeight="1">
      <c r="A188" s="26"/>
      <c r="B188" s="149"/>
      <c r="C188" s="164" t="s">
        <v>247</v>
      </c>
      <c r="D188" s="164" t="s">
        <v>178</v>
      </c>
      <c r="E188" s="165" t="s">
        <v>1045</v>
      </c>
      <c r="F188" s="166" t="s">
        <v>1046</v>
      </c>
      <c r="G188" s="167" t="s">
        <v>219</v>
      </c>
      <c r="H188" s="168">
        <v>80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 t="shared" si="27"/>
        <v>0</v>
      </c>
      <c r="Q188" s="160">
        <v>0</v>
      </c>
      <c r="R188" s="160">
        <f t="shared" si="28"/>
        <v>0</v>
      </c>
      <c r="S188" s="160">
        <v>0</v>
      </c>
      <c r="T188" s="161">
        <f t="shared" si="29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177</v>
      </c>
      <c r="AT188" s="162" t="s">
        <v>178</v>
      </c>
      <c r="AU188" s="162" t="s">
        <v>83</v>
      </c>
      <c r="AY188" s="14" t="s">
        <v>170</v>
      </c>
      <c r="BE188" s="163">
        <f t="shared" si="30"/>
        <v>0</v>
      </c>
      <c r="BF188" s="163">
        <f t="shared" si="31"/>
        <v>0</v>
      </c>
      <c r="BG188" s="163">
        <f t="shared" si="32"/>
        <v>0</v>
      </c>
      <c r="BH188" s="163">
        <f t="shared" si="33"/>
        <v>0</v>
      </c>
      <c r="BI188" s="163">
        <f t="shared" si="34"/>
        <v>0</v>
      </c>
      <c r="BJ188" s="14" t="s">
        <v>83</v>
      </c>
      <c r="BK188" s="163">
        <f t="shared" si="35"/>
        <v>0</v>
      </c>
      <c r="BL188" s="14" t="s">
        <v>177</v>
      </c>
      <c r="BM188" s="162" t="s">
        <v>408</v>
      </c>
    </row>
    <row r="189" spans="1:65" s="2" customFormat="1" ht="24.2" customHeight="1">
      <c r="A189" s="26"/>
      <c r="B189" s="149"/>
      <c r="C189" s="164" t="s">
        <v>246</v>
      </c>
      <c r="D189" s="164" t="s">
        <v>178</v>
      </c>
      <c r="E189" s="165" t="s">
        <v>1047</v>
      </c>
      <c r="F189" s="166" t="s">
        <v>1048</v>
      </c>
      <c r="G189" s="167" t="s">
        <v>219</v>
      </c>
      <c r="H189" s="168">
        <v>80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27"/>
        <v>0</v>
      </c>
      <c r="Q189" s="160">
        <v>0</v>
      </c>
      <c r="R189" s="160">
        <f t="shared" si="28"/>
        <v>0</v>
      </c>
      <c r="S189" s="160">
        <v>0</v>
      </c>
      <c r="T189" s="161">
        <f t="shared" si="29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177</v>
      </c>
      <c r="AT189" s="162" t="s">
        <v>178</v>
      </c>
      <c r="AU189" s="162" t="s">
        <v>83</v>
      </c>
      <c r="AY189" s="14" t="s">
        <v>170</v>
      </c>
      <c r="BE189" s="163">
        <f t="shared" si="30"/>
        <v>0</v>
      </c>
      <c r="BF189" s="163">
        <f t="shared" si="31"/>
        <v>0</v>
      </c>
      <c r="BG189" s="163">
        <f t="shared" si="32"/>
        <v>0</v>
      </c>
      <c r="BH189" s="163">
        <f t="shared" si="33"/>
        <v>0</v>
      </c>
      <c r="BI189" s="163">
        <f t="shared" si="34"/>
        <v>0</v>
      </c>
      <c r="BJ189" s="14" t="s">
        <v>83</v>
      </c>
      <c r="BK189" s="163">
        <f t="shared" si="35"/>
        <v>0</v>
      </c>
      <c r="BL189" s="14" t="s">
        <v>177</v>
      </c>
      <c r="BM189" s="162" t="s">
        <v>411</v>
      </c>
    </row>
    <row r="190" spans="1:65" s="2" customFormat="1" ht="24.2" customHeight="1">
      <c r="A190" s="26"/>
      <c r="B190" s="149"/>
      <c r="C190" s="164" t="s">
        <v>412</v>
      </c>
      <c r="D190" s="164" t="s">
        <v>178</v>
      </c>
      <c r="E190" s="165" t="s">
        <v>1049</v>
      </c>
      <c r="F190" s="166" t="s">
        <v>1050</v>
      </c>
      <c r="G190" s="167" t="s">
        <v>219</v>
      </c>
      <c r="H190" s="168">
        <v>10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 t="shared" si="27"/>
        <v>0</v>
      </c>
      <c r="Q190" s="160">
        <v>0</v>
      </c>
      <c r="R190" s="160">
        <f t="shared" si="28"/>
        <v>0</v>
      </c>
      <c r="S190" s="160">
        <v>0</v>
      </c>
      <c r="T190" s="161">
        <f t="shared" si="29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177</v>
      </c>
      <c r="AT190" s="162" t="s">
        <v>178</v>
      </c>
      <c r="AU190" s="162" t="s">
        <v>83</v>
      </c>
      <c r="AY190" s="14" t="s">
        <v>170</v>
      </c>
      <c r="BE190" s="163">
        <f t="shared" si="30"/>
        <v>0</v>
      </c>
      <c r="BF190" s="163">
        <f t="shared" si="31"/>
        <v>0</v>
      </c>
      <c r="BG190" s="163">
        <f t="shared" si="32"/>
        <v>0</v>
      </c>
      <c r="BH190" s="163">
        <f t="shared" si="33"/>
        <v>0</v>
      </c>
      <c r="BI190" s="163">
        <f t="shared" si="34"/>
        <v>0</v>
      </c>
      <c r="BJ190" s="14" t="s">
        <v>83</v>
      </c>
      <c r="BK190" s="163">
        <f t="shared" si="35"/>
        <v>0</v>
      </c>
      <c r="BL190" s="14" t="s">
        <v>177</v>
      </c>
      <c r="BM190" s="162" t="s">
        <v>415</v>
      </c>
    </row>
    <row r="191" spans="1:65" s="2" customFormat="1" ht="24.2" customHeight="1">
      <c r="A191" s="26"/>
      <c r="B191" s="149"/>
      <c r="C191" s="164" t="s">
        <v>250</v>
      </c>
      <c r="D191" s="164" t="s">
        <v>178</v>
      </c>
      <c r="E191" s="165" t="s">
        <v>1051</v>
      </c>
      <c r="F191" s="166" t="s">
        <v>1052</v>
      </c>
      <c r="G191" s="167" t="s">
        <v>219</v>
      </c>
      <c r="H191" s="168">
        <v>10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27"/>
        <v>0</v>
      </c>
      <c r="Q191" s="160">
        <v>0</v>
      </c>
      <c r="R191" s="160">
        <f t="shared" si="28"/>
        <v>0</v>
      </c>
      <c r="S191" s="160">
        <v>0</v>
      </c>
      <c r="T191" s="161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177</v>
      </c>
      <c r="AT191" s="162" t="s">
        <v>178</v>
      </c>
      <c r="AU191" s="162" t="s">
        <v>83</v>
      </c>
      <c r="AY191" s="14" t="s">
        <v>170</v>
      </c>
      <c r="BE191" s="163">
        <f t="shared" si="30"/>
        <v>0</v>
      </c>
      <c r="BF191" s="163">
        <f t="shared" si="31"/>
        <v>0</v>
      </c>
      <c r="BG191" s="163">
        <f t="shared" si="32"/>
        <v>0</v>
      </c>
      <c r="BH191" s="163">
        <f t="shared" si="33"/>
        <v>0</v>
      </c>
      <c r="BI191" s="163">
        <f t="shared" si="34"/>
        <v>0</v>
      </c>
      <c r="BJ191" s="14" t="s">
        <v>83</v>
      </c>
      <c r="BK191" s="163">
        <f t="shared" si="35"/>
        <v>0</v>
      </c>
      <c r="BL191" s="14" t="s">
        <v>177</v>
      </c>
      <c r="BM191" s="162" t="s">
        <v>419</v>
      </c>
    </row>
    <row r="192" spans="1:65" s="2" customFormat="1" ht="24.2" customHeight="1">
      <c r="A192" s="26"/>
      <c r="B192" s="149"/>
      <c r="C192" s="164" t="s">
        <v>420</v>
      </c>
      <c r="D192" s="164" t="s">
        <v>178</v>
      </c>
      <c r="E192" s="165" t="s">
        <v>1053</v>
      </c>
      <c r="F192" s="166" t="s">
        <v>1054</v>
      </c>
      <c r="G192" s="167" t="s">
        <v>219</v>
      </c>
      <c r="H192" s="168">
        <v>20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si="27"/>
        <v>0</v>
      </c>
      <c r="Q192" s="160">
        <v>0</v>
      </c>
      <c r="R192" s="160">
        <f t="shared" si="28"/>
        <v>0</v>
      </c>
      <c r="S192" s="160">
        <v>0</v>
      </c>
      <c r="T192" s="161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177</v>
      </c>
      <c r="AT192" s="162" t="s">
        <v>178</v>
      </c>
      <c r="AU192" s="162" t="s">
        <v>83</v>
      </c>
      <c r="AY192" s="14" t="s">
        <v>170</v>
      </c>
      <c r="BE192" s="163">
        <f t="shared" si="30"/>
        <v>0</v>
      </c>
      <c r="BF192" s="163">
        <f t="shared" si="31"/>
        <v>0</v>
      </c>
      <c r="BG192" s="163">
        <f t="shared" si="32"/>
        <v>0</v>
      </c>
      <c r="BH192" s="163">
        <f t="shared" si="33"/>
        <v>0</v>
      </c>
      <c r="BI192" s="163">
        <f t="shared" si="34"/>
        <v>0</v>
      </c>
      <c r="BJ192" s="14" t="s">
        <v>83</v>
      </c>
      <c r="BK192" s="163">
        <f t="shared" si="35"/>
        <v>0</v>
      </c>
      <c r="BL192" s="14" t="s">
        <v>177</v>
      </c>
      <c r="BM192" s="162" t="s">
        <v>423</v>
      </c>
    </row>
    <row r="193" spans="1:65" s="2" customFormat="1" ht="24.2" customHeight="1">
      <c r="A193" s="26"/>
      <c r="B193" s="149"/>
      <c r="C193" s="164" t="s">
        <v>256</v>
      </c>
      <c r="D193" s="164" t="s">
        <v>178</v>
      </c>
      <c r="E193" s="165" t="s">
        <v>1055</v>
      </c>
      <c r="F193" s="166" t="s">
        <v>1056</v>
      </c>
      <c r="G193" s="167" t="s">
        <v>219</v>
      </c>
      <c r="H193" s="168">
        <v>20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27"/>
        <v>0</v>
      </c>
      <c r="Q193" s="160">
        <v>0</v>
      </c>
      <c r="R193" s="160">
        <f t="shared" si="28"/>
        <v>0</v>
      </c>
      <c r="S193" s="160">
        <v>0</v>
      </c>
      <c r="T193" s="161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177</v>
      </c>
      <c r="AT193" s="162" t="s">
        <v>178</v>
      </c>
      <c r="AU193" s="162" t="s">
        <v>83</v>
      </c>
      <c r="AY193" s="14" t="s">
        <v>170</v>
      </c>
      <c r="BE193" s="163">
        <f t="shared" si="30"/>
        <v>0</v>
      </c>
      <c r="BF193" s="163">
        <f t="shared" si="31"/>
        <v>0</v>
      </c>
      <c r="BG193" s="163">
        <f t="shared" si="32"/>
        <v>0</v>
      </c>
      <c r="BH193" s="163">
        <f t="shared" si="33"/>
        <v>0</v>
      </c>
      <c r="BI193" s="163">
        <f t="shared" si="34"/>
        <v>0</v>
      </c>
      <c r="BJ193" s="14" t="s">
        <v>83</v>
      </c>
      <c r="BK193" s="163">
        <f t="shared" si="35"/>
        <v>0</v>
      </c>
      <c r="BL193" s="14" t="s">
        <v>177</v>
      </c>
      <c r="BM193" s="162" t="s">
        <v>424</v>
      </c>
    </row>
    <row r="194" spans="1:65" s="2" customFormat="1" ht="16.5" customHeight="1">
      <c r="A194" s="26"/>
      <c r="B194" s="149"/>
      <c r="C194" s="164" t="s">
        <v>425</v>
      </c>
      <c r="D194" s="164" t="s">
        <v>178</v>
      </c>
      <c r="E194" s="165" t="s">
        <v>1057</v>
      </c>
      <c r="F194" s="166" t="s">
        <v>1058</v>
      </c>
      <c r="G194" s="167" t="s">
        <v>981</v>
      </c>
      <c r="H194" s="168">
        <v>30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27"/>
        <v>0</v>
      </c>
      <c r="Q194" s="160">
        <v>0</v>
      </c>
      <c r="R194" s="160">
        <f t="shared" si="28"/>
        <v>0</v>
      </c>
      <c r="S194" s="160">
        <v>0</v>
      </c>
      <c r="T194" s="161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177</v>
      </c>
      <c r="AT194" s="162" t="s">
        <v>178</v>
      </c>
      <c r="AU194" s="162" t="s">
        <v>83</v>
      </c>
      <c r="AY194" s="14" t="s">
        <v>170</v>
      </c>
      <c r="BE194" s="163">
        <f t="shared" si="30"/>
        <v>0</v>
      </c>
      <c r="BF194" s="163">
        <f t="shared" si="31"/>
        <v>0</v>
      </c>
      <c r="BG194" s="163">
        <f t="shared" si="32"/>
        <v>0</v>
      </c>
      <c r="BH194" s="163">
        <f t="shared" si="33"/>
        <v>0</v>
      </c>
      <c r="BI194" s="163">
        <f t="shared" si="34"/>
        <v>0</v>
      </c>
      <c r="BJ194" s="14" t="s">
        <v>83</v>
      </c>
      <c r="BK194" s="163">
        <f t="shared" si="35"/>
        <v>0</v>
      </c>
      <c r="BL194" s="14" t="s">
        <v>177</v>
      </c>
      <c r="BM194" s="162" t="s">
        <v>428</v>
      </c>
    </row>
    <row r="195" spans="1:65" s="2" customFormat="1" ht="24.2" customHeight="1">
      <c r="A195" s="26"/>
      <c r="B195" s="149"/>
      <c r="C195" s="164" t="s">
        <v>259</v>
      </c>
      <c r="D195" s="164" t="s">
        <v>178</v>
      </c>
      <c r="E195" s="165" t="s">
        <v>1059</v>
      </c>
      <c r="F195" s="166" t="s">
        <v>1060</v>
      </c>
      <c r="G195" s="167" t="s">
        <v>981</v>
      </c>
      <c r="H195" s="168">
        <v>251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27"/>
        <v>0</v>
      </c>
      <c r="Q195" s="160">
        <v>0</v>
      </c>
      <c r="R195" s="160">
        <f t="shared" si="28"/>
        <v>0</v>
      </c>
      <c r="S195" s="160">
        <v>0</v>
      </c>
      <c r="T195" s="161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177</v>
      </c>
      <c r="AT195" s="162" t="s">
        <v>178</v>
      </c>
      <c r="AU195" s="162" t="s">
        <v>83</v>
      </c>
      <c r="AY195" s="14" t="s">
        <v>170</v>
      </c>
      <c r="BE195" s="163">
        <f t="shared" si="30"/>
        <v>0</v>
      </c>
      <c r="BF195" s="163">
        <f t="shared" si="31"/>
        <v>0</v>
      </c>
      <c r="BG195" s="163">
        <f t="shared" si="32"/>
        <v>0</v>
      </c>
      <c r="BH195" s="163">
        <f t="shared" si="33"/>
        <v>0</v>
      </c>
      <c r="BI195" s="163">
        <f t="shared" si="34"/>
        <v>0</v>
      </c>
      <c r="BJ195" s="14" t="s">
        <v>83</v>
      </c>
      <c r="BK195" s="163">
        <f t="shared" si="35"/>
        <v>0</v>
      </c>
      <c r="BL195" s="14" t="s">
        <v>177</v>
      </c>
      <c r="BM195" s="162" t="s">
        <v>431</v>
      </c>
    </row>
    <row r="196" spans="1:65" s="2" customFormat="1" ht="24.2" customHeight="1">
      <c r="A196" s="26"/>
      <c r="B196" s="149"/>
      <c r="C196" s="164" t="s">
        <v>432</v>
      </c>
      <c r="D196" s="164" t="s">
        <v>178</v>
      </c>
      <c r="E196" s="165" t="s">
        <v>1061</v>
      </c>
      <c r="F196" s="166" t="s">
        <v>1062</v>
      </c>
      <c r="G196" s="167" t="s">
        <v>981</v>
      </c>
      <c r="H196" s="168">
        <v>52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27"/>
        <v>0</v>
      </c>
      <c r="Q196" s="160">
        <v>0</v>
      </c>
      <c r="R196" s="160">
        <f t="shared" si="28"/>
        <v>0</v>
      </c>
      <c r="S196" s="160">
        <v>0</v>
      </c>
      <c r="T196" s="161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177</v>
      </c>
      <c r="AT196" s="162" t="s">
        <v>178</v>
      </c>
      <c r="AU196" s="162" t="s">
        <v>83</v>
      </c>
      <c r="AY196" s="14" t="s">
        <v>170</v>
      </c>
      <c r="BE196" s="163">
        <f t="shared" si="30"/>
        <v>0</v>
      </c>
      <c r="BF196" s="163">
        <f t="shared" si="31"/>
        <v>0</v>
      </c>
      <c r="BG196" s="163">
        <f t="shared" si="32"/>
        <v>0</v>
      </c>
      <c r="BH196" s="163">
        <f t="shared" si="33"/>
        <v>0</v>
      </c>
      <c r="BI196" s="163">
        <f t="shared" si="34"/>
        <v>0</v>
      </c>
      <c r="BJ196" s="14" t="s">
        <v>83</v>
      </c>
      <c r="BK196" s="163">
        <f t="shared" si="35"/>
        <v>0</v>
      </c>
      <c r="BL196" s="14" t="s">
        <v>177</v>
      </c>
      <c r="BM196" s="162" t="s">
        <v>251</v>
      </c>
    </row>
    <row r="197" spans="1:65" s="2" customFormat="1" ht="24.2" customHeight="1">
      <c r="A197" s="26"/>
      <c r="B197" s="149"/>
      <c r="C197" s="164" t="s">
        <v>263</v>
      </c>
      <c r="D197" s="164" t="s">
        <v>178</v>
      </c>
      <c r="E197" s="165" t="s">
        <v>1063</v>
      </c>
      <c r="F197" s="166" t="s">
        <v>1064</v>
      </c>
      <c r="G197" s="167" t="s">
        <v>981</v>
      </c>
      <c r="H197" s="168">
        <v>176</v>
      </c>
      <c r="I197" s="169"/>
      <c r="J197" s="169"/>
      <c r="K197" s="170"/>
      <c r="L197" s="27"/>
      <c r="M197" s="171" t="s">
        <v>1</v>
      </c>
      <c r="N197" s="172" t="s">
        <v>36</v>
      </c>
      <c r="O197" s="160">
        <v>0</v>
      </c>
      <c r="P197" s="160">
        <f t="shared" si="27"/>
        <v>0</v>
      </c>
      <c r="Q197" s="160">
        <v>0</v>
      </c>
      <c r="R197" s="160">
        <f t="shared" si="28"/>
        <v>0</v>
      </c>
      <c r="S197" s="160">
        <v>0</v>
      </c>
      <c r="T197" s="161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177</v>
      </c>
      <c r="AT197" s="162" t="s">
        <v>178</v>
      </c>
      <c r="AU197" s="162" t="s">
        <v>83</v>
      </c>
      <c r="AY197" s="14" t="s">
        <v>170</v>
      </c>
      <c r="BE197" s="163">
        <f t="shared" si="30"/>
        <v>0</v>
      </c>
      <c r="BF197" s="163">
        <f t="shared" si="31"/>
        <v>0</v>
      </c>
      <c r="BG197" s="163">
        <f t="shared" si="32"/>
        <v>0</v>
      </c>
      <c r="BH197" s="163">
        <f t="shared" si="33"/>
        <v>0</v>
      </c>
      <c r="BI197" s="163">
        <f t="shared" si="34"/>
        <v>0</v>
      </c>
      <c r="BJ197" s="14" t="s">
        <v>83</v>
      </c>
      <c r="BK197" s="163">
        <f t="shared" si="35"/>
        <v>0</v>
      </c>
      <c r="BL197" s="14" t="s">
        <v>177</v>
      </c>
      <c r="BM197" s="162" t="s">
        <v>439</v>
      </c>
    </row>
    <row r="198" spans="1:65" s="2" customFormat="1" ht="24.2" customHeight="1">
      <c r="A198" s="26"/>
      <c r="B198" s="149"/>
      <c r="C198" s="164" t="s">
        <v>440</v>
      </c>
      <c r="D198" s="164" t="s">
        <v>178</v>
      </c>
      <c r="E198" s="165" t="s">
        <v>1065</v>
      </c>
      <c r="F198" s="166" t="s">
        <v>1066</v>
      </c>
      <c r="G198" s="167" t="s">
        <v>181</v>
      </c>
      <c r="H198" s="168">
        <v>35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27"/>
        <v>0</v>
      </c>
      <c r="Q198" s="160">
        <v>0</v>
      </c>
      <c r="R198" s="160">
        <f t="shared" si="28"/>
        <v>0</v>
      </c>
      <c r="S198" s="160">
        <v>0</v>
      </c>
      <c r="T198" s="161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177</v>
      </c>
      <c r="AT198" s="162" t="s">
        <v>178</v>
      </c>
      <c r="AU198" s="162" t="s">
        <v>83</v>
      </c>
      <c r="AY198" s="14" t="s">
        <v>170</v>
      </c>
      <c r="BE198" s="163">
        <f t="shared" si="30"/>
        <v>0</v>
      </c>
      <c r="BF198" s="163">
        <f t="shared" si="31"/>
        <v>0</v>
      </c>
      <c r="BG198" s="163">
        <f t="shared" si="32"/>
        <v>0</v>
      </c>
      <c r="BH198" s="163">
        <f t="shared" si="33"/>
        <v>0</v>
      </c>
      <c r="BI198" s="163">
        <f t="shared" si="34"/>
        <v>0</v>
      </c>
      <c r="BJ198" s="14" t="s">
        <v>83</v>
      </c>
      <c r="BK198" s="163">
        <f t="shared" si="35"/>
        <v>0</v>
      </c>
      <c r="BL198" s="14" t="s">
        <v>177</v>
      </c>
      <c r="BM198" s="162" t="s">
        <v>443</v>
      </c>
    </row>
    <row r="199" spans="1:65" s="12" customFormat="1" ht="22.9" customHeight="1">
      <c r="B199" s="137"/>
      <c r="D199" s="138" t="s">
        <v>69</v>
      </c>
      <c r="E199" s="147" t="s">
        <v>982</v>
      </c>
      <c r="F199" s="147" t="s">
        <v>1067</v>
      </c>
      <c r="J199" s="148"/>
      <c r="L199" s="137"/>
      <c r="M199" s="141"/>
      <c r="N199" s="142"/>
      <c r="O199" s="142"/>
      <c r="P199" s="143">
        <f>SUM(P200:P224)</f>
        <v>0</v>
      </c>
      <c r="Q199" s="142"/>
      <c r="R199" s="143">
        <f>SUM(R200:R224)</f>
        <v>0</v>
      </c>
      <c r="S199" s="142"/>
      <c r="T199" s="144">
        <f>SUM(T200:T224)</f>
        <v>0</v>
      </c>
      <c r="AR199" s="138" t="s">
        <v>77</v>
      </c>
      <c r="AT199" s="145" t="s">
        <v>69</v>
      </c>
      <c r="AU199" s="145" t="s">
        <v>77</v>
      </c>
      <c r="AY199" s="138" t="s">
        <v>170</v>
      </c>
      <c r="BK199" s="146">
        <f>SUM(BK200:BK224)</f>
        <v>0</v>
      </c>
    </row>
    <row r="200" spans="1:65" s="2" customFormat="1" ht="66.75" customHeight="1">
      <c r="A200" s="26"/>
      <c r="B200" s="149"/>
      <c r="C200" s="164" t="s">
        <v>266</v>
      </c>
      <c r="D200" s="164" t="s">
        <v>178</v>
      </c>
      <c r="E200" s="165" t="s">
        <v>1068</v>
      </c>
      <c r="F200" s="166" t="s">
        <v>1069</v>
      </c>
      <c r="G200" s="167" t="s">
        <v>219</v>
      </c>
      <c r="H200" s="168">
        <v>1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0</v>
      </c>
      <c r="P200" s="160">
        <f t="shared" ref="P200:P224" si="36">O200*H200</f>
        <v>0</v>
      </c>
      <c r="Q200" s="160">
        <v>0</v>
      </c>
      <c r="R200" s="160">
        <f t="shared" ref="R200:R224" si="37">Q200*H200</f>
        <v>0</v>
      </c>
      <c r="S200" s="160">
        <v>0</v>
      </c>
      <c r="T200" s="161">
        <f t="shared" ref="T200:T224" si="38"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177</v>
      </c>
      <c r="AT200" s="162" t="s">
        <v>178</v>
      </c>
      <c r="AU200" s="162" t="s">
        <v>83</v>
      </c>
      <c r="AY200" s="14" t="s">
        <v>170</v>
      </c>
      <c r="BE200" s="163">
        <f t="shared" ref="BE200:BE224" si="39">IF(N200="základná",J200,0)</f>
        <v>0</v>
      </c>
      <c r="BF200" s="163">
        <f t="shared" ref="BF200:BF224" si="40">IF(N200="znížená",J200,0)</f>
        <v>0</v>
      </c>
      <c r="BG200" s="163">
        <f t="shared" ref="BG200:BG224" si="41">IF(N200="zákl. prenesená",J200,0)</f>
        <v>0</v>
      </c>
      <c r="BH200" s="163">
        <f t="shared" ref="BH200:BH224" si="42">IF(N200="zníž. prenesená",J200,0)</f>
        <v>0</v>
      </c>
      <c r="BI200" s="163">
        <f t="shared" ref="BI200:BI224" si="43">IF(N200="nulová",J200,0)</f>
        <v>0</v>
      </c>
      <c r="BJ200" s="14" t="s">
        <v>83</v>
      </c>
      <c r="BK200" s="163">
        <f t="shared" ref="BK200:BK224" si="44">ROUND(I200*H200,2)</f>
        <v>0</v>
      </c>
      <c r="BL200" s="14" t="s">
        <v>177</v>
      </c>
      <c r="BM200" s="162" t="s">
        <v>446</v>
      </c>
    </row>
    <row r="201" spans="1:65" s="2" customFormat="1" ht="16.5" customHeight="1">
      <c r="A201" s="26"/>
      <c r="B201" s="149"/>
      <c r="C201" s="164" t="s">
        <v>447</v>
      </c>
      <c r="D201" s="164" t="s">
        <v>178</v>
      </c>
      <c r="E201" s="165" t="s">
        <v>1070</v>
      </c>
      <c r="F201" s="166" t="s">
        <v>1071</v>
      </c>
      <c r="G201" s="167" t="s">
        <v>219</v>
      </c>
      <c r="H201" s="168">
        <v>2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si="36"/>
        <v>0</v>
      </c>
      <c r="Q201" s="160">
        <v>0</v>
      </c>
      <c r="R201" s="160">
        <f t="shared" si="37"/>
        <v>0</v>
      </c>
      <c r="S201" s="160">
        <v>0</v>
      </c>
      <c r="T201" s="161">
        <f t="shared" si="38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177</v>
      </c>
      <c r="AT201" s="162" t="s">
        <v>178</v>
      </c>
      <c r="AU201" s="162" t="s">
        <v>83</v>
      </c>
      <c r="AY201" s="14" t="s">
        <v>170</v>
      </c>
      <c r="BE201" s="163">
        <f t="shared" si="39"/>
        <v>0</v>
      </c>
      <c r="BF201" s="163">
        <f t="shared" si="40"/>
        <v>0</v>
      </c>
      <c r="BG201" s="163">
        <f t="shared" si="41"/>
        <v>0</v>
      </c>
      <c r="BH201" s="163">
        <f t="shared" si="42"/>
        <v>0</v>
      </c>
      <c r="BI201" s="163">
        <f t="shared" si="43"/>
        <v>0</v>
      </c>
      <c r="BJ201" s="14" t="s">
        <v>83</v>
      </c>
      <c r="BK201" s="163">
        <f t="shared" si="44"/>
        <v>0</v>
      </c>
      <c r="BL201" s="14" t="s">
        <v>177</v>
      </c>
      <c r="BM201" s="162" t="s">
        <v>450</v>
      </c>
    </row>
    <row r="202" spans="1:65" s="2" customFormat="1" ht="16.5" customHeight="1">
      <c r="A202" s="26"/>
      <c r="B202" s="149"/>
      <c r="C202" s="164" t="s">
        <v>270</v>
      </c>
      <c r="D202" s="164" t="s">
        <v>178</v>
      </c>
      <c r="E202" s="165" t="s">
        <v>1072</v>
      </c>
      <c r="F202" s="166" t="s">
        <v>1073</v>
      </c>
      <c r="G202" s="167" t="s">
        <v>219</v>
      </c>
      <c r="H202" s="168">
        <v>1</v>
      </c>
      <c r="I202" s="169"/>
      <c r="J202" s="169"/>
      <c r="K202" s="170"/>
      <c r="L202" s="27"/>
      <c r="M202" s="171" t="s">
        <v>1</v>
      </c>
      <c r="N202" s="172" t="s">
        <v>36</v>
      </c>
      <c r="O202" s="160">
        <v>0</v>
      </c>
      <c r="P202" s="160">
        <f t="shared" si="36"/>
        <v>0</v>
      </c>
      <c r="Q202" s="160">
        <v>0</v>
      </c>
      <c r="R202" s="160">
        <f t="shared" si="37"/>
        <v>0</v>
      </c>
      <c r="S202" s="160">
        <v>0</v>
      </c>
      <c r="T202" s="161">
        <f t="shared" si="38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177</v>
      </c>
      <c r="AT202" s="162" t="s">
        <v>178</v>
      </c>
      <c r="AU202" s="162" t="s">
        <v>83</v>
      </c>
      <c r="AY202" s="14" t="s">
        <v>170</v>
      </c>
      <c r="BE202" s="163">
        <f t="shared" si="39"/>
        <v>0</v>
      </c>
      <c r="BF202" s="163">
        <f t="shared" si="40"/>
        <v>0</v>
      </c>
      <c r="BG202" s="163">
        <f t="shared" si="41"/>
        <v>0</v>
      </c>
      <c r="BH202" s="163">
        <f t="shared" si="42"/>
        <v>0</v>
      </c>
      <c r="BI202" s="163">
        <f t="shared" si="43"/>
        <v>0</v>
      </c>
      <c r="BJ202" s="14" t="s">
        <v>83</v>
      </c>
      <c r="BK202" s="163">
        <f t="shared" si="44"/>
        <v>0</v>
      </c>
      <c r="BL202" s="14" t="s">
        <v>177</v>
      </c>
      <c r="BM202" s="162" t="s">
        <v>453</v>
      </c>
    </row>
    <row r="203" spans="1:65" s="2" customFormat="1" ht="24.2" customHeight="1">
      <c r="A203" s="26"/>
      <c r="B203" s="149"/>
      <c r="C203" s="164" t="s">
        <v>456</v>
      </c>
      <c r="D203" s="164" t="s">
        <v>178</v>
      </c>
      <c r="E203" s="165" t="s">
        <v>1074</v>
      </c>
      <c r="F203" s="166" t="s">
        <v>1075</v>
      </c>
      <c r="G203" s="167" t="s">
        <v>219</v>
      </c>
      <c r="H203" s="168">
        <v>2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 t="shared" si="36"/>
        <v>0</v>
      </c>
      <c r="Q203" s="160">
        <v>0</v>
      </c>
      <c r="R203" s="160">
        <f t="shared" si="37"/>
        <v>0</v>
      </c>
      <c r="S203" s="160">
        <v>0</v>
      </c>
      <c r="T203" s="161">
        <f t="shared" si="38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177</v>
      </c>
      <c r="AT203" s="162" t="s">
        <v>178</v>
      </c>
      <c r="AU203" s="162" t="s">
        <v>83</v>
      </c>
      <c r="AY203" s="14" t="s">
        <v>170</v>
      </c>
      <c r="BE203" s="163">
        <f t="shared" si="39"/>
        <v>0</v>
      </c>
      <c r="BF203" s="163">
        <f t="shared" si="40"/>
        <v>0</v>
      </c>
      <c r="BG203" s="163">
        <f t="shared" si="41"/>
        <v>0</v>
      </c>
      <c r="BH203" s="163">
        <f t="shared" si="42"/>
        <v>0</v>
      </c>
      <c r="BI203" s="163">
        <f t="shared" si="43"/>
        <v>0</v>
      </c>
      <c r="BJ203" s="14" t="s">
        <v>83</v>
      </c>
      <c r="BK203" s="163">
        <f t="shared" si="44"/>
        <v>0</v>
      </c>
      <c r="BL203" s="14" t="s">
        <v>177</v>
      </c>
      <c r="BM203" s="162" t="s">
        <v>459</v>
      </c>
    </row>
    <row r="204" spans="1:65" s="2" customFormat="1" ht="66.75" customHeight="1">
      <c r="A204" s="26"/>
      <c r="B204" s="149"/>
      <c r="C204" s="164" t="s">
        <v>276</v>
      </c>
      <c r="D204" s="164" t="s">
        <v>178</v>
      </c>
      <c r="E204" s="165" t="s">
        <v>1076</v>
      </c>
      <c r="F204" s="166" t="s">
        <v>1077</v>
      </c>
      <c r="G204" s="167" t="s">
        <v>219</v>
      </c>
      <c r="H204" s="168">
        <v>4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 t="shared" si="36"/>
        <v>0</v>
      </c>
      <c r="Q204" s="160">
        <v>0</v>
      </c>
      <c r="R204" s="160">
        <f t="shared" si="37"/>
        <v>0</v>
      </c>
      <c r="S204" s="160">
        <v>0</v>
      </c>
      <c r="T204" s="161">
        <f t="shared" si="38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177</v>
      </c>
      <c r="AT204" s="162" t="s">
        <v>178</v>
      </c>
      <c r="AU204" s="162" t="s">
        <v>83</v>
      </c>
      <c r="AY204" s="14" t="s">
        <v>170</v>
      </c>
      <c r="BE204" s="163">
        <f t="shared" si="39"/>
        <v>0</v>
      </c>
      <c r="BF204" s="163">
        <f t="shared" si="40"/>
        <v>0</v>
      </c>
      <c r="BG204" s="163">
        <f t="shared" si="41"/>
        <v>0</v>
      </c>
      <c r="BH204" s="163">
        <f t="shared" si="42"/>
        <v>0</v>
      </c>
      <c r="BI204" s="163">
        <f t="shared" si="43"/>
        <v>0</v>
      </c>
      <c r="BJ204" s="14" t="s">
        <v>83</v>
      </c>
      <c r="BK204" s="163">
        <f t="shared" si="44"/>
        <v>0</v>
      </c>
      <c r="BL204" s="14" t="s">
        <v>177</v>
      </c>
      <c r="BM204" s="162" t="s">
        <v>462</v>
      </c>
    </row>
    <row r="205" spans="1:65" s="2" customFormat="1" ht="16.5" customHeight="1">
      <c r="A205" s="26"/>
      <c r="B205" s="149"/>
      <c r="C205" s="164" t="s">
        <v>463</v>
      </c>
      <c r="D205" s="164" t="s">
        <v>178</v>
      </c>
      <c r="E205" s="165" t="s">
        <v>1078</v>
      </c>
      <c r="F205" s="166" t="s">
        <v>1079</v>
      </c>
      <c r="G205" s="167" t="s">
        <v>219</v>
      </c>
      <c r="H205" s="168">
        <v>8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36"/>
        <v>0</v>
      </c>
      <c r="Q205" s="160">
        <v>0</v>
      </c>
      <c r="R205" s="160">
        <f t="shared" si="37"/>
        <v>0</v>
      </c>
      <c r="S205" s="160">
        <v>0</v>
      </c>
      <c r="T205" s="161">
        <f t="shared" si="38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177</v>
      </c>
      <c r="AT205" s="162" t="s">
        <v>178</v>
      </c>
      <c r="AU205" s="162" t="s">
        <v>83</v>
      </c>
      <c r="AY205" s="14" t="s">
        <v>170</v>
      </c>
      <c r="BE205" s="163">
        <f t="shared" si="39"/>
        <v>0</v>
      </c>
      <c r="BF205" s="163">
        <f t="shared" si="40"/>
        <v>0</v>
      </c>
      <c r="BG205" s="163">
        <f t="shared" si="41"/>
        <v>0</v>
      </c>
      <c r="BH205" s="163">
        <f t="shared" si="42"/>
        <v>0</v>
      </c>
      <c r="BI205" s="163">
        <f t="shared" si="43"/>
        <v>0</v>
      </c>
      <c r="BJ205" s="14" t="s">
        <v>83</v>
      </c>
      <c r="BK205" s="163">
        <f t="shared" si="44"/>
        <v>0</v>
      </c>
      <c r="BL205" s="14" t="s">
        <v>177</v>
      </c>
      <c r="BM205" s="162" t="s">
        <v>466</v>
      </c>
    </row>
    <row r="206" spans="1:65" s="2" customFormat="1" ht="16.5" customHeight="1">
      <c r="A206" s="26"/>
      <c r="B206" s="149"/>
      <c r="C206" s="164" t="s">
        <v>284</v>
      </c>
      <c r="D206" s="164" t="s">
        <v>178</v>
      </c>
      <c r="E206" s="165" t="s">
        <v>1080</v>
      </c>
      <c r="F206" s="166" t="s">
        <v>1081</v>
      </c>
      <c r="G206" s="167" t="s">
        <v>219</v>
      </c>
      <c r="H206" s="168">
        <v>4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36"/>
        <v>0</v>
      </c>
      <c r="Q206" s="160">
        <v>0</v>
      </c>
      <c r="R206" s="160">
        <f t="shared" si="37"/>
        <v>0</v>
      </c>
      <c r="S206" s="160">
        <v>0</v>
      </c>
      <c r="T206" s="161">
        <f t="shared" si="38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177</v>
      </c>
      <c r="AT206" s="162" t="s">
        <v>178</v>
      </c>
      <c r="AU206" s="162" t="s">
        <v>83</v>
      </c>
      <c r="AY206" s="14" t="s">
        <v>170</v>
      </c>
      <c r="BE206" s="163">
        <f t="shared" si="39"/>
        <v>0</v>
      </c>
      <c r="BF206" s="163">
        <f t="shared" si="40"/>
        <v>0</v>
      </c>
      <c r="BG206" s="163">
        <f t="shared" si="41"/>
        <v>0</v>
      </c>
      <c r="BH206" s="163">
        <f t="shared" si="42"/>
        <v>0</v>
      </c>
      <c r="BI206" s="163">
        <f t="shared" si="43"/>
        <v>0</v>
      </c>
      <c r="BJ206" s="14" t="s">
        <v>83</v>
      </c>
      <c r="BK206" s="163">
        <f t="shared" si="44"/>
        <v>0</v>
      </c>
      <c r="BL206" s="14" t="s">
        <v>177</v>
      </c>
      <c r="BM206" s="162" t="s">
        <v>467</v>
      </c>
    </row>
    <row r="207" spans="1:65" s="2" customFormat="1" ht="66.75" customHeight="1">
      <c r="A207" s="26"/>
      <c r="B207" s="149"/>
      <c r="C207" s="164" t="s">
        <v>468</v>
      </c>
      <c r="D207" s="164" t="s">
        <v>178</v>
      </c>
      <c r="E207" s="165" t="s">
        <v>1082</v>
      </c>
      <c r="F207" s="166" t="s">
        <v>1083</v>
      </c>
      <c r="G207" s="167" t="s">
        <v>219</v>
      </c>
      <c r="H207" s="168">
        <v>3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36"/>
        <v>0</v>
      </c>
      <c r="Q207" s="160">
        <v>0</v>
      </c>
      <c r="R207" s="160">
        <f t="shared" si="37"/>
        <v>0</v>
      </c>
      <c r="S207" s="160">
        <v>0</v>
      </c>
      <c r="T207" s="161">
        <f t="shared" si="38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177</v>
      </c>
      <c r="AT207" s="162" t="s">
        <v>178</v>
      </c>
      <c r="AU207" s="162" t="s">
        <v>83</v>
      </c>
      <c r="AY207" s="14" t="s">
        <v>170</v>
      </c>
      <c r="BE207" s="163">
        <f t="shared" si="39"/>
        <v>0</v>
      </c>
      <c r="BF207" s="163">
        <f t="shared" si="40"/>
        <v>0</v>
      </c>
      <c r="BG207" s="163">
        <f t="shared" si="41"/>
        <v>0</v>
      </c>
      <c r="BH207" s="163">
        <f t="shared" si="42"/>
        <v>0</v>
      </c>
      <c r="BI207" s="163">
        <f t="shared" si="43"/>
        <v>0</v>
      </c>
      <c r="BJ207" s="14" t="s">
        <v>83</v>
      </c>
      <c r="BK207" s="163">
        <f t="shared" si="44"/>
        <v>0</v>
      </c>
      <c r="BL207" s="14" t="s">
        <v>177</v>
      </c>
      <c r="BM207" s="162" t="s">
        <v>471</v>
      </c>
    </row>
    <row r="208" spans="1:65" s="2" customFormat="1" ht="16.5" customHeight="1">
      <c r="A208" s="26"/>
      <c r="B208" s="149"/>
      <c r="C208" s="164" t="s">
        <v>287</v>
      </c>
      <c r="D208" s="164" t="s">
        <v>178</v>
      </c>
      <c r="E208" s="165" t="s">
        <v>1084</v>
      </c>
      <c r="F208" s="166" t="s">
        <v>1085</v>
      </c>
      <c r="G208" s="167" t="s">
        <v>219</v>
      </c>
      <c r="H208" s="168">
        <v>6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36"/>
        <v>0</v>
      </c>
      <c r="Q208" s="160">
        <v>0</v>
      </c>
      <c r="R208" s="160">
        <f t="shared" si="37"/>
        <v>0</v>
      </c>
      <c r="S208" s="160">
        <v>0</v>
      </c>
      <c r="T208" s="161">
        <f t="shared" si="38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177</v>
      </c>
      <c r="AT208" s="162" t="s">
        <v>178</v>
      </c>
      <c r="AU208" s="162" t="s">
        <v>83</v>
      </c>
      <c r="AY208" s="14" t="s">
        <v>170</v>
      </c>
      <c r="BE208" s="163">
        <f t="shared" si="39"/>
        <v>0</v>
      </c>
      <c r="BF208" s="163">
        <f t="shared" si="40"/>
        <v>0</v>
      </c>
      <c r="BG208" s="163">
        <f t="shared" si="41"/>
        <v>0</v>
      </c>
      <c r="BH208" s="163">
        <f t="shared" si="42"/>
        <v>0</v>
      </c>
      <c r="BI208" s="163">
        <f t="shared" si="43"/>
        <v>0</v>
      </c>
      <c r="BJ208" s="14" t="s">
        <v>83</v>
      </c>
      <c r="BK208" s="163">
        <f t="shared" si="44"/>
        <v>0</v>
      </c>
      <c r="BL208" s="14" t="s">
        <v>177</v>
      </c>
      <c r="BM208" s="162" t="s">
        <v>474</v>
      </c>
    </row>
    <row r="209" spans="1:65" s="2" customFormat="1" ht="16.5" customHeight="1">
      <c r="A209" s="26"/>
      <c r="B209" s="149"/>
      <c r="C209" s="164" t="s">
        <v>477</v>
      </c>
      <c r="D209" s="164" t="s">
        <v>178</v>
      </c>
      <c r="E209" s="165" t="s">
        <v>1086</v>
      </c>
      <c r="F209" s="166" t="s">
        <v>1087</v>
      </c>
      <c r="G209" s="167" t="s">
        <v>219</v>
      </c>
      <c r="H209" s="168">
        <v>3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36"/>
        <v>0</v>
      </c>
      <c r="Q209" s="160">
        <v>0</v>
      </c>
      <c r="R209" s="160">
        <f t="shared" si="37"/>
        <v>0</v>
      </c>
      <c r="S209" s="160">
        <v>0</v>
      </c>
      <c r="T209" s="161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177</v>
      </c>
      <c r="AT209" s="162" t="s">
        <v>178</v>
      </c>
      <c r="AU209" s="162" t="s">
        <v>83</v>
      </c>
      <c r="AY209" s="14" t="s">
        <v>170</v>
      </c>
      <c r="BE209" s="163">
        <f t="shared" si="39"/>
        <v>0</v>
      </c>
      <c r="BF209" s="163">
        <f t="shared" si="40"/>
        <v>0</v>
      </c>
      <c r="BG209" s="163">
        <f t="shared" si="41"/>
        <v>0</v>
      </c>
      <c r="BH209" s="163">
        <f t="shared" si="42"/>
        <v>0</v>
      </c>
      <c r="BI209" s="163">
        <f t="shared" si="43"/>
        <v>0</v>
      </c>
      <c r="BJ209" s="14" t="s">
        <v>83</v>
      </c>
      <c r="BK209" s="163">
        <f t="shared" si="44"/>
        <v>0</v>
      </c>
      <c r="BL209" s="14" t="s">
        <v>177</v>
      </c>
      <c r="BM209" s="162" t="s">
        <v>480</v>
      </c>
    </row>
    <row r="210" spans="1:65" s="2" customFormat="1" ht="24.2" customHeight="1">
      <c r="A210" s="26"/>
      <c r="B210" s="149"/>
      <c r="C210" s="164" t="s">
        <v>291</v>
      </c>
      <c r="D210" s="164" t="s">
        <v>178</v>
      </c>
      <c r="E210" s="165" t="s">
        <v>1088</v>
      </c>
      <c r="F210" s="166" t="s">
        <v>1089</v>
      </c>
      <c r="G210" s="167" t="s">
        <v>219</v>
      </c>
      <c r="H210" s="168">
        <v>6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36"/>
        <v>0</v>
      </c>
      <c r="Q210" s="160">
        <v>0</v>
      </c>
      <c r="R210" s="160">
        <f t="shared" si="37"/>
        <v>0</v>
      </c>
      <c r="S210" s="160">
        <v>0</v>
      </c>
      <c r="T210" s="161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177</v>
      </c>
      <c r="AT210" s="162" t="s">
        <v>178</v>
      </c>
      <c r="AU210" s="162" t="s">
        <v>83</v>
      </c>
      <c r="AY210" s="14" t="s">
        <v>170</v>
      </c>
      <c r="BE210" s="163">
        <f t="shared" si="39"/>
        <v>0</v>
      </c>
      <c r="BF210" s="163">
        <f t="shared" si="40"/>
        <v>0</v>
      </c>
      <c r="BG210" s="163">
        <f t="shared" si="41"/>
        <v>0</v>
      </c>
      <c r="BH210" s="163">
        <f t="shared" si="42"/>
        <v>0</v>
      </c>
      <c r="BI210" s="163">
        <f t="shared" si="43"/>
        <v>0</v>
      </c>
      <c r="BJ210" s="14" t="s">
        <v>83</v>
      </c>
      <c r="BK210" s="163">
        <f t="shared" si="44"/>
        <v>0</v>
      </c>
      <c r="BL210" s="14" t="s">
        <v>177</v>
      </c>
      <c r="BM210" s="162" t="s">
        <v>483</v>
      </c>
    </row>
    <row r="211" spans="1:65" s="2" customFormat="1" ht="24.2" customHeight="1">
      <c r="A211" s="26"/>
      <c r="B211" s="149"/>
      <c r="C211" s="164" t="s">
        <v>484</v>
      </c>
      <c r="D211" s="164" t="s">
        <v>178</v>
      </c>
      <c r="E211" s="165" t="s">
        <v>1090</v>
      </c>
      <c r="F211" s="166" t="s">
        <v>1091</v>
      </c>
      <c r="G211" s="167" t="s">
        <v>219</v>
      </c>
      <c r="H211" s="168">
        <v>1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36"/>
        <v>0</v>
      </c>
      <c r="Q211" s="160">
        <v>0</v>
      </c>
      <c r="R211" s="160">
        <f t="shared" si="37"/>
        <v>0</v>
      </c>
      <c r="S211" s="160">
        <v>0</v>
      </c>
      <c r="T211" s="161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177</v>
      </c>
      <c r="AT211" s="162" t="s">
        <v>178</v>
      </c>
      <c r="AU211" s="162" t="s">
        <v>83</v>
      </c>
      <c r="AY211" s="14" t="s">
        <v>170</v>
      </c>
      <c r="BE211" s="163">
        <f t="shared" si="39"/>
        <v>0</v>
      </c>
      <c r="BF211" s="163">
        <f t="shared" si="40"/>
        <v>0</v>
      </c>
      <c r="BG211" s="163">
        <f t="shared" si="41"/>
        <v>0</v>
      </c>
      <c r="BH211" s="163">
        <f t="shared" si="42"/>
        <v>0</v>
      </c>
      <c r="BI211" s="163">
        <f t="shared" si="43"/>
        <v>0</v>
      </c>
      <c r="BJ211" s="14" t="s">
        <v>83</v>
      </c>
      <c r="BK211" s="163">
        <f t="shared" si="44"/>
        <v>0</v>
      </c>
      <c r="BL211" s="14" t="s">
        <v>177</v>
      </c>
      <c r="BM211" s="162" t="s">
        <v>487</v>
      </c>
    </row>
    <row r="212" spans="1:65" s="2" customFormat="1" ht="24.2" customHeight="1">
      <c r="A212" s="26"/>
      <c r="B212" s="149"/>
      <c r="C212" s="164" t="s">
        <v>294</v>
      </c>
      <c r="D212" s="164" t="s">
        <v>178</v>
      </c>
      <c r="E212" s="165" t="s">
        <v>1092</v>
      </c>
      <c r="F212" s="166" t="s">
        <v>1093</v>
      </c>
      <c r="G212" s="167" t="s">
        <v>219</v>
      </c>
      <c r="H212" s="168">
        <v>1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si="36"/>
        <v>0</v>
      </c>
      <c r="Q212" s="160">
        <v>0</v>
      </c>
      <c r="R212" s="160">
        <f t="shared" si="37"/>
        <v>0</v>
      </c>
      <c r="S212" s="160">
        <v>0</v>
      </c>
      <c r="T212" s="161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177</v>
      </c>
      <c r="AT212" s="162" t="s">
        <v>178</v>
      </c>
      <c r="AU212" s="162" t="s">
        <v>83</v>
      </c>
      <c r="AY212" s="14" t="s">
        <v>170</v>
      </c>
      <c r="BE212" s="163">
        <f t="shared" si="39"/>
        <v>0</v>
      </c>
      <c r="BF212" s="163">
        <f t="shared" si="40"/>
        <v>0</v>
      </c>
      <c r="BG212" s="163">
        <f t="shared" si="41"/>
        <v>0</v>
      </c>
      <c r="BH212" s="163">
        <f t="shared" si="42"/>
        <v>0</v>
      </c>
      <c r="BI212" s="163">
        <f t="shared" si="43"/>
        <v>0</v>
      </c>
      <c r="BJ212" s="14" t="s">
        <v>83</v>
      </c>
      <c r="BK212" s="163">
        <f t="shared" si="44"/>
        <v>0</v>
      </c>
      <c r="BL212" s="14" t="s">
        <v>177</v>
      </c>
      <c r="BM212" s="162" t="s">
        <v>490</v>
      </c>
    </row>
    <row r="213" spans="1:65" s="2" customFormat="1" ht="24.2" customHeight="1">
      <c r="A213" s="26"/>
      <c r="B213" s="149"/>
      <c r="C213" s="164" t="s">
        <v>737</v>
      </c>
      <c r="D213" s="164" t="s">
        <v>178</v>
      </c>
      <c r="E213" s="165" t="s">
        <v>1094</v>
      </c>
      <c r="F213" s="166" t="s">
        <v>1095</v>
      </c>
      <c r="G213" s="167" t="s">
        <v>219</v>
      </c>
      <c r="H213" s="168">
        <v>30</v>
      </c>
      <c r="I213" s="169"/>
      <c r="J213" s="169"/>
      <c r="K213" s="170"/>
      <c r="L213" s="27"/>
      <c r="M213" s="171" t="s">
        <v>1</v>
      </c>
      <c r="N213" s="172" t="s">
        <v>36</v>
      </c>
      <c r="O213" s="160">
        <v>0</v>
      </c>
      <c r="P213" s="160">
        <f t="shared" si="36"/>
        <v>0</v>
      </c>
      <c r="Q213" s="160">
        <v>0</v>
      </c>
      <c r="R213" s="160">
        <f t="shared" si="37"/>
        <v>0</v>
      </c>
      <c r="S213" s="160">
        <v>0</v>
      </c>
      <c r="T213" s="161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177</v>
      </c>
      <c r="AT213" s="162" t="s">
        <v>178</v>
      </c>
      <c r="AU213" s="162" t="s">
        <v>83</v>
      </c>
      <c r="AY213" s="14" t="s">
        <v>170</v>
      </c>
      <c r="BE213" s="163">
        <f t="shared" si="39"/>
        <v>0</v>
      </c>
      <c r="BF213" s="163">
        <f t="shared" si="40"/>
        <v>0</v>
      </c>
      <c r="BG213" s="163">
        <f t="shared" si="41"/>
        <v>0</v>
      </c>
      <c r="BH213" s="163">
        <f t="shared" si="42"/>
        <v>0</v>
      </c>
      <c r="BI213" s="163">
        <f t="shared" si="43"/>
        <v>0</v>
      </c>
      <c r="BJ213" s="14" t="s">
        <v>83</v>
      </c>
      <c r="BK213" s="163">
        <f t="shared" si="44"/>
        <v>0</v>
      </c>
      <c r="BL213" s="14" t="s">
        <v>177</v>
      </c>
      <c r="BM213" s="162" t="s">
        <v>740</v>
      </c>
    </row>
    <row r="214" spans="1:65" s="2" customFormat="1" ht="24.2" customHeight="1">
      <c r="A214" s="26"/>
      <c r="B214" s="149"/>
      <c r="C214" s="164" t="s">
        <v>298</v>
      </c>
      <c r="D214" s="164" t="s">
        <v>178</v>
      </c>
      <c r="E214" s="165" t="s">
        <v>1096</v>
      </c>
      <c r="F214" s="166" t="s">
        <v>1097</v>
      </c>
      <c r="G214" s="167" t="s">
        <v>219</v>
      </c>
      <c r="H214" s="168">
        <v>20</v>
      </c>
      <c r="I214" s="169"/>
      <c r="J214" s="169"/>
      <c r="K214" s="170"/>
      <c r="L214" s="27"/>
      <c r="M214" s="171" t="s">
        <v>1</v>
      </c>
      <c r="N214" s="172" t="s">
        <v>36</v>
      </c>
      <c r="O214" s="160">
        <v>0</v>
      </c>
      <c r="P214" s="160">
        <f t="shared" si="36"/>
        <v>0</v>
      </c>
      <c r="Q214" s="160">
        <v>0</v>
      </c>
      <c r="R214" s="160">
        <f t="shared" si="37"/>
        <v>0</v>
      </c>
      <c r="S214" s="160">
        <v>0</v>
      </c>
      <c r="T214" s="161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177</v>
      </c>
      <c r="AT214" s="162" t="s">
        <v>178</v>
      </c>
      <c r="AU214" s="162" t="s">
        <v>83</v>
      </c>
      <c r="AY214" s="14" t="s">
        <v>170</v>
      </c>
      <c r="BE214" s="163">
        <f t="shared" si="39"/>
        <v>0</v>
      </c>
      <c r="BF214" s="163">
        <f t="shared" si="40"/>
        <v>0</v>
      </c>
      <c r="BG214" s="163">
        <f t="shared" si="41"/>
        <v>0</v>
      </c>
      <c r="BH214" s="163">
        <f t="shared" si="42"/>
        <v>0</v>
      </c>
      <c r="BI214" s="163">
        <f t="shared" si="43"/>
        <v>0</v>
      </c>
      <c r="BJ214" s="14" t="s">
        <v>83</v>
      </c>
      <c r="BK214" s="163">
        <f t="shared" si="44"/>
        <v>0</v>
      </c>
      <c r="BL214" s="14" t="s">
        <v>177</v>
      </c>
      <c r="BM214" s="162" t="s">
        <v>743</v>
      </c>
    </row>
    <row r="215" spans="1:65" s="2" customFormat="1" ht="24.2" customHeight="1">
      <c r="A215" s="26"/>
      <c r="B215" s="149"/>
      <c r="C215" s="164" t="s">
        <v>744</v>
      </c>
      <c r="D215" s="164" t="s">
        <v>178</v>
      </c>
      <c r="E215" s="165" t="s">
        <v>1098</v>
      </c>
      <c r="F215" s="166" t="s">
        <v>1099</v>
      </c>
      <c r="G215" s="167" t="s">
        <v>219</v>
      </c>
      <c r="H215" s="168">
        <v>6</v>
      </c>
      <c r="I215" s="169"/>
      <c r="J215" s="169"/>
      <c r="K215" s="170"/>
      <c r="L215" s="27"/>
      <c r="M215" s="171" t="s">
        <v>1</v>
      </c>
      <c r="N215" s="172" t="s">
        <v>36</v>
      </c>
      <c r="O215" s="160">
        <v>0</v>
      </c>
      <c r="P215" s="160">
        <f t="shared" si="36"/>
        <v>0</v>
      </c>
      <c r="Q215" s="160">
        <v>0</v>
      </c>
      <c r="R215" s="160">
        <f t="shared" si="37"/>
        <v>0</v>
      </c>
      <c r="S215" s="160">
        <v>0</v>
      </c>
      <c r="T215" s="161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177</v>
      </c>
      <c r="AT215" s="162" t="s">
        <v>178</v>
      </c>
      <c r="AU215" s="162" t="s">
        <v>83</v>
      </c>
      <c r="AY215" s="14" t="s">
        <v>170</v>
      </c>
      <c r="BE215" s="163">
        <f t="shared" si="39"/>
        <v>0</v>
      </c>
      <c r="BF215" s="163">
        <f t="shared" si="40"/>
        <v>0</v>
      </c>
      <c r="BG215" s="163">
        <f t="shared" si="41"/>
        <v>0</v>
      </c>
      <c r="BH215" s="163">
        <f t="shared" si="42"/>
        <v>0</v>
      </c>
      <c r="BI215" s="163">
        <f t="shared" si="43"/>
        <v>0</v>
      </c>
      <c r="BJ215" s="14" t="s">
        <v>83</v>
      </c>
      <c r="BK215" s="163">
        <f t="shared" si="44"/>
        <v>0</v>
      </c>
      <c r="BL215" s="14" t="s">
        <v>177</v>
      </c>
      <c r="BM215" s="162" t="s">
        <v>747</v>
      </c>
    </row>
    <row r="216" spans="1:65" s="2" customFormat="1" ht="44.25" customHeight="1">
      <c r="A216" s="26"/>
      <c r="B216" s="149"/>
      <c r="C216" s="164" t="s">
        <v>301</v>
      </c>
      <c r="D216" s="164" t="s">
        <v>178</v>
      </c>
      <c r="E216" s="165" t="s">
        <v>1100</v>
      </c>
      <c r="F216" s="166" t="s">
        <v>1101</v>
      </c>
      <c r="G216" s="167" t="s">
        <v>219</v>
      </c>
      <c r="H216" s="168">
        <v>2</v>
      </c>
      <c r="I216" s="169"/>
      <c r="J216" s="169"/>
      <c r="K216" s="170"/>
      <c r="L216" s="27"/>
      <c r="M216" s="171" t="s">
        <v>1</v>
      </c>
      <c r="N216" s="172" t="s">
        <v>36</v>
      </c>
      <c r="O216" s="160">
        <v>0</v>
      </c>
      <c r="P216" s="160">
        <f t="shared" si="36"/>
        <v>0</v>
      </c>
      <c r="Q216" s="160">
        <v>0</v>
      </c>
      <c r="R216" s="160">
        <f t="shared" si="37"/>
        <v>0</v>
      </c>
      <c r="S216" s="160">
        <v>0</v>
      </c>
      <c r="T216" s="161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177</v>
      </c>
      <c r="AT216" s="162" t="s">
        <v>178</v>
      </c>
      <c r="AU216" s="162" t="s">
        <v>83</v>
      </c>
      <c r="AY216" s="14" t="s">
        <v>170</v>
      </c>
      <c r="BE216" s="163">
        <f t="shared" si="39"/>
        <v>0</v>
      </c>
      <c r="BF216" s="163">
        <f t="shared" si="40"/>
        <v>0</v>
      </c>
      <c r="BG216" s="163">
        <f t="shared" si="41"/>
        <v>0</v>
      </c>
      <c r="BH216" s="163">
        <f t="shared" si="42"/>
        <v>0</v>
      </c>
      <c r="BI216" s="163">
        <f t="shared" si="43"/>
        <v>0</v>
      </c>
      <c r="BJ216" s="14" t="s">
        <v>83</v>
      </c>
      <c r="BK216" s="163">
        <f t="shared" si="44"/>
        <v>0</v>
      </c>
      <c r="BL216" s="14" t="s">
        <v>177</v>
      </c>
      <c r="BM216" s="162" t="s">
        <v>750</v>
      </c>
    </row>
    <row r="217" spans="1:65" s="2" customFormat="1" ht="24.2" customHeight="1">
      <c r="A217" s="26"/>
      <c r="B217" s="149"/>
      <c r="C217" s="164" t="s">
        <v>751</v>
      </c>
      <c r="D217" s="164" t="s">
        <v>178</v>
      </c>
      <c r="E217" s="165" t="s">
        <v>1102</v>
      </c>
      <c r="F217" s="166" t="s">
        <v>1097</v>
      </c>
      <c r="G217" s="167" t="s">
        <v>219</v>
      </c>
      <c r="H217" s="168">
        <v>12</v>
      </c>
      <c r="I217" s="169"/>
      <c r="J217" s="169"/>
      <c r="K217" s="170"/>
      <c r="L217" s="27"/>
      <c r="M217" s="171" t="s">
        <v>1</v>
      </c>
      <c r="N217" s="172" t="s">
        <v>36</v>
      </c>
      <c r="O217" s="160">
        <v>0</v>
      </c>
      <c r="P217" s="160">
        <f t="shared" si="36"/>
        <v>0</v>
      </c>
      <c r="Q217" s="160">
        <v>0</v>
      </c>
      <c r="R217" s="160">
        <f t="shared" si="37"/>
        <v>0</v>
      </c>
      <c r="S217" s="160">
        <v>0</v>
      </c>
      <c r="T217" s="161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177</v>
      </c>
      <c r="AT217" s="162" t="s">
        <v>178</v>
      </c>
      <c r="AU217" s="162" t="s">
        <v>83</v>
      </c>
      <c r="AY217" s="14" t="s">
        <v>170</v>
      </c>
      <c r="BE217" s="163">
        <f t="shared" si="39"/>
        <v>0</v>
      </c>
      <c r="BF217" s="163">
        <f t="shared" si="40"/>
        <v>0</v>
      </c>
      <c r="BG217" s="163">
        <f t="shared" si="41"/>
        <v>0</v>
      </c>
      <c r="BH217" s="163">
        <f t="shared" si="42"/>
        <v>0</v>
      </c>
      <c r="BI217" s="163">
        <f t="shared" si="43"/>
        <v>0</v>
      </c>
      <c r="BJ217" s="14" t="s">
        <v>83</v>
      </c>
      <c r="BK217" s="163">
        <f t="shared" si="44"/>
        <v>0</v>
      </c>
      <c r="BL217" s="14" t="s">
        <v>177</v>
      </c>
      <c r="BM217" s="162" t="s">
        <v>754</v>
      </c>
    </row>
    <row r="218" spans="1:65" s="2" customFormat="1" ht="37.9" customHeight="1">
      <c r="A218" s="26"/>
      <c r="B218" s="149"/>
      <c r="C218" s="164" t="s">
        <v>307</v>
      </c>
      <c r="D218" s="164" t="s">
        <v>178</v>
      </c>
      <c r="E218" s="165" t="s">
        <v>1103</v>
      </c>
      <c r="F218" s="166" t="s">
        <v>1104</v>
      </c>
      <c r="G218" s="167" t="s">
        <v>219</v>
      </c>
      <c r="H218" s="168">
        <v>6</v>
      </c>
      <c r="I218" s="169"/>
      <c r="J218" s="169"/>
      <c r="K218" s="170"/>
      <c r="L218" s="27"/>
      <c r="M218" s="171" t="s">
        <v>1</v>
      </c>
      <c r="N218" s="172" t="s">
        <v>36</v>
      </c>
      <c r="O218" s="160">
        <v>0</v>
      </c>
      <c r="P218" s="160">
        <f t="shared" si="36"/>
        <v>0</v>
      </c>
      <c r="Q218" s="160">
        <v>0</v>
      </c>
      <c r="R218" s="160">
        <f t="shared" si="37"/>
        <v>0</v>
      </c>
      <c r="S218" s="160">
        <v>0</v>
      </c>
      <c r="T218" s="161">
        <f t="shared" si="38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177</v>
      </c>
      <c r="AT218" s="162" t="s">
        <v>178</v>
      </c>
      <c r="AU218" s="162" t="s">
        <v>83</v>
      </c>
      <c r="AY218" s="14" t="s">
        <v>170</v>
      </c>
      <c r="BE218" s="163">
        <f t="shared" si="39"/>
        <v>0</v>
      </c>
      <c r="BF218" s="163">
        <f t="shared" si="40"/>
        <v>0</v>
      </c>
      <c r="BG218" s="163">
        <f t="shared" si="41"/>
        <v>0</v>
      </c>
      <c r="BH218" s="163">
        <f t="shared" si="42"/>
        <v>0</v>
      </c>
      <c r="BI218" s="163">
        <f t="shared" si="43"/>
        <v>0</v>
      </c>
      <c r="BJ218" s="14" t="s">
        <v>83</v>
      </c>
      <c r="BK218" s="163">
        <f t="shared" si="44"/>
        <v>0</v>
      </c>
      <c r="BL218" s="14" t="s">
        <v>177</v>
      </c>
      <c r="BM218" s="162" t="s">
        <v>759</v>
      </c>
    </row>
    <row r="219" spans="1:65" s="2" customFormat="1" ht="24.2" customHeight="1">
      <c r="A219" s="26"/>
      <c r="B219" s="149"/>
      <c r="C219" s="164" t="s">
        <v>760</v>
      </c>
      <c r="D219" s="164" t="s">
        <v>178</v>
      </c>
      <c r="E219" s="165" t="s">
        <v>1105</v>
      </c>
      <c r="F219" s="166" t="s">
        <v>1099</v>
      </c>
      <c r="G219" s="167" t="s">
        <v>219</v>
      </c>
      <c r="H219" s="168">
        <v>2</v>
      </c>
      <c r="I219" s="169"/>
      <c r="J219" s="169"/>
      <c r="K219" s="170"/>
      <c r="L219" s="27"/>
      <c r="M219" s="171" t="s">
        <v>1</v>
      </c>
      <c r="N219" s="172" t="s">
        <v>36</v>
      </c>
      <c r="O219" s="160">
        <v>0</v>
      </c>
      <c r="P219" s="160">
        <f t="shared" si="36"/>
        <v>0</v>
      </c>
      <c r="Q219" s="160">
        <v>0</v>
      </c>
      <c r="R219" s="160">
        <f t="shared" si="37"/>
        <v>0</v>
      </c>
      <c r="S219" s="160">
        <v>0</v>
      </c>
      <c r="T219" s="161">
        <f t="shared" si="38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177</v>
      </c>
      <c r="AT219" s="162" t="s">
        <v>178</v>
      </c>
      <c r="AU219" s="162" t="s">
        <v>83</v>
      </c>
      <c r="AY219" s="14" t="s">
        <v>170</v>
      </c>
      <c r="BE219" s="163">
        <f t="shared" si="39"/>
        <v>0</v>
      </c>
      <c r="BF219" s="163">
        <f t="shared" si="40"/>
        <v>0</v>
      </c>
      <c r="BG219" s="163">
        <f t="shared" si="41"/>
        <v>0</v>
      </c>
      <c r="BH219" s="163">
        <f t="shared" si="42"/>
        <v>0</v>
      </c>
      <c r="BI219" s="163">
        <f t="shared" si="43"/>
        <v>0</v>
      </c>
      <c r="BJ219" s="14" t="s">
        <v>83</v>
      </c>
      <c r="BK219" s="163">
        <f t="shared" si="44"/>
        <v>0</v>
      </c>
      <c r="BL219" s="14" t="s">
        <v>177</v>
      </c>
      <c r="BM219" s="162" t="s">
        <v>763</v>
      </c>
    </row>
    <row r="220" spans="1:65" s="2" customFormat="1" ht="16.5" customHeight="1">
      <c r="A220" s="26"/>
      <c r="B220" s="149"/>
      <c r="C220" s="164" t="s">
        <v>310</v>
      </c>
      <c r="D220" s="164" t="s">
        <v>178</v>
      </c>
      <c r="E220" s="165" t="s">
        <v>1106</v>
      </c>
      <c r="F220" s="166" t="s">
        <v>1107</v>
      </c>
      <c r="G220" s="167" t="s">
        <v>981</v>
      </c>
      <c r="H220" s="168">
        <v>15</v>
      </c>
      <c r="I220" s="169"/>
      <c r="J220" s="169"/>
      <c r="K220" s="170"/>
      <c r="L220" s="27"/>
      <c r="M220" s="171" t="s">
        <v>1</v>
      </c>
      <c r="N220" s="172" t="s">
        <v>36</v>
      </c>
      <c r="O220" s="160">
        <v>0</v>
      </c>
      <c r="P220" s="160">
        <f t="shared" si="36"/>
        <v>0</v>
      </c>
      <c r="Q220" s="160">
        <v>0</v>
      </c>
      <c r="R220" s="160">
        <f t="shared" si="37"/>
        <v>0</v>
      </c>
      <c r="S220" s="160">
        <v>0</v>
      </c>
      <c r="T220" s="161">
        <f t="shared" si="38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2" t="s">
        <v>177</v>
      </c>
      <c r="AT220" s="162" t="s">
        <v>178</v>
      </c>
      <c r="AU220" s="162" t="s">
        <v>83</v>
      </c>
      <c r="AY220" s="14" t="s">
        <v>170</v>
      </c>
      <c r="BE220" s="163">
        <f t="shared" si="39"/>
        <v>0</v>
      </c>
      <c r="BF220" s="163">
        <f t="shared" si="40"/>
        <v>0</v>
      </c>
      <c r="BG220" s="163">
        <f t="shared" si="41"/>
        <v>0</v>
      </c>
      <c r="BH220" s="163">
        <f t="shared" si="42"/>
        <v>0</v>
      </c>
      <c r="BI220" s="163">
        <f t="shared" si="43"/>
        <v>0</v>
      </c>
      <c r="BJ220" s="14" t="s">
        <v>83</v>
      </c>
      <c r="BK220" s="163">
        <f t="shared" si="44"/>
        <v>0</v>
      </c>
      <c r="BL220" s="14" t="s">
        <v>177</v>
      </c>
      <c r="BM220" s="162" t="s">
        <v>766</v>
      </c>
    </row>
    <row r="221" spans="1:65" s="2" customFormat="1" ht="24.2" customHeight="1">
      <c r="A221" s="26"/>
      <c r="B221" s="149"/>
      <c r="C221" s="164" t="s">
        <v>767</v>
      </c>
      <c r="D221" s="164" t="s">
        <v>178</v>
      </c>
      <c r="E221" s="165" t="s">
        <v>1108</v>
      </c>
      <c r="F221" s="166" t="s">
        <v>1062</v>
      </c>
      <c r="G221" s="167" t="s">
        <v>981</v>
      </c>
      <c r="H221" s="168">
        <v>30</v>
      </c>
      <c r="I221" s="169"/>
      <c r="J221" s="169"/>
      <c r="K221" s="170"/>
      <c r="L221" s="27"/>
      <c r="M221" s="171" t="s">
        <v>1</v>
      </c>
      <c r="N221" s="172" t="s">
        <v>36</v>
      </c>
      <c r="O221" s="160">
        <v>0</v>
      </c>
      <c r="P221" s="160">
        <f t="shared" si="36"/>
        <v>0</v>
      </c>
      <c r="Q221" s="160">
        <v>0</v>
      </c>
      <c r="R221" s="160">
        <f t="shared" si="37"/>
        <v>0</v>
      </c>
      <c r="S221" s="160">
        <v>0</v>
      </c>
      <c r="T221" s="161">
        <f t="shared" si="38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177</v>
      </c>
      <c r="AT221" s="162" t="s">
        <v>178</v>
      </c>
      <c r="AU221" s="162" t="s">
        <v>83</v>
      </c>
      <c r="AY221" s="14" t="s">
        <v>170</v>
      </c>
      <c r="BE221" s="163">
        <f t="shared" si="39"/>
        <v>0</v>
      </c>
      <c r="BF221" s="163">
        <f t="shared" si="40"/>
        <v>0</v>
      </c>
      <c r="BG221" s="163">
        <f t="shared" si="41"/>
        <v>0</v>
      </c>
      <c r="BH221" s="163">
        <f t="shared" si="42"/>
        <v>0</v>
      </c>
      <c r="BI221" s="163">
        <f t="shared" si="43"/>
        <v>0</v>
      </c>
      <c r="BJ221" s="14" t="s">
        <v>83</v>
      </c>
      <c r="BK221" s="163">
        <f t="shared" si="44"/>
        <v>0</v>
      </c>
      <c r="BL221" s="14" t="s">
        <v>177</v>
      </c>
      <c r="BM221" s="162" t="s">
        <v>770</v>
      </c>
    </row>
    <row r="222" spans="1:65" s="2" customFormat="1" ht="24.2" customHeight="1">
      <c r="A222" s="26"/>
      <c r="B222" s="149"/>
      <c r="C222" s="164" t="s">
        <v>314</v>
      </c>
      <c r="D222" s="164" t="s">
        <v>178</v>
      </c>
      <c r="E222" s="165" t="s">
        <v>1109</v>
      </c>
      <c r="F222" s="166" t="s">
        <v>1064</v>
      </c>
      <c r="G222" s="167" t="s">
        <v>981</v>
      </c>
      <c r="H222" s="168">
        <v>15</v>
      </c>
      <c r="I222" s="169"/>
      <c r="J222" s="169"/>
      <c r="K222" s="170"/>
      <c r="L222" s="27"/>
      <c r="M222" s="171" t="s">
        <v>1</v>
      </c>
      <c r="N222" s="172" t="s">
        <v>36</v>
      </c>
      <c r="O222" s="160">
        <v>0</v>
      </c>
      <c r="P222" s="160">
        <f t="shared" si="36"/>
        <v>0</v>
      </c>
      <c r="Q222" s="160">
        <v>0</v>
      </c>
      <c r="R222" s="160">
        <f t="shared" si="37"/>
        <v>0</v>
      </c>
      <c r="S222" s="160">
        <v>0</v>
      </c>
      <c r="T222" s="161">
        <f t="shared" si="38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177</v>
      </c>
      <c r="AT222" s="162" t="s">
        <v>178</v>
      </c>
      <c r="AU222" s="162" t="s">
        <v>83</v>
      </c>
      <c r="AY222" s="14" t="s">
        <v>170</v>
      </c>
      <c r="BE222" s="163">
        <f t="shared" si="39"/>
        <v>0</v>
      </c>
      <c r="BF222" s="163">
        <f t="shared" si="40"/>
        <v>0</v>
      </c>
      <c r="BG222" s="163">
        <f t="shared" si="41"/>
        <v>0</v>
      </c>
      <c r="BH222" s="163">
        <f t="shared" si="42"/>
        <v>0</v>
      </c>
      <c r="BI222" s="163">
        <f t="shared" si="43"/>
        <v>0</v>
      </c>
      <c r="BJ222" s="14" t="s">
        <v>83</v>
      </c>
      <c r="BK222" s="163">
        <f t="shared" si="44"/>
        <v>0</v>
      </c>
      <c r="BL222" s="14" t="s">
        <v>177</v>
      </c>
      <c r="BM222" s="162" t="s">
        <v>773</v>
      </c>
    </row>
    <row r="223" spans="1:65" s="2" customFormat="1" ht="24.2" customHeight="1">
      <c r="A223" s="26"/>
      <c r="B223" s="149"/>
      <c r="C223" s="164" t="s">
        <v>774</v>
      </c>
      <c r="D223" s="164" t="s">
        <v>178</v>
      </c>
      <c r="E223" s="165" t="s">
        <v>1110</v>
      </c>
      <c r="F223" s="166" t="s">
        <v>1111</v>
      </c>
      <c r="G223" s="167" t="s">
        <v>981</v>
      </c>
      <c r="H223" s="168">
        <v>20</v>
      </c>
      <c r="I223" s="169"/>
      <c r="J223" s="169"/>
      <c r="K223" s="170"/>
      <c r="L223" s="27"/>
      <c r="M223" s="171" t="s">
        <v>1</v>
      </c>
      <c r="N223" s="172" t="s">
        <v>36</v>
      </c>
      <c r="O223" s="160">
        <v>0</v>
      </c>
      <c r="P223" s="160">
        <f t="shared" si="36"/>
        <v>0</v>
      </c>
      <c r="Q223" s="160">
        <v>0</v>
      </c>
      <c r="R223" s="160">
        <f t="shared" si="37"/>
        <v>0</v>
      </c>
      <c r="S223" s="160">
        <v>0</v>
      </c>
      <c r="T223" s="161">
        <f t="shared" si="38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177</v>
      </c>
      <c r="AT223" s="162" t="s">
        <v>178</v>
      </c>
      <c r="AU223" s="162" t="s">
        <v>83</v>
      </c>
      <c r="AY223" s="14" t="s">
        <v>170</v>
      </c>
      <c r="BE223" s="163">
        <f t="shared" si="39"/>
        <v>0</v>
      </c>
      <c r="BF223" s="163">
        <f t="shared" si="40"/>
        <v>0</v>
      </c>
      <c r="BG223" s="163">
        <f t="shared" si="41"/>
        <v>0</v>
      </c>
      <c r="BH223" s="163">
        <f t="shared" si="42"/>
        <v>0</v>
      </c>
      <c r="BI223" s="163">
        <f t="shared" si="43"/>
        <v>0</v>
      </c>
      <c r="BJ223" s="14" t="s">
        <v>83</v>
      </c>
      <c r="BK223" s="163">
        <f t="shared" si="44"/>
        <v>0</v>
      </c>
      <c r="BL223" s="14" t="s">
        <v>177</v>
      </c>
      <c r="BM223" s="162" t="s">
        <v>777</v>
      </c>
    </row>
    <row r="224" spans="1:65" s="2" customFormat="1" ht="24.2" customHeight="1">
      <c r="A224" s="26"/>
      <c r="B224" s="149"/>
      <c r="C224" s="164" t="s">
        <v>317</v>
      </c>
      <c r="D224" s="164" t="s">
        <v>178</v>
      </c>
      <c r="E224" s="165" t="s">
        <v>1112</v>
      </c>
      <c r="F224" s="166" t="s">
        <v>1113</v>
      </c>
      <c r="G224" s="167" t="s">
        <v>981</v>
      </c>
      <c r="H224" s="168">
        <v>9</v>
      </c>
      <c r="I224" s="169"/>
      <c r="J224" s="169"/>
      <c r="K224" s="170"/>
      <c r="L224" s="27"/>
      <c r="M224" s="171" t="s">
        <v>1</v>
      </c>
      <c r="N224" s="172" t="s">
        <v>36</v>
      </c>
      <c r="O224" s="160">
        <v>0</v>
      </c>
      <c r="P224" s="160">
        <f t="shared" si="36"/>
        <v>0</v>
      </c>
      <c r="Q224" s="160">
        <v>0</v>
      </c>
      <c r="R224" s="160">
        <f t="shared" si="37"/>
        <v>0</v>
      </c>
      <c r="S224" s="160">
        <v>0</v>
      </c>
      <c r="T224" s="161">
        <f t="shared" si="38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2" t="s">
        <v>177</v>
      </c>
      <c r="AT224" s="162" t="s">
        <v>178</v>
      </c>
      <c r="AU224" s="162" t="s">
        <v>83</v>
      </c>
      <c r="AY224" s="14" t="s">
        <v>170</v>
      </c>
      <c r="BE224" s="163">
        <f t="shared" si="39"/>
        <v>0</v>
      </c>
      <c r="BF224" s="163">
        <f t="shared" si="40"/>
        <v>0</v>
      </c>
      <c r="BG224" s="163">
        <f t="shared" si="41"/>
        <v>0</v>
      </c>
      <c r="BH224" s="163">
        <f t="shared" si="42"/>
        <v>0</v>
      </c>
      <c r="BI224" s="163">
        <f t="shared" si="43"/>
        <v>0</v>
      </c>
      <c r="BJ224" s="14" t="s">
        <v>83</v>
      </c>
      <c r="BK224" s="163">
        <f t="shared" si="44"/>
        <v>0</v>
      </c>
      <c r="BL224" s="14" t="s">
        <v>177</v>
      </c>
      <c r="BM224" s="162" t="s">
        <v>780</v>
      </c>
    </row>
    <row r="225" spans="1:65" s="12" customFormat="1" ht="22.9" customHeight="1">
      <c r="B225" s="137"/>
      <c r="D225" s="138" t="s">
        <v>69</v>
      </c>
      <c r="E225" s="147" t="s">
        <v>988</v>
      </c>
      <c r="F225" s="147" t="s">
        <v>1114</v>
      </c>
      <c r="J225" s="148"/>
      <c r="L225" s="137"/>
      <c r="M225" s="141"/>
      <c r="N225" s="142"/>
      <c r="O225" s="142"/>
      <c r="P225" s="143">
        <f>SUM(P226:P240)</f>
        <v>0</v>
      </c>
      <c r="Q225" s="142"/>
      <c r="R225" s="143">
        <f>SUM(R226:R240)</f>
        <v>0</v>
      </c>
      <c r="S225" s="142"/>
      <c r="T225" s="144">
        <f>SUM(T226:T240)</f>
        <v>0</v>
      </c>
      <c r="AR225" s="138" t="s">
        <v>77</v>
      </c>
      <c r="AT225" s="145" t="s">
        <v>69</v>
      </c>
      <c r="AU225" s="145" t="s">
        <v>77</v>
      </c>
      <c r="AY225" s="138" t="s">
        <v>170</v>
      </c>
      <c r="BK225" s="146">
        <f>SUM(BK226:BK240)</f>
        <v>0</v>
      </c>
    </row>
    <row r="226" spans="1:65" s="2" customFormat="1" ht="66.75" customHeight="1">
      <c r="A226" s="26"/>
      <c r="B226" s="149"/>
      <c r="C226" s="164" t="s">
        <v>781</v>
      </c>
      <c r="D226" s="164" t="s">
        <v>178</v>
      </c>
      <c r="E226" s="165" t="s">
        <v>1115</v>
      </c>
      <c r="F226" s="166" t="s">
        <v>1116</v>
      </c>
      <c r="G226" s="167" t="s">
        <v>219</v>
      </c>
      <c r="H226" s="168">
        <v>1</v>
      </c>
      <c r="I226" s="169"/>
      <c r="J226" s="169"/>
      <c r="K226" s="170"/>
      <c r="L226" s="27"/>
      <c r="M226" s="171" t="s">
        <v>1</v>
      </c>
      <c r="N226" s="172" t="s">
        <v>36</v>
      </c>
      <c r="O226" s="160">
        <v>0</v>
      </c>
      <c r="P226" s="160">
        <f t="shared" ref="P226:P240" si="45">O226*H226</f>
        <v>0</v>
      </c>
      <c r="Q226" s="160">
        <v>0</v>
      </c>
      <c r="R226" s="160">
        <f t="shared" ref="R226:R240" si="46">Q226*H226</f>
        <v>0</v>
      </c>
      <c r="S226" s="160">
        <v>0</v>
      </c>
      <c r="T226" s="161">
        <f t="shared" ref="T226:T240" si="47"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2" t="s">
        <v>177</v>
      </c>
      <c r="AT226" s="162" t="s">
        <v>178</v>
      </c>
      <c r="AU226" s="162" t="s">
        <v>83</v>
      </c>
      <c r="AY226" s="14" t="s">
        <v>170</v>
      </c>
      <c r="BE226" s="163">
        <f t="shared" ref="BE226:BE240" si="48">IF(N226="základná",J226,0)</f>
        <v>0</v>
      </c>
      <c r="BF226" s="163">
        <f t="shared" ref="BF226:BF240" si="49">IF(N226="znížená",J226,0)</f>
        <v>0</v>
      </c>
      <c r="BG226" s="163">
        <f t="shared" ref="BG226:BG240" si="50">IF(N226="zákl. prenesená",J226,0)</f>
        <v>0</v>
      </c>
      <c r="BH226" s="163">
        <f t="shared" ref="BH226:BH240" si="51">IF(N226="zníž. prenesená",J226,0)</f>
        <v>0</v>
      </c>
      <c r="BI226" s="163">
        <f t="shared" ref="BI226:BI240" si="52">IF(N226="nulová",J226,0)</f>
        <v>0</v>
      </c>
      <c r="BJ226" s="14" t="s">
        <v>83</v>
      </c>
      <c r="BK226" s="163">
        <f t="shared" ref="BK226:BK240" si="53">ROUND(I226*H226,2)</f>
        <v>0</v>
      </c>
      <c r="BL226" s="14" t="s">
        <v>177</v>
      </c>
      <c r="BM226" s="162" t="s">
        <v>784</v>
      </c>
    </row>
    <row r="227" spans="1:65" s="2" customFormat="1" ht="16.5" customHeight="1">
      <c r="A227" s="26"/>
      <c r="B227" s="149"/>
      <c r="C227" s="164" t="s">
        <v>323</v>
      </c>
      <c r="D227" s="164" t="s">
        <v>178</v>
      </c>
      <c r="E227" s="165" t="s">
        <v>1117</v>
      </c>
      <c r="F227" s="166" t="s">
        <v>1118</v>
      </c>
      <c r="G227" s="167" t="s">
        <v>219</v>
      </c>
      <c r="H227" s="168">
        <v>1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 t="shared" si="45"/>
        <v>0</v>
      </c>
      <c r="Q227" s="160">
        <v>0</v>
      </c>
      <c r="R227" s="160">
        <f t="shared" si="46"/>
        <v>0</v>
      </c>
      <c r="S227" s="160">
        <v>0</v>
      </c>
      <c r="T227" s="161">
        <f t="shared" si="47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177</v>
      </c>
      <c r="AT227" s="162" t="s">
        <v>178</v>
      </c>
      <c r="AU227" s="162" t="s">
        <v>83</v>
      </c>
      <c r="AY227" s="14" t="s">
        <v>170</v>
      </c>
      <c r="BE227" s="163">
        <f t="shared" si="48"/>
        <v>0</v>
      </c>
      <c r="BF227" s="163">
        <f t="shared" si="49"/>
        <v>0</v>
      </c>
      <c r="BG227" s="163">
        <f t="shared" si="50"/>
        <v>0</v>
      </c>
      <c r="BH227" s="163">
        <f t="shared" si="51"/>
        <v>0</v>
      </c>
      <c r="BI227" s="163">
        <f t="shared" si="52"/>
        <v>0</v>
      </c>
      <c r="BJ227" s="14" t="s">
        <v>83</v>
      </c>
      <c r="BK227" s="163">
        <f t="shared" si="53"/>
        <v>0</v>
      </c>
      <c r="BL227" s="14" t="s">
        <v>177</v>
      </c>
      <c r="BM227" s="162" t="s">
        <v>787</v>
      </c>
    </row>
    <row r="228" spans="1:65" s="2" customFormat="1" ht="16.5" customHeight="1">
      <c r="A228" s="26"/>
      <c r="B228" s="149"/>
      <c r="C228" s="164" t="s">
        <v>788</v>
      </c>
      <c r="D228" s="164" t="s">
        <v>178</v>
      </c>
      <c r="E228" s="165" t="s">
        <v>1119</v>
      </c>
      <c r="F228" s="166" t="s">
        <v>1120</v>
      </c>
      <c r="G228" s="167" t="s">
        <v>219</v>
      </c>
      <c r="H228" s="168">
        <v>1</v>
      </c>
      <c r="I228" s="169"/>
      <c r="J228" s="169"/>
      <c r="K228" s="170"/>
      <c r="L228" s="27"/>
      <c r="M228" s="171" t="s">
        <v>1</v>
      </c>
      <c r="N228" s="172" t="s">
        <v>36</v>
      </c>
      <c r="O228" s="160">
        <v>0</v>
      </c>
      <c r="P228" s="160">
        <f t="shared" si="45"/>
        <v>0</v>
      </c>
      <c r="Q228" s="160">
        <v>0</v>
      </c>
      <c r="R228" s="160">
        <f t="shared" si="46"/>
        <v>0</v>
      </c>
      <c r="S228" s="160">
        <v>0</v>
      </c>
      <c r="T228" s="161">
        <f t="shared" si="47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177</v>
      </c>
      <c r="AT228" s="162" t="s">
        <v>178</v>
      </c>
      <c r="AU228" s="162" t="s">
        <v>83</v>
      </c>
      <c r="AY228" s="14" t="s">
        <v>170</v>
      </c>
      <c r="BE228" s="163">
        <f t="shared" si="48"/>
        <v>0</v>
      </c>
      <c r="BF228" s="163">
        <f t="shared" si="49"/>
        <v>0</v>
      </c>
      <c r="BG228" s="163">
        <f t="shared" si="50"/>
        <v>0</v>
      </c>
      <c r="BH228" s="163">
        <f t="shared" si="51"/>
        <v>0</v>
      </c>
      <c r="BI228" s="163">
        <f t="shared" si="52"/>
        <v>0</v>
      </c>
      <c r="BJ228" s="14" t="s">
        <v>83</v>
      </c>
      <c r="BK228" s="163">
        <f t="shared" si="53"/>
        <v>0</v>
      </c>
      <c r="BL228" s="14" t="s">
        <v>177</v>
      </c>
      <c r="BM228" s="162" t="s">
        <v>791</v>
      </c>
    </row>
    <row r="229" spans="1:65" s="2" customFormat="1" ht="16.5" customHeight="1">
      <c r="A229" s="26"/>
      <c r="B229" s="149"/>
      <c r="C229" s="164" t="s">
        <v>408</v>
      </c>
      <c r="D229" s="164" t="s">
        <v>178</v>
      </c>
      <c r="E229" s="165" t="s">
        <v>1121</v>
      </c>
      <c r="F229" s="166" t="s">
        <v>1122</v>
      </c>
      <c r="G229" s="167" t="s">
        <v>219</v>
      </c>
      <c r="H229" s="168">
        <v>4</v>
      </c>
      <c r="I229" s="169"/>
      <c r="J229" s="169"/>
      <c r="K229" s="170"/>
      <c r="L229" s="27"/>
      <c r="M229" s="171" t="s">
        <v>1</v>
      </c>
      <c r="N229" s="172" t="s">
        <v>36</v>
      </c>
      <c r="O229" s="160">
        <v>0</v>
      </c>
      <c r="P229" s="160">
        <f t="shared" si="45"/>
        <v>0</v>
      </c>
      <c r="Q229" s="160">
        <v>0</v>
      </c>
      <c r="R229" s="160">
        <f t="shared" si="46"/>
        <v>0</v>
      </c>
      <c r="S229" s="160">
        <v>0</v>
      </c>
      <c r="T229" s="161">
        <f t="shared" si="47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2" t="s">
        <v>177</v>
      </c>
      <c r="AT229" s="162" t="s">
        <v>178</v>
      </c>
      <c r="AU229" s="162" t="s">
        <v>83</v>
      </c>
      <c r="AY229" s="14" t="s">
        <v>170</v>
      </c>
      <c r="BE229" s="163">
        <f t="shared" si="48"/>
        <v>0</v>
      </c>
      <c r="BF229" s="163">
        <f t="shared" si="49"/>
        <v>0</v>
      </c>
      <c r="BG229" s="163">
        <f t="shared" si="50"/>
        <v>0</v>
      </c>
      <c r="BH229" s="163">
        <f t="shared" si="51"/>
        <v>0</v>
      </c>
      <c r="BI229" s="163">
        <f t="shared" si="52"/>
        <v>0</v>
      </c>
      <c r="BJ229" s="14" t="s">
        <v>83</v>
      </c>
      <c r="BK229" s="163">
        <f t="shared" si="53"/>
        <v>0</v>
      </c>
      <c r="BL229" s="14" t="s">
        <v>177</v>
      </c>
      <c r="BM229" s="162" t="s">
        <v>794</v>
      </c>
    </row>
    <row r="230" spans="1:65" s="2" customFormat="1" ht="24.2" customHeight="1">
      <c r="A230" s="26"/>
      <c r="B230" s="149"/>
      <c r="C230" s="164" t="s">
        <v>795</v>
      </c>
      <c r="D230" s="164" t="s">
        <v>178</v>
      </c>
      <c r="E230" s="165" t="s">
        <v>1123</v>
      </c>
      <c r="F230" s="166" t="s">
        <v>1124</v>
      </c>
      <c r="G230" s="167" t="s">
        <v>219</v>
      </c>
      <c r="H230" s="168">
        <v>2</v>
      </c>
      <c r="I230" s="169"/>
      <c r="J230" s="169"/>
      <c r="K230" s="170"/>
      <c r="L230" s="27"/>
      <c r="M230" s="171" t="s">
        <v>1</v>
      </c>
      <c r="N230" s="172" t="s">
        <v>36</v>
      </c>
      <c r="O230" s="160">
        <v>0</v>
      </c>
      <c r="P230" s="160">
        <f t="shared" si="45"/>
        <v>0</v>
      </c>
      <c r="Q230" s="160">
        <v>0</v>
      </c>
      <c r="R230" s="160">
        <f t="shared" si="46"/>
        <v>0</v>
      </c>
      <c r="S230" s="160">
        <v>0</v>
      </c>
      <c r="T230" s="161">
        <f t="shared" si="47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2" t="s">
        <v>177</v>
      </c>
      <c r="AT230" s="162" t="s">
        <v>178</v>
      </c>
      <c r="AU230" s="162" t="s">
        <v>83</v>
      </c>
      <c r="AY230" s="14" t="s">
        <v>170</v>
      </c>
      <c r="BE230" s="163">
        <f t="shared" si="48"/>
        <v>0</v>
      </c>
      <c r="BF230" s="163">
        <f t="shared" si="49"/>
        <v>0</v>
      </c>
      <c r="BG230" s="163">
        <f t="shared" si="50"/>
        <v>0</v>
      </c>
      <c r="BH230" s="163">
        <f t="shared" si="51"/>
        <v>0</v>
      </c>
      <c r="BI230" s="163">
        <f t="shared" si="52"/>
        <v>0</v>
      </c>
      <c r="BJ230" s="14" t="s">
        <v>83</v>
      </c>
      <c r="BK230" s="163">
        <f t="shared" si="53"/>
        <v>0</v>
      </c>
      <c r="BL230" s="14" t="s">
        <v>177</v>
      </c>
      <c r="BM230" s="162" t="s">
        <v>798</v>
      </c>
    </row>
    <row r="231" spans="1:65" s="2" customFormat="1" ht="33" customHeight="1">
      <c r="A231" s="26"/>
      <c r="B231" s="149"/>
      <c r="C231" s="164" t="s">
        <v>411</v>
      </c>
      <c r="D231" s="164" t="s">
        <v>178</v>
      </c>
      <c r="E231" s="165" t="s">
        <v>1125</v>
      </c>
      <c r="F231" s="166" t="s">
        <v>1126</v>
      </c>
      <c r="G231" s="167" t="s">
        <v>219</v>
      </c>
      <c r="H231" s="168">
        <v>1</v>
      </c>
      <c r="I231" s="169"/>
      <c r="J231" s="169"/>
      <c r="K231" s="170"/>
      <c r="L231" s="27"/>
      <c r="M231" s="171" t="s">
        <v>1</v>
      </c>
      <c r="N231" s="172" t="s">
        <v>36</v>
      </c>
      <c r="O231" s="160">
        <v>0</v>
      </c>
      <c r="P231" s="160">
        <f t="shared" si="45"/>
        <v>0</v>
      </c>
      <c r="Q231" s="160">
        <v>0</v>
      </c>
      <c r="R231" s="160">
        <f t="shared" si="46"/>
        <v>0</v>
      </c>
      <c r="S231" s="160">
        <v>0</v>
      </c>
      <c r="T231" s="161">
        <f t="shared" si="47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177</v>
      </c>
      <c r="AT231" s="162" t="s">
        <v>178</v>
      </c>
      <c r="AU231" s="162" t="s">
        <v>83</v>
      </c>
      <c r="AY231" s="14" t="s">
        <v>170</v>
      </c>
      <c r="BE231" s="163">
        <f t="shared" si="48"/>
        <v>0</v>
      </c>
      <c r="BF231" s="163">
        <f t="shared" si="49"/>
        <v>0</v>
      </c>
      <c r="BG231" s="163">
        <f t="shared" si="50"/>
        <v>0</v>
      </c>
      <c r="BH231" s="163">
        <f t="shared" si="51"/>
        <v>0</v>
      </c>
      <c r="BI231" s="163">
        <f t="shared" si="52"/>
        <v>0</v>
      </c>
      <c r="BJ231" s="14" t="s">
        <v>83</v>
      </c>
      <c r="BK231" s="163">
        <f t="shared" si="53"/>
        <v>0</v>
      </c>
      <c r="BL231" s="14" t="s">
        <v>177</v>
      </c>
      <c r="BM231" s="162" t="s">
        <v>801</v>
      </c>
    </row>
    <row r="232" spans="1:65" s="2" customFormat="1" ht="24.2" customHeight="1">
      <c r="A232" s="26"/>
      <c r="B232" s="149"/>
      <c r="C232" s="164" t="s">
        <v>802</v>
      </c>
      <c r="D232" s="164" t="s">
        <v>178</v>
      </c>
      <c r="E232" s="165" t="s">
        <v>1127</v>
      </c>
      <c r="F232" s="166" t="s">
        <v>1128</v>
      </c>
      <c r="G232" s="167" t="s">
        <v>219</v>
      </c>
      <c r="H232" s="168">
        <v>4</v>
      </c>
      <c r="I232" s="169"/>
      <c r="J232" s="169"/>
      <c r="K232" s="170"/>
      <c r="L232" s="27"/>
      <c r="M232" s="171" t="s">
        <v>1</v>
      </c>
      <c r="N232" s="172" t="s">
        <v>36</v>
      </c>
      <c r="O232" s="160">
        <v>0</v>
      </c>
      <c r="P232" s="160">
        <f t="shared" si="45"/>
        <v>0</v>
      </c>
      <c r="Q232" s="160">
        <v>0</v>
      </c>
      <c r="R232" s="160">
        <f t="shared" si="46"/>
        <v>0</v>
      </c>
      <c r="S232" s="160">
        <v>0</v>
      </c>
      <c r="T232" s="161">
        <f t="shared" si="47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177</v>
      </c>
      <c r="AT232" s="162" t="s">
        <v>178</v>
      </c>
      <c r="AU232" s="162" t="s">
        <v>83</v>
      </c>
      <c r="AY232" s="14" t="s">
        <v>170</v>
      </c>
      <c r="BE232" s="163">
        <f t="shared" si="48"/>
        <v>0</v>
      </c>
      <c r="BF232" s="163">
        <f t="shared" si="49"/>
        <v>0</v>
      </c>
      <c r="BG232" s="163">
        <f t="shared" si="50"/>
        <v>0</v>
      </c>
      <c r="BH232" s="163">
        <f t="shared" si="51"/>
        <v>0</v>
      </c>
      <c r="BI232" s="163">
        <f t="shared" si="52"/>
        <v>0</v>
      </c>
      <c r="BJ232" s="14" t="s">
        <v>83</v>
      </c>
      <c r="BK232" s="163">
        <f t="shared" si="53"/>
        <v>0</v>
      </c>
      <c r="BL232" s="14" t="s">
        <v>177</v>
      </c>
      <c r="BM232" s="162" t="s">
        <v>805</v>
      </c>
    </row>
    <row r="233" spans="1:65" s="2" customFormat="1" ht="24.2" customHeight="1">
      <c r="A233" s="26"/>
      <c r="B233" s="149"/>
      <c r="C233" s="164" t="s">
        <v>415</v>
      </c>
      <c r="D233" s="164" t="s">
        <v>178</v>
      </c>
      <c r="E233" s="165" t="s">
        <v>1129</v>
      </c>
      <c r="F233" s="166" t="s">
        <v>1093</v>
      </c>
      <c r="G233" s="167" t="s">
        <v>219</v>
      </c>
      <c r="H233" s="168">
        <v>2</v>
      </c>
      <c r="I233" s="169"/>
      <c r="J233" s="169"/>
      <c r="K233" s="170"/>
      <c r="L233" s="27"/>
      <c r="M233" s="171" t="s">
        <v>1</v>
      </c>
      <c r="N233" s="172" t="s">
        <v>36</v>
      </c>
      <c r="O233" s="160">
        <v>0</v>
      </c>
      <c r="P233" s="160">
        <f t="shared" si="45"/>
        <v>0</v>
      </c>
      <c r="Q233" s="160">
        <v>0</v>
      </c>
      <c r="R233" s="160">
        <f t="shared" si="46"/>
        <v>0</v>
      </c>
      <c r="S233" s="160">
        <v>0</v>
      </c>
      <c r="T233" s="161">
        <f t="shared" si="47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2" t="s">
        <v>177</v>
      </c>
      <c r="AT233" s="162" t="s">
        <v>178</v>
      </c>
      <c r="AU233" s="162" t="s">
        <v>83</v>
      </c>
      <c r="AY233" s="14" t="s">
        <v>170</v>
      </c>
      <c r="BE233" s="163">
        <f t="shared" si="48"/>
        <v>0</v>
      </c>
      <c r="BF233" s="163">
        <f t="shared" si="49"/>
        <v>0</v>
      </c>
      <c r="BG233" s="163">
        <f t="shared" si="50"/>
        <v>0</v>
      </c>
      <c r="BH233" s="163">
        <f t="shared" si="51"/>
        <v>0</v>
      </c>
      <c r="BI233" s="163">
        <f t="shared" si="52"/>
        <v>0</v>
      </c>
      <c r="BJ233" s="14" t="s">
        <v>83</v>
      </c>
      <c r="BK233" s="163">
        <f t="shared" si="53"/>
        <v>0</v>
      </c>
      <c r="BL233" s="14" t="s">
        <v>177</v>
      </c>
      <c r="BM233" s="162" t="s">
        <v>808</v>
      </c>
    </row>
    <row r="234" spans="1:65" s="2" customFormat="1" ht="24.2" customHeight="1">
      <c r="A234" s="26"/>
      <c r="B234" s="149"/>
      <c r="C234" s="164" t="s">
        <v>809</v>
      </c>
      <c r="D234" s="164" t="s">
        <v>178</v>
      </c>
      <c r="E234" s="165" t="s">
        <v>1130</v>
      </c>
      <c r="F234" s="166" t="s">
        <v>1131</v>
      </c>
      <c r="G234" s="167" t="s">
        <v>219</v>
      </c>
      <c r="H234" s="168">
        <v>2</v>
      </c>
      <c r="I234" s="169"/>
      <c r="J234" s="169"/>
      <c r="K234" s="170"/>
      <c r="L234" s="27"/>
      <c r="M234" s="171" t="s">
        <v>1</v>
      </c>
      <c r="N234" s="172" t="s">
        <v>36</v>
      </c>
      <c r="O234" s="160">
        <v>0</v>
      </c>
      <c r="P234" s="160">
        <f t="shared" si="45"/>
        <v>0</v>
      </c>
      <c r="Q234" s="160">
        <v>0</v>
      </c>
      <c r="R234" s="160">
        <f t="shared" si="46"/>
        <v>0</v>
      </c>
      <c r="S234" s="160">
        <v>0</v>
      </c>
      <c r="T234" s="161">
        <f t="shared" si="47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2" t="s">
        <v>177</v>
      </c>
      <c r="AT234" s="162" t="s">
        <v>178</v>
      </c>
      <c r="AU234" s="162" t="s">
        <v>83</v>
      </c>
      <c r="AY234" s="14" t="s">
        <v>170</v>
      </c>
      <c r="BE234" s="163">
        <f t="shared" si="48"/>
        <v>0</v>
      </c>
      <c r="BF234" s="163">
        <f t="shared" si="49"/>
        <v>0</v>
      </c>
      <c r="BG234" s="163">
        <f t="shared" si="50"/>
        <v>0</v>
      </c>
      <c r="BH234" s="163">
        <f t="shared" si="51"/>
        <v>0</v>
      </c>
      <c r="BI234" s="163">
        <f t="shared" si="52"/>
        <v>0</v>
      </c>
      <c r="BJ234" s="14" t="s">
        <v>83</v>
      </c>
      <c r="BK234" s="163">
        <f t="shared" si="53"/>
        <v>0</v>
      </c>
      <c r="BL234" s="14" t="s">
        <v>177</v>
      </c>
      <c r="BM234" s="162" t="s">
        <v>812</v>
      </c>
    </row>
    <row r="235" spans="1:65" s="2" customFormat="1" ht="24.2" customHeight="1">
      <c r="A235" s="26"/>
      <c r="B235" s="149"/>
      <c r="C235" s="164" t="s">
        <v>419</v>
      </c>
      <c r="D235" s="164" t="s">
        <v>178</v>
      </c>
      <c r="E235" s="165" t="s">
        <v>1132</v>
      </c>
      <c r="F235" s="166" t="s">
        <v>1133</v>
      </c>
      <c r="G235" s="167" t="s">
        <v>219</v>
      </c>
      <c r="H235" s="168">
        <v>6</v>
      </c>
      <c r="I235" s="169"/>
      <c r="J235" s="169"/>
      <c r="K235" s="170"/>
      <c r="L235" s="27"/>
      <c r="M235" s="171" t="s">
        <v>1</v>
      </c>
      <c r="N235" s="172" t="s">
        <v>36</v>
      </c>
      <c r="O235" s="160">
        <v>0</v>
      </c>
      <c r="P235" s="160">
        <f t="shared" si="45"/>
        <v>0</v>
      </c>
      <c r="Q235" s="160">
        <v>0</v>
      </c>
      <c r="R235" s="160">
        <f t="shared" si="46"/>
        <v>0</v>
      </c>
      <c r="S235" s="160">
        <v>0</v>
      </c>
      <c r="T235" s="161">
        <f t="shared" si="47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177</v>
      </c>
      <c r="AT235" s="162" t="s">
        <v>178</v>
      </c>
      <c r="AU235" s="162" t="s">
        <v>83</v>
      </c>
      <c r="AY235" s="14" t="s">
        <v>170</v>
      </c>
      <c r="BE235" s="163">
        <f t="shared" si="48"/>
        <v>0</v>
      </c>
      <c r="BF235" s="163">
        <f t="shared" si="49"/>
        <v>0</v>
      </c>
      <c r="BG235" s="163">
        <f t="shared" si="50"/>
        <v>0</v>
      </c>
      <c r="BH235" s="163">
        <f t="shared" si="51"/>
        <v>0</v>
      </c>
      <c r="BI235" s="163">
        <f t="shared" si="52"/>
        <v>0</v>
      </c>
      <c r="BJ235" s="14" t="s">
        <v>83</v>
      </c>
      <c r="BK235" s="163">
        <f t="shared" si="53"/>
        <v>0</v>
      </c>
      <c r="BL235" s="14" t="s">
        <v>177</v>
      </c>
      <c r="BM235" s="162" t="s">
        <v>815</v>
      </c>
    </row>
    <row r="236" spans="1:65" s="2" customFormat="1" ht="24.2" customHeight="1">
      <c r="A236" s="26"/>
      <c r="B236" s="149"/>
      <c r="C236" s="164" t="s">
        <v>816</v>
      </c>
      <c r="D236" s="164" t="s">
        <v>178</v>
      </c>
      <c r="E236" s="165" t="s">
        <v>1134</v>
      </c>
      <c r="F236" s="166" t="s">
        <v>1135</v>
      </c>
      <c r="G236" s="167" t="s">
        <v>219</v>
      </c>
      <c r="H236" s="168">
        <v>6</v>
      </c>
      <c r="I236" s="169"/>
      <c r="J236" s="169"/>
      <c r="K236" s="170"/>
      <c r="L236" s="27"/>
      <c r="M236" s="171" t="s">
        <v>1</v>
      </c>
      <c r="N236" s="172" t="s">
        <v>36</v>
      </c>
      <c r="O236" s="160">
        <v>0</v>
      </c>
      <c r="P236" s="160">
        <f t="shared" si="45"/>
        <v>0</v>
      </c>
      <c r="Q236" s="160">
        <v>0</v>
      </c>
      <c r="R236" s="160">
        <f t="shared" si="46"/>
        <v>0</v>
      </c>
      <c r="S236" s="160">
        <v>0</v>
      </c>
      <c r="T236" s="161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2" t="s">
        <v>177</v>
      </c>
      <c r="AT236" s="162" t="s">
        <v>178</v>
      </c>
      <c r="AU236" s="162" t="s">
        <v>83</v>
      </c>
      <c r="AY236" s="14" t="s">
        <v>170</v>
      </c>
      <c r="BE236" s="163">
        <f t="shared" si="48"/>
        <v>0</v>
      </c>
      <c r="BF236" s="163">
        <f t="shared" si="49"/>
        <v>0</v>
      </c>
      <c r="BG236" s="163">
        <f t="shared" si="50"/>
        <v>0</v>
      </c>
      <c r="BH236" s="163">
        <f t="shared" si="51"/>
        <v>0</v>
      </c>
      <c r="BI236" s="163">
        <f t="shared" si="52"/>
        <v>0</v>
      </c>
      <c r="BJ236" s="14" t="s">
        <v>83</v>
      </c>
      <c r="BK236" s="163">
        <f t="shared" si="53"/>
        <v>0</v>
      </c>
      <c r="BL236" s="14" t="s">
        <v>177</v>
      </c>
      <c r="BM236" s="162" t="s">
        <v>819</v>
      </c>
    </row>
    <row r="237" spans="1:65" s="2" customFormat="1" ht="24.2" customHeight="1">
      <c r="A237" s="26"/>
      <c r="B237" s="149"/>
      <c r="C237" s="164" t="s">
        <v>423</v>
      </c>
      <c r="D237" s="164" t="s">
        <v>178</v>
      </c>
      <c r="E237" s="165" t="s">
        <v>1136</v>
      </c>
      <c r="F237" s="166" t="s">
        <v>1111</v>
      </c>
      <c r="G237" s="167" t="s">
        <v>981</v>
      </c>
      <c r="H237" s="168">
        <v>17</v>
      </c>
      <c r="I237" s="169"/>
      <c r="J237" s="169"/>
      <c r="K237" s="170"/>
      <c r="L237" s="27"/>
      <c r="M237" s="171" t="s">
        <v>1</v>
      </c>
      <c r="N237" s="172" t="s">
        <v>36</v>
      </c>
      <c r="O237" s="160">
        <v>0</v>
      </c>
      <c r="P237" s="160">
        <f t="shared" si="45"/>
        <v>0</v>
      </c>
      <c r="Q237" s="160">
        <v>0</v>
      </c>
      <c r="R237" s="160">
        <f t="shared" si="46"/>
        <v>0</v>
      </c>
      <c r="S237" s="160">
        <v>0</v>
      </c>
      <c r="T237" s="161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177</v>
      </c>
      <c r="AT237" s="162" t="s">
        <v>178</v>
      </c>
      <c r="AU237" s="162" t="s">
        <v>83</v>
      </c>
      <c r="AY237" s="14" t="s">
        <v>170</v>
      </c>
      <c r="BE237" s="163">
        <f t="shared" si="48"/>
        <v>0</v>
      </c>
      <c r="BF237" s="163">
        <f t="shared" si="49"/>
        <v>0</v>
      </c>
      <c r="BG237" s="163">
        <f t="shared" si="50"/>
        <v>0</v>
      </c>
      <c r="BH237" s="163">
        <f t="shared" si="51"/>
        <v>0</v>
      </c>
      <c r="BI237" s="163">
        <f t="shared" si="52"/>
        <v>0</v>
      </c>
      <c r="BJ237" s="14" t="s">
        <v>83</v>
      </c>
      <c r="BK237" s="163">
        <f t="shared" si="53"/>
        <v>0</v>
      </c>
      <c r="BL237" s="14" t="s">
        <v>177</v>
      </c>
      <c r="BM237" s="162" t="s">
        <v>822</v>
      </c>
    </row>
    <row r="238" spans="1:65" s="2" customFormat="1" ht="24.2" customHeight="1">
      <c r="A238" s="26"/>
      <c r="B238" s="149"/>
      <c r="C238" s="164" t="s">
        <v>823</v>
      </c>
      <c r="D238" s="164" t="s">
        <v>178</v>
      </c>
      <c r="E238" s="165" t="s">
        <v>1137</v>
      </c>
      <c r="F238" s="166" t="s">
        <v>1113</v>
      </c>
      <c r="G238" s="167" t="s">
        <v>981</v>
      </c>
      <c r="H238" s="168">
        <v>22</v>
      </c>
      <c r="I238" s="169"/>
      <c r="J238" s="169"/>
      <c r="K238" s="170"/>
      <c r="L238" s="27"/>
      <c r="M238" s="171" t="s">
        <v>1</v>
      </c>
      <c r="N238" s="172" t="s">
        <v>36</v>
      </c>
      <c r="O238" s="160">
        <v>0</v>
      </c>
      <c r="P238" s="160">
        <f t="shared" si="45"/>
        <v>0</v>
      </c>
      <c r="Q238" s="160">
        <v>0</v>
      </c>
      <c r="R238" s="160">
        <f t="shared" si="46"/>
        <v>0</v>
      </c>
      <c r="S238" s="160">
        <v>0</v>
      </c>
      <c r="T238" s="161">
        <f t="shared" si="47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2" t="s">
        <v>177</v>
      </c>
      <c r="AT238" s="162" t="s">
        <v>178</v>
      </c>
      <c r="AU238" s="162" t="s">
        <v>83</v>
      </c>
      <c r="AY238" s="14" t="s">
        <v>170</v>
      </c>
      <c r="BE238" s="163">
        <f t="shared" si="48"/>
        <v>0</v>
      </c>
      <c r="BF238" s="163">
        <f t="shared" si="49"/>
        <v>0</v>
      </c>
      <c r="BG238" s="163">
        <f t="shared" si="50"/>
        <v>0</v>
      </c>
      <c r="BH238" s="163">
        <f t="shared" si="51"/>
        <v>0</v>
      </c>
      <c r="BI238" s="163">
        <f t="shared" si="52"/>
        <v>0</v>
      </c>
      <c r="BJ238" s="14" t="s">
        <v>83</v>
      </c>
      <c r="BK238" s="163">
        <f t="shared" si="53"/>
        <v>0</v>
      </c>
      <c r="BL238" s="14" t="s">
        <v>177</v>
      </c>
      <c r="BM238" s="162" t="s">
        <v>826</v>
      </c>
    </row>
    <row r="239" spans="1:65" s="2" customFormat="1" ht="24.2" customHeight="1">
      <c r="A239" s="26"/>
      <c r="B239" s="149"/>
      <c r="C239" s="164" t="s">
        <v>424</v>
      </c>
      <c r="D239" s="164" t="s">
        <v>178</v>
      </c>
      <c r="E239" s="165" t="s">
        <v>1138</v>
      </c>
      <c r="F239" s="166" t="s">
        <v>1139</v>
      </c>
      <c r="G239" s="167" t="s">
        <v>981</v>
      </c>
      <c r="H239" s="168">
        <v>8</v>
      </c>
      <c r="I239" s="169"/>
      <c r="J239" s="169"/>
      <c r="K239" s="170"/>
      <c r="L239" s="27"/>
      <c r="M239" s="171" t="s">
        <v>1</v>
      </c>
      <c r="N239" s="172" t="s">
        <v>36</v>
      </c>
      <c r="O239" s="160">
        <v>0</v>
      </c>
      <c r="P239" s="160">
        <f t="shared" si="45"/>
        <v>0</v>
      </c>
      <c r="Q239" s="160">
        <v>0</v>
      </c>
      <c r="R239" s="160">
        <f t="shared" si="46"/>
        <v>0</v>
      </c>
      <c r="S239" s="160">
        <v>0</v>
      </c>
      <c r="T239" s="161">
        <f t="shared" si="47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2" t="s">
        <v>177</v>
      </c>
      <c r="AT239" s="162" t="s">
        <v>178</v>
      </c>
      <c r="AU239" s="162" t="s">
        <v>83</v>
      </c>
      <c r="AY239" s="14" t="s">
        <v>170</v>
      </c>
      <c r="BE239" s="163">
        <f t="shared" si="48"/>
        <v>0</v>
      </c>
      <c r="BF239" s="163">
        <f t="shared" si="49"/>
        <v>0</v>
      </c>
      <c r="BG239" s="163">
        <f t="shared" si="50"/>
        <v>0</v>
      </c>
      <c r="BH239" s="163">
        <f t="shared" si="51"/>
        <v>0</v>
      </c>
      <c r="BI239" s="163">
        <f t="shared" si="52"/>
        <v>0</v>
      </c>
      <c r="BJ239" s="14" t="s">
        <v>83</v>
      </c>
      <c r="BK239" s="163">
        <f t="shared" si="53"/>
        <v>0</v>
      </c>
      <c r="BL239" s="14" t="s">
        <v>177</v>
      </c>
      <c r="BM239" s="162" t="s">
        <v>829</v>
      </c>
    </row>
    <row r="240" spans="1:65" s="2" customFormat="1" ht="33" customHeight="1">
      <c r="A240" s="26"/>
      <c r="B240" s="149"/>
      <c r="C240" s="164" t="s">
        <v>830</v>
      </c>
      <c r="D240" s="164" t="s">
        <v>178</v>
      </c>
      <c r="E240" s="165" t="s">
        <v>1140</v>
      </c>
      <c r="F240" s="166" t="s">
        <v>1141</v>
      </c>
      <c r="G240" s="167" t="s">
        <v>181</v>
      </c>
      <c r="H240" s="168">
        <v>5</v>
      </c>
      <c r="I240" s="169"/>
      <c r="J240" s="169"/>
      <c r="K240" s="170"/>
      <c r="L240" s="27"/>
      <c r="M240" s="171" t="s">
        <v>1</v>
      </c>
      <c r="N240" s="172" t="s">
        <v>36</v>
      </c>
      <c r="O240" s="160">
        <v>0</v>
      </c>
      <c r="P240" s="160">
        <f t="shared" si="45"/>
        <v>0</v>
      </c>
      <c r="Q240" s="160">
        <v>0</v>
      </c>
      <c r="R240" s="160">
        <f t="shared" si="46"/>
        <v>0</v>
      </c>
      <c r="S240" s="160">
        <v>0</v>
      </c>
      <c r="T240" s="161">
        <f t="shared" si="47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177</v>
      </c>
      <c r="AT240" s="162" t="s">
        <v>178</v>
      </c>
      <c r="AU240" s="162" t="s">
        <v>83</v>
      </c>
      <c r="AY240" s="14" t="s">
        <v>170</v>
      </c>
      <c r="BE240" s="163">
        <f t="shared" si="48"/>
        <v>0</v>
      </c>
      <c r="BF240" s="163">
        <f t="shared" si="49"/>
        <v>0</v>
      </c>
      <c r="BG240" s="163">
        <f t="shared" si="50"/>
        <v>0</v>
      </c>
      <c r="BH240" s="163">
        <f t="shared" si="51"/>
        <v>0</v>
      </c>
      <c r="BI240" s="163">
        <f t="shared" si="52"/>
        <v>0</v>
      </c>
      <c r="BJ240" s="14" t="s">
        <v>83</v>
      </c>
      <c r="BK240" s="163">
        <f t="shared" si="53"/>
        <v>0</v>
      </c>
      <c r="BL240" s="14" t="s">
        <v>177</v>
      </c>
      <c r="BM240" s="162" t="s">
        <v>833</v>
      </c>
    </row>
    <row r="241" spans="1:65" s="12" customFormat="1" ht="22.9" customHeight="1">
      <c r="B241" s="137"/>
      <c r="D241" s="138" t="s">
        <v>69</v>
      </c>
      <c r="E241" s="147" t="s">
        <v>990</v>
      </c>
      <c r="F241" s="147" t="s">
        <v>1142</v>
      </c>
      <c r="J241" s="148"/>
      <c r="L241" s="137"/>
      <c r="M241" s="141"/>
      <c r="N241" s="142"/>
      <c r="O241" s="142"/>
      <c r="P241" s="143">
        <f>SUM(P242:P254)</f>
        <v>0</v>
      </c>
      <c r="Q241" s="142"/>
      <c r="R241" s="143">
        <f>SUM(R242:R254)</f>
        <v>0</v>
      </c>
      <c r="S241" s="142"/>
      <c r="T241" s="144">
        <f>SUM(T242:T254)</f>
        <v>0</v>
      </c>
      <c r="AR241" s="138" t="s">
        <v>77</v>
      </c>
      <c r="AT241" s="145" t="s">
        <v>69</v>
      </c>
      <c r="AU241" s="145" t="s">
        <v>77</v>
      </c>
      <c r="AY241" s="138" t="s">
        <v>170</v>
      </c>
      <c r="BK241" s="146">
        <f>SUM(BK242:BK254)</f>
        <v>0</v>
      </c>
    </row>
    <row r="242" spans="1:65" s="2" customFormat="1" ht="62.65" customHeight="1">
      <c r="A242" s="26"/>
      <c r="B242" s="149"/>
      <c r="C242" s="164" t="s">
        <v>428</v>
      </c>
      <c r="D242" s="164" t="s">
        <v>178</v>
      </c>
      <c r="E242" s="165" t="s">
        <v>1143</v>
      </c>
      <c r="F242" s="166" t="s">
        <v>1144</v>
      </c>
      <c r="G242" s="167" t="s">
        <v>219</v>
      </c>
      <c r="H242" s="168">
        <v>80</v>
      </c>
      <c r="I242" s="169"/>
      <c r="J242" s="169"/>
      <c r="K242" s="170"/>
      <c r="L242" s="27"/>
      <c r="M242" s="171" t="s">
        <v>1</v>
      </c>
      <c r="N242" s="172" t="s">
        <v>36</v>
      </c>
      <c r="O242" s="160">
        <v>0</v>
      </c>
      <c r="P242" s="160">
        <f t="shared" ref="P242:P254" si="54">O242*H242</f>
        <v>0</v>
      </c>
      <c r="Q242" s="160">
        <v>0</v>
      </c>
      <c r="R242" s="160">
        <f t="shared" ref="R242:R254" si="55">Q242*H242</f>
        <v>0</v>
      </c>
      <c r="S242" s="160">
        <v>0</v>
      </c>
      <c r="T242" s="161">
        <f t="shared" ref="T242:T254" si="56"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177</v>
      </c>
      <c r="AT242" s="162" t="s">
        <v>178</v>
      </c>
      <c r="AU242" s="162" t="s">
        <v>83</v>
      </c>
      <c r="AY242" s="14" t="s">
        <v>170</v>
      </c>
      <c r="BE242" s="163">
        <f t="shared" ref="BE242:BE254" si="57">IF(N242="základná",J242,0)</f>
        <v>0</v>
      </c>
      <c r="BF242" s="163">
        <f t="shared" ref="BF242:BF254" si="58">IF(N242="znížená",J242,0)</f>
        <v>0</v>
      </c>
      <c r="BG242" s="163">
        <f t="shared" ref="BG242:BG254" si="59">IF(N242="zákl. prenesená",J242,0)</f>
        <v>0</v>
      </c>
      <c r="BH242" s="163">
        <f t="shared" ref="BH242:BH254" si="60">IF(N242="zníž. prenesená",J242,0)</f>
        <v>0</v>
      </c>
      <c r="BI242" s="163">
        <f t="shared" ref="BI242:BI254" si="61">IF(N242="nulová",J242,0)</f>
        <v>0</v>
      </c>
      <c r="BJ242" s="14" t="s">
        <v>83</v>
      </c>
      <c r="BK242" s="163">
        <f t="shared" ref="BK242:BK254" si="62">ROUND(I242*H242,2)</f>
        <v>0</v>
      </c>
      <c r="BL242" s="14" t="s">
        <v>177</v>
      </c>
      <c r="BM242" s="162" t="s">
        <v>837</v>
      </c>
    </row>
    <row r="243" spans="1:65" s="2" customFormat="1" ht="24.2" customHeight="1">
      <c r="A243" s="26"/>
      <c r="B243" s="149"/>
      <c r="C243" s="164" t="s">
        <v>838</v>
      </c>
      <c r="D243" s="164" t="s">
        <v>178</v>
      </c>
      <c r="E243" s="165" t="s">
        <v>1145</v>
      </c>
      <c r="F243" s="166" t="s">
        <v>1146</v>
      </c>
      <c r="G243" s="167" t="s">
        <v>219</v>
      </c>
      <c r="H243" s="168">
        <v>80</v>
      </c>
      <c r="I243" s="169"/>
      <c r="J243" s="169"/>
      <c r="K243" s="170"/>
      <c r="L243" s="27"/>
      <c r="M243" s="171" t="s">
        <v>1</v>
      </c>
      <c r="N243" s="172" t="s">
        <v>36</v>
      </c>
      <c r="O243" s="160">
        <v>0</v>
      </c>
      <c r="P243" s="160">
        <f t="shared" si="54"/>
        <v>0</v>
      </c>
      <c r="Q243" s="160">
        <v>0</v>
      </c>
      <c r="R243" s="160">
        <f t="shared" si="55"/>
        <v>0</v>
      </c>
      <c r="S243" s="160">
        <v>0</v>
      </c>
      <c r="T243" s="161">
        <f t="shared" si="56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177</v>
      </c>
      <c r="AT243" s="162" t="s">
        <v>178</v>
      </c>
      <c r="AU243" s="162" t="s">
        <v>83</v>
      </c>
      <c r="AY243" s="14" t="s">
        <v>170</v>
      </c>
      <c r="BE243" s="163">
        <f t="shared" si="57"/>
        <v>0</v>
      </c>
      <c r="BF243" s="163">
        <f t="shared" si="58"/>
        <v>0</v>
      </c>
      <c r="BG243" s="163">
        <f t="shared" si="59"/>
        <v>0</v>
      </c>
      <c r="BH243" s="163">
        <f t="shared" si="60"/>
        <v>0</v>
      </c>
      <c r="BI243" s="163">
        <f t="shared" si="61"/>
        <v>0</v>
      </c>
      <c r="BJ243" s="14" t="s">
        <v>83</v>
      </c>
      <c r="BK243" s="163">
        <f t="shared" si="62"/>
        <v>0</v>
      </c>
      <c r="BL243" s="14" t="s">
        <v>177</v>
      </c>
      <c r="BM243" s="162" t="s">
        <v>841</v>
      </c>
    </row>
    <row r="244" spans="1:65" s="2" customFormat="1" ht="16.5" customHeight="1">
      <c r="A244" s="26"/>
      <c r="B244" s="149"/>
      <c r="C244" s="164" t="s">
        <v>431</v>
      </c>
      <c r="D244" s="164" t="s">
        <v>178</v>
      </c>
      <c r="E244" s="165" t="s">
        <v>1147</v>
      </c>
      <c r="F244" s="166" t="s">
        <v>1148</v>
      </c>
      <c r="G244" s="167" t="s">
        <v>219</v>
      </c>
      <c r="H244" s="168">
        <v>80</v>
      </c>
      <c r="I244" s="169"/>
      <c r="J244" s="169"/>
      <c r="K244" s="170"/>
      <c r="L244" s="27"/>
      <c r="M244" s="171" t="s">
        <v>1</v>
      </c>
      <c r="N244" s="172" t="s">
        <v>36</v>
      </c>
      <c r="O244" s="160">
        <v>0</v>
      </c>
      <c r="P244" s="160">
        <f t="shared" si="54"/>
        <v>0</v>
      </c>
      <c r="Q244" s="160">
        <v>0</v>
      </c>
      <c r="R244" s="160">
        <f t="shared" si="55"/>
        <v>0</v>
      </c>
      <c r="S244" s="160">
        <v>0</v>
      </c>
      <c r="T244" s="161">
        <f t="shared" si="56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2" t="s">
        <v>177</v>
      </c>
      <c r="AT244" s="162" t="s">
        <v>178</v>
      </c>
      <c r="AU244" s="162" t="s">
        <v>83</v>
      </c>
      <c r="AY244" s="14" t="s">
        <v>170</v>
      </c>
      <c r="BE244" s="163">
        <f t="shared" si="57"/>
        <v>0</v>
      </c>
      <c r="BF244" s="163">
        <f t="shared" si="58"/>
        <v>0</v>
      </c>
      <c r="BG244" s="163">
        <f t="shared" si="59"/>
        <v>0</v>
      </c>
      <c r="BH244" s="163">
        <f t="shared" si="60"/>
        <v>0</v>
      </c>
      <c r="BI244" s="163">
        <f t="shared" si="61"/>
        <v>0</v>
      </c>
      <c r="BJ244" s="14" t="s">
        <v>83</v>
      </c>
      <c r="BK244" s="163">
        <f t="shared" si="62"/>
        <v>0</v>
      </c>
      <c r="BL244" s="14" t="s">
        <v>177</v>
      </c>
      <c r="BM244" s="162" t="s">
        <v>842</v>
      </c>
    </row>
    <row r="245" spans="1:65" s="2" customFormat="1" ht="16.5" customHeight="1">
      <c r="A245" s="26"/>
      <c r="B245" s="149"/>
      <c r="C245" s="164" t="s">
        <v>844</v>
      </c>
      <c r="D245" s="164" t="s">
        <v>178</v>
      </c>
      <c r="E245" s="165" t="s">
        <v>1149</v>
      </c>
      <c r="F245" s="166" t="s">
        <v>1150</v>
      </c>
      <c r="G245" s="167" t="s">
        <v>219</v>
      </c>
      <c r="H245" s="168">
        <v>80</v>
      </c>
      <c r="I245" s="169"/>
      <c r="J245" s="169"/>
      <c r="K245" s="170"/>
      <c r="L245" s="27"/>
      <c r="M245" s="171" t="s">
        <v>1</v>
      </c>
      <c r="N245" s="172" t="s">
        <v>36</v>
      </c>
      <c r="O245" s="160">
        <v>0</v>
      </c>
      <c r="P245" s="160">
        <f t="shared" si="54"/>
        <v>0</v>
      </c>
      <c r="Q245" s="160">
        <v>0</v>
      </c>
      <c r="R245" s="160">
        <f t="shared" si="55"/>
        <v>0</v>
      </c>
      <c r="S245" s="160">
        <v>0</v>
      </c>
      <c r="T245" s="161">
        <f t="shared" si="56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177</v>
      </c>
      <c r="AT245" s="162" t="s">
        <v>178</v>
      </c>
      <c r="AU245" s="162" t="s">
        <v>83</v>
      </c>
      <c r="AY245" s="14" t="s">
        <v>170</v>
      </c>
      <c r="BE245" s="163">
        <f t="shared" si="57"/>
        <v>0</v>
      </c>
      <c r="BF245" s="163">
        <f t="shared" si="58"/>
        <v>0</v>
      </c>
      <c r="BG245" s="163">
        <f t="shared" si="59"/>
        <v>0</v>
      </c>
      <c r="BH245" s="163">
        <f t="shared" si="60"/>
        <v>0</v>
      </c>
      <c r="BI245" s="163">
        <f t="shared" si="61"/>
        <v>0</v>
      </c>
      <c r="BJ245" s="14" t="s">
        <v>83</v>
      </c>
      <c r="BK245" s="163">
        <f t="shared" si="62"/>
        <v>0</v>
      </c>
      <c r="BL245" s="14" t="s">
        <v>177</v>
      </c>
      <c r="BM245" s="162" t="s">
        <v>847</v>
      </c>
    </row>
    <row r="246" spans="1:65" s="2" customFormat="1" ht="16.5" customHeight="1">
      <c r="A246" s="26"/>
      <c r="B246" s="149"/>
      <c r="C246" s="164" t="s">
        <v>251</v>
      </c>
      <c r="D246" s="164" t="s">
        <v>178</v>
      </c>
      <c r="E246" s="165" t="s">
        <v>1151</v>
      </c>
      <c r="F246" s="166" t="s">
        <v>1152</v>
      </c>
      <c r="G246" s="167" t="s">
        <v>219</v>
      </c>
      <c r="H246" s="168">
        <v>80</v>
      </c>
      <c r="I246" s="169"/>
      <c r="J246" s="169"/>
      <c r="K246" s="170"/>
      <c r="L246" s="27"/>
      <c r="M246" s="171" t="s">
        <v>1</v>
      </c>
      <c r="N246" s="172" t="s">
        <v>36</v>
      </c>
      <c r="O246" s="160">
        <v>0</v>
      </c>
      <c r="P246" s="160">
        <f t="shared" si="54"/>
        <v>0</v>
      </c>
      <c r="Q246" s="160">
        <v>0</v>
      </c>
      <c r="R246" s="160">
        <f t="shared" si="55"/>
        <v>0</v>
      </c>
      <c r="S246" s="160">
        <v>0</v>
      </c>
      <c r="T246" s="161">
        <f t="shared" si="56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177</v>
      </c>
      <c r="AT246" s="162" t="s">
        <v>178</v>
      </c>
      <c r="AU246" s="162" t="s">
        <v>83</v>
      </c>
      <c r="AY246" s="14" t="s">
        <v>170</v>
      </c>
      <c r="BE246" s="163">
        <f t="shared" si="57"/>
        <v>0</v>
      </c>
      <c r="BF246" s="163">
        <f t="shared" si="58"/>
        <v>0</v>
      </c>
      <c r="BG246" s="163">
        <f t="shared" si="59"/>
        <v>0</v>
      </c>
      <c r="BH246" s="163">
        <f t="shared" si="60"/>
        <v>0</v>
      </c>
      <c r="BI246" s="163">
        <f t="shared" si="61"/>
        <v>0</v>
      </c>
      <c r="BJ246" s="14" t="s">
        <v>83</v>
      </c>
      <c r="BK246" s="163">
        <f t="shared" si="62"/>
        <v>0</v>
      </c>
      <c r="BL246" s="14" t="s">
        <v>177</v>
      </c>
      <c r="BM246" s="162" t="s">
        <v>850</v>
      </c>
    </row>
    <row r="247" spans="1:65" s="2" customFormat="1" ht="16.5" customHeight="1">
      <c r="A247" s="26"/>
      <c r="B247" s="149"/>
      <c r="C247" s="164" t="s">
        <v>851</v>
      </c>
      <c r="D247" s="164" t="s">
        <v>178</v>
      </c>
      <c r="E247" s="165" t="s">
        <v>1153</v>
      </c>
      <c r="F247" s="166" t="s">
        <v>1154</v>
      </c>
      <c r="G247" s="167" t="s">
        <v>219</v>
      </c>
      <c r="H247" s="168">
        <v>80</v>
      </c>
      <c r="I247" s="169"/>
      <c r="J247" s="169"/>
      <c r="K247" s="170"/>
      <c r="L247" s="27"/>
      <c r="M247" s="171" t="s">
        <v>1</v>
      </c>
      <c r="N247" s="172" t="s">
        <v>36</v>
      </c>
      <c r="O247" s="160">
        <v>0</v>
      </c>
      <c r="P247" s="160">
        <f t="shared" si="54"/>
        <v>0</v>
      </c>
      <c r="Q247" s="160">
        <v>0</v>
      </c>
      <c r="R247" s="160">
        <f t="shared" si="55"/>
        <v>0</v>
      </c>
      <c r="S247" s="160">
        <v>0</v>
      </c>
      <c r="T247" s="161">
        <f t="shared" si="56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177</v>
      </c>
      <c r="AT247" s="162" t="s">
        <v>178</v>
      </c>
      <c r="AU247" s="162" t="s">
        <v>83</v>
      </c>
      <c r="AY247" s="14" t="s">
        <v>170</v>
      </c>
      <c r="BE247" s="163">
        <f t="shared" si="57"/>
        <v>0</v>
      </c>
      <c r="BF247" s="163">
        <f t="shared" si="58"/>
        <v>0</v>
      </c>
      <c r="BG247" s="163">
        <f t="shared" si="59"/>
        <v>0</v>
      </c>
      <c r="BH247" s="163">
        <f t="shared" si="60"/>
        <v>0</v>
      </c>
      <c r="BI247" s="163">
        <f t="shared" si="61"/>
        <v>0</v>
      </c>
      <c r="BJ247" s="14" t="s">
        <v>83</v>
      </c>
      <c r="BK247" s="163">
        <f t="shared" si="62"/>
        <v>0</v>
      </c>
      <c r="BL247" s="14" t="s">
        <v>177</v>
      </c>
      <c r="BM247" s="162" t="s">
        <v>854</v>
      </c>
    </row>
    <row r="248" spans="1:65" s="2" customFormat="1" ht="24.2" customHeight="1">
      <c r="A248" s="26"/>
      <c r="B248" s="149"/>
      <c r="C248" s="164" t="s">
        <v>439</v>
      </c>
      <c r="D248" s="164" t="s">
        <v>178</v>
      </c>
      <c r="E248" s="165" t="s">
        <v>1155</v>
      </c>
      <c r="F248" s="166" t="s">
        <v>1156</v>
      </c>
      <c r="G248" s="167" t="s">
        <v>219</v>
      </c>
      <c r="H248" s="168">
        <v>80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</v>
      </c>
      <c r="P248" s="160">
        <f t="shared" si="54"/>
        <v>0</v>
      </c>
      <c r="Q248" s="160">
        <v>0</v>
      </c>
      <c r="R248" s="160">
        <f t="shared" si="55"/>
        <v>0</v>
      </c>
      <c r="S248" s="160">
        <v>0</v>
      </c>
      <c r="T248" s="161">
        <f t="shared" si="56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177</v>
      </c>
      <c r="AT248" s="162" t="s">
        <v>178</v>
      </c>
      <c r="AU248" s="162" t="s">
        <v>83</v>
      </c>
      <c r="AY248" s="14" t="s">
        <v>170</v>
      </c>
      <c r="BE248" s="163">
        <f t="shared" si="57"/>
        <v>0</v>
      </c>
      <c r="BF248" s="163">
        <f t="shared" si="58"/>
        <v>0</v>
      </c>
      <c r="BG248" s="163">
        <f t="shared" si="59"/>
        <v>0</v>
      </c>
      <c r="BH248" s="163">
        <f t="shared" si="60"/>
        <v>0</v>
      </c>
      <c r="BI248" s="163">
        <f t="shared" si="61"/>
        <v>0</v>
      </c>
      <c r="BJ248" s="14" t="s">
        <v>83</v>
      </c>
      <c r="BK248" s="163">
        <f t="shared" si="62"/>
        <v>0</v>
      </c>
      <c r="BL248" s="14" t="s">
        <v>177</v>
      </c>
      <c r="BM248" s="162" t="s">
        <v>860</v>
      </c>
    </row>
    <row r="249" spans="1:65" s="2" customFormat="1" ht="62.65" customHeight="1">
      <c r="A249" s="26"/>
      <c r="B249" s="149"/>
      <c r="C249" s="164" t="s">
        <v>861</v>
      </c>
      <c r="D249" s="164" t="s">
        <v>178</v>
      </c>
      <c r="E249" s="165" t="s">
        <v>1157</v>
      </c>
      <c r="F249" s="166" t="s">
        <v>1144</v>
      </c>
      <c r="G249" s="167" t="s">
        <v>219</v>
      </c>
      <c r="H249" s="168">
        <v>14</v>
      </c>
      <c r="I249" s="169"/>
      <c r="J249" s="169"/>
      <c r="K249" s="170"/>
      <c r="L249" s="27"/>
      <c r="M249" s="171" t="s">
        <v>1</v>
      </c>
      <c r="N249" s="172" t="s">
        <v>36</v>
      </c>
      <c r="O249" s="160">
        <v>0</v>
      </c>
      <c r="P249" s="160">
        <f t="shared" si="54"/>
        <v>0</v>
      </c>
      <c r="Q249" s="160">
        <v>0</v>
      </c>
      <c r="R249" s="160">
        <f t="shared" si="55"/>
        <v>0</v>
      </c>
      <c r="S249" s="160">
        <v>0</v>
      </c>
      <c r="T249" s="161">
        <f t="shared" si="56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177</v>
      </c>
      <c r="AT249" s="162" t="s">
        <v>178</v>
      </c>
      <c r="AU249" s="162" t="s">
        <v>83</v>
      </c>
      <c r="AY249" s="14" t="s">
        <v>170</v>
      </c>
      <c r="BE249" s="163">
        <f t="shared" si="57"/>
        <v>0</v>
      </c>
      <c r="BF249" s="163">
        <f t="shared" si="58"/>
        <v>0</v>
      </c>
      <c r="BG249" s="163">
        <f t="shared" si="59"/>
        <v>0</v>
      </c>
      <c r="BH249" s="163">
        <f t="shared" si="60"/>
        <v>0</v>
      </c>
      <c r="BI249" s="163">
        <f t="shared" si="61"/>
        <v>0</v>
      </c>
      <c r="BJ249" s="14" t="s">
        <v>83</v>
      </c>
      <c r="BK249" s="163">
        <f t="shared" si="62"/>
        <v>0</v>
      </c>
      <c r="BL249" s="14" t="s">
        <v>177</v>
      </c>
      <c r="BM249" s="162" t="s">
        <v>864</v>
      </c>
    </row>
    <row r="250" spans="1:65" s="2" customFormat="1" ht="24.2" customHeight="1">
      <c r="A250" s="26"/>
      <c r="B250" s="149"/>
      <c r="C250" s="164" t="s">
        <v>443</v>
      </c>
      <c r="D250" s="164" t="s">
        <v>178</v>
      </c>
      <c r="E250" s="165" t="s">
        <v>1158</v>
      </c>
      <c r="F250" s="166" t="s">
        <v>1159</v>
      </c>
      <c r="G250" s="167" t="s">
        <v>219</v>
      </c>
      <c r="H250" s="168">
        <v>14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54"/>
        <v>0</v>
      </c>
      <c r="Q250" s="160">
        <v>0</v>
      </c>
      <c r="R250" s="160">
        <f t="shared" si="55"/>
        <v>0</v>
      </c>
      <c r="S250" s="160">
        <v>0</v>
      </c>
      <c r="T250" s="161">
        <f t="shared" si="56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177</v>
      </c>
      <c r="AT250" s="162" t="s">
        <v>178</v>
      </c>
      <c r="AU250" s="162" t="s">
        <v>83</v>
      </c>
      <c r="AY250" s="14" t="s">
        <v>170</v>
      </c>
      <c r="BE250" s="163">
        <f t="shared" si="57"/>
        <v>0</v>
      </c>
      <c r="BF250" s="163">
        <f t="shared" si="58"/>
        <v>0</v>
      </c>
      <c r="BG250" s="163">
        <f t="shared" si="59"/>
        <v>0</v>
      </c>
      <c r="BH250" s="163">
        <f t="shared" si="60"/>
        <v>0</v>
      </c>
      <c r="BI250" s="163">
        <f t="shared" si="61"/>
        <v>0</v>
      </c>
      <c r="BJ250" s="14" t="s">
        <v>83</v>
      </c>
      <c r="BK250" s="163">
        <f t="shared" si="62"/>
        <v>0</v>
      </c>
      <c r="BL250" s="14" t="s">
        <v>177</v>
      </c>
      <c r="BM250" s="162" t="s">
        <v>867</v>
      </c>
    </row>
    <row r="251" spans="1:65" s="2" customFormat="1" ht="16.5" customHeight="1">
      <c r="A251" s="26"/>
      <c r="B251" s="149"/>
      <c r="C251" s="164" t="s">
        <v>271</v>
      </c>
      <c r="D251" s="164" t="s">
        <v>178</v>
      </c>
      <c r="E251" s="165" t="s">
        <v>1160</v>
      </c>
      <c r="F251" s="166" t="s">
        <v>1148</v>
      </c>
      <c r="G251" s="167" t="s">
        <v>219</v>
      </c>
      <c r="H251" s="168">
        <v>14</v>
      </c>
      <c r="I251" s="169"/>
      <c r="J251" s="169"/>
      <c r="K251" s="170"/>
      <c r="L251" s="27"/>
      <c r="M251" s="171" t="s">
        <v>1</v>
      </c>
      <c r="N251" s="172" t="s">
        <v>36</v>
      </c>
      <c r="O251" s="160">
        <v>0</v>
      </c>
      <c r="P251" s="160">
        <f t="shared" si="54"/>
        <v>0</v>
      </c>
      <c r="Q251" s="160">
        <v>0</v>
      </c>
      <c r="R251" s="160">
        <f t="shared" si="55"/>
        <v>0</v>
      </c>
      <c r="S251" s="160">
        <v>0</v>
      </c>
      <c r="T251" s="161">
        <f t="shared" si="56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177</v>
      </c>
      <c r="AT251" s="162" t="s">
        <v>178</v>
      </c>
      <c r="AU251" s="162" t="s">
        <v>83</v>
      </c>
      <c r="AY251" s="14" t="s">
        <v>170</v>
      </c>
      <c r="BE251" s="163">
        <f t="shared" si="57"/>
        <v>0</v>
      </c>
      <c r="BF251" s="163">
        <f t="shared" si="58"/>
        <v>0</v>
      </c>
      <c r="BG251" s="163">
        <f t="shared" si="59"/>
        <v>0</v>
      </c>
      <c r="BH251" s="163">
        <f t="shared" si="60"/>
        <v>0</v>
      </c>
      <c r="BI251" s="163">
        <f t="shared" si="61"/>
        <v>0</v>
      </c>
      <c r="BJ251" s="14" t="s">
        <v>83</v>
      </c>
      <c r="BK251" s="163">
        <f t="shared" si="62"/>
        <v>0</v>
      </c>
      <c r="BL251" s="14" t="s">
        <v>177</v>
      </c>
      <c r="BM251" s="162" t="s">
        <v>870</v>
      </c>
    </row>
    <row r="252" spans="1:65" s="2" customFormat="1" ht="16.5" customHeight="1">
      <c r="A252" s="26"/>
      <c r="B252" s="149"/>
      <c r="C252" s="164" t="s">
        <v>446</v>
      </c>
      <c r="D252" s="164" t="s">
        <v>178</v>
      </c>
      <c r="E252" s="165" t="s">
        <v>1161</v>
      </c>
      <c r="F252" s="166" t="s">
        <v>1150</v>
      </c>
      <c r="G252" s="167" t="s">
        <v>1</v>
      </c>
      <c r="H252" s="168">
        <v>14</v>
      </c>
      <c r="I252" s="169"/>
      <c r="J252" s="169"/>
      <c r="K252" s="170"/>
      <c r="L252" s="27"/>
      <c r="M252" s="171" t="s">
        <v>1</v>
      </c>
      <c r="N252" s="172" t="s">
        <v>36</v>
      </c>
      <c r="O252" s="160">
        <v>0</v>
      </c>
      <c r="P252" s="160">
        <f t="shared" si="54"/>
        <v>0</v>
      </c>
      <c r="Q252" s="160">
        <v>0</v>
      </c>
      <c r="R252" s="160">
        <f t="shared" si="55"/>
        <v>0</v>
      </c>
      <c r="S252" s="160">
        <v>0</v>
      </c>
      <c r="T252" s="161">
        <f t="shared" si="56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2" t="s">
        <v>177</v>
      </c>
      <c r="AT252" s="162" t="s">
        <v>178</v>
      </c>
      <c r="AU252" s="162" t="s">
        <v>83</v>
      </c>
      <c r="AY252" s="14" t="s">
        <v>170</v>
      </c>
      <c r="BE252" s="163">
        <f t="shared" si="57"/>
        <v>0</v>
      </c>
      <c r="BF252" s="163">
        <f t="shared" si="58"/>
        <v>0</v>
      </c>
      <c r="BG252" s="163">
        <f t="shared" si="59"/>
        <v>0</v>
      </c>
      <c r="BH252" s="163">
        <f t="shared" si="60"/>
        <v>0</v>
      </c>
      <c r="BI252" s="163">
        <f t="shared" si="61"/>
        <v>0</v>
      </c>
      <c r="BJ252" s="14" t="s">
        <v>83</v>
      </c>
      <c r="BK252" s="163">
        <f t="shared" si="62"/>
        <v>0</v>
      </c>
      <c r="BL252" s="14" t="s">
        <v>177</v>
      </c>
      <c r="BM252" s="162" t="s">
        <v>873</v>
      </c>
    </row>
    <row r="253" spans="1:65" s="2" customFormat="1" ht="16.5" customHeight="1">
      <c r="A253" s="26"/>
      <c r="B253" s="149"/>
      <c r="C253" s="164" t="s">
        <v>874</v>
      </c>
      <c r="D253" s="164" t="s">
        <v>178</v>
      </c>
      <c r="E253" s="165" t="s">
        <v>1162</v>
      </c>
      <c r="F253" s="166" t="s">
        <v>1152</v>
      </c>
      <c r="G253" s="167" t="s">
        <v>219</v>
      </c>
      <c r="H253" s="168">
        <v>14</v>
      </c>
      <c r="I253" s="169"/>
      <c r="J253" s="169"/>
      <c r="K253" s="170"/>
      <c r="L253" s="27"/>
      <c r="M253" s="171" t="s">
        <v>1</v>
      </c>
      <c r="N253" s="172" t="s">
        <v>36</v>
      </c>
      <c r="O253" s="160">
        <v>0</v>
      </c>
      <c r="P253" s="160">
        <f t="shared" si="54"/>
        <v>0</v>
      </c>
      <c r="Q253" s="160">
        <v>0</v>
      </c>
      <c r="R253" s="160">
        <f t="shared" si="55"/>
        <v>0</v>
      </c>
      <c r="S253" s="160">
        <v>0</v>
      </c>
      <c r="T253" s="161">
        <f t="shared" si="56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177</v>
      </c>
      <c r="AT253" s="162" t="s">
        <v>178</v>
      </c>
      <c r="AU253" s="162" t="s">
        <v>83</v>
      </c>
      <c r="AY253" s="14" t="s">
        <v>170</v>
      </c>
      <c r="BE253" s="163">
        <f t="shared" si="57"/>
        <v>0</v>
      </c>
      <c r="BF253" s="163">
        <f t="shared" si="58"/>
        <v>0</v>
      </c>
      <c r="BG253" s="163">
        <f t="shared" si="59"/>
        <v>0</v>
      </c>
      <c r="BH253" s="163">
        <f t="shared" si="60"/>
        <v>0</v>
      </c>
      <c r="BI253" s="163">
        <f t="shared" si="61"/>
        <v>0</v>
      </c>
      <c r="BJ253" s="14" t="s">
        <v>83</v>
      </c>
      <c r="BK253" s="163">
        <f t="shared" si="62"/>
        <v>0</v>
      </c>
      <c r="BL253" s="14" t="s">
        <v>177</v>
      </c>
      <c r="BM253" s="162" t="s">
        <v>877</v>
      </c>
    </row>
    <row r="254" spans="1:65" s="2" customFormat="1" ht="16.5" customHeight="1">
      <c r="A254" s="26"/>
      <c r="B254" s="149"/>
      <c r="C254" s="164" t="s">
        <v>450</v>
      </c>
      <c r="D254" s="164" t="s">
        <v>178</v>
      </c>
      <c r="E254" s="165" t="s">
        <v>1163</v>
      </c>
      <c r="F254" s="166" t="s">
        <v>1154</v>
      </c>
      <c r="G254" s="167" t="s">
        <v>219</v>
      </c>
      <c r="H254" s="168">
        <v>14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 t="shared" si="54"/>
        <v>0</v>
      </c>
      <c r="Q254" s="160">
        <v>0</v>
      </c>
      <c r="R254" s="160">
        <f t="shared" si="55"/>
        <v>0</v>
      </c>
      <c r="S254" s="160">
        <v>0</v>
      </c>
      <c r="T254" s="161">
        <f t="shared" si="56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177</v>
      </c>
      <c r="AT254" s="162" t="s">
        <v>178</v>
      </c>
      <c r="AU254" s="162" t="s">
        <v>83</v>
      </c>
      <c r="AY254" s="14" t="s">
        <v>170</v>
      </c>
      <c r="BE254" s="163">
        <f t="shared" si="57"/>
        <v>0</v>
      </c>
      <c r="BF254" s="163">
        <f t="shared" si="58"/>
        <v>0</v>
      </c>
      <c r="BG254" s="163">
        <f t="shared" si="59"/>
        <v>0</v>
      </c>
      <c r="BH254" s="163">
        <f t="shared" si="60"/>
        <v>0</v>
      </c>
      <c r="BI254" s="163">
        <f t="shared" si="61"/>
        <v>0</v>
      </c>
      <c r="BJ254" s="14" t="s">
        <v>83</v>
      </c>
      <c r="BK254" s="163">
        <f t="shared" si="62"/>
        <v>0</v>
      </c>
      <c r="BL254" s="14" t="s">
        <v>177</v>
      </c>
      <c r="BM254" s="162" t="s">
        <v>880</v>
      </c>
    </row>
    <row r="255" spans="1:65" s="12" customFormat="1" ht="22.9" customHeight="1">
      <c r="B255" s="137"/>
      <c r="D255" s="138" t="s">
        <v>69</v>
      </c>
      <c r="E255" s="147" t="s">
        <v>992</v>
      </c>
      <c r="F255" s="147" t="s">
        <v>1164</v>
      </c>
      <c r="J255" s="148"/>
      <c r="L255" s="137"/>
      <c r="M255" s="141"/>
      <c r="N255" s="142"/>
      <c r="O255" s="142"/>
      <c r="P255" s="143">
        <f>SUM(P256:P259)</f>
        <v>0</v>
      </c>
      <c r="Q255" s="142"/>
      <c r="R255" s="143">
        <f>SUM(R256:R259)</f>
        <v>0</v>
      </c>
      <c r="S255" s="142"/>
      <c r="T255" s="144">
        <f>SUM(T256:T259)</f>
        <v>0</v>
      </c>
      <c r="AR255" s="138" t="s">
        <v>77</v>
      </c>
      <c r="AT255" s="145" t="s">
        <v>69</v>
      </c>
      <c r="AU255" s="145" t="s">
        <v>77</v>
      </c>
      <c r="AY255" s="138" t="s">
        <v>170</v>
      </c>
      <c r="BK255" s="146">
        <f>SUM(BK256:BK259)</f>
        <v>0</v>
      </c>
    </row>
    <row r="256" spans="1:65" s="2" customFormat="1" ht="66.75" customHeight="1">
      <c r="A256" s="26"/>
      <c r="B256" s="149"/>
      <c r="C256" s="164" t="s">
        <v>881</v>
      </c>
      <c r="D256" s="164" t="s">
        <v>178</v>
      </c>
      <c r="E256" s="165" t="s">
        <v>1165</v>
      </c>
      <c r="F256" s="166" t="s">
        <v>1166</v>
      </c>
      <c r="G256" s="167" t="s">
        <v>219</v>
      </c>
      <c r="H256" s="168">
        <v>1</v>
      </c>
      <c r="I256" s="169"/>
      <c r="J256" s="169"/>
      <c r="K256" s="170"/>
      <c r="L256" s="27"/>
      <c r="M256" s="171" t="s">
        <v>1</v>
      </c>
      <c r="N256" s="172" t="s">
        <v>36</v>
      </c>
      <c r="O256" s="160">
        <v>0</v>
      </c>
      <c r="P256" s="160">
        <f>O256*H256</f>
        <v>0</v>
      </c>
      <c r="Q256" s="160">
        <v>0</v>
      </c>
      <c r="R256" s="160">
        <f>Q256*H256</f>
        <v>0</v>
      </c>
      <c r="S256" s="160">
        <v>0</v>
      </c>
      <c r="T256" s="161">
        <f>S256*H256</f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2" t="s">
        <v>177</v>
      </c>
      <c r="AT256" s="162" t="s">
        <v>178</v>
      </c>
      <c r="AU256" s="162" t="s">
        <v>83</v>
      </c>
      <c r="AY256" s="14" t="s">
        <v>170</v>
      </c>
      <c r="BE256" s="163">
        <f>IF(N256="základná",J256,0)</f>
        <v>0</v>
      </c>
      <c r="BF256" s="163">
        <f>IF(N256="znížená",J256,0)</f>
        <v>0</v>
      </c>
      <c r="BG256" s="163">
        <f>IF(N256="zákl. prenesená",J256,0)</f>
        <v>0</v>
      </c>
      <c r="BH256" s="163">
        <f>IF(N256="zníž. prenesená",J256,0)</f>
        <v>0</v>
      </c>
      <c r="BI256" s="163">
        <f>IF(N256="nulová",J256,0)</f>
        <v>0</v>
      </c>
      <c r="BJ256" s="14" t="s">
        <v>83</v>
      </c>
      <c r="BK256" s="163">
        <f>ROUND(I256*H256,2)</f>
        <v>0</v>
      </c>
      <c r="BL256" s="14" t="s">
        <v>177</v>
      </c>
      <c r="BM256" s="162" t="s">
        <v>884</v>
      </c>
    </row>
    <row r="257" spans="1:65" s="2" customFormat="1" ht="55.5" customHeight="1">
      <c r="A257" s="26"/>
      <c r="B257" s="149"/>
      <c r="C257" s="164" t="s">
        <v>453</v>
      </c>
      <c r="D257" s="164" t="s">
        <v>178</v>
      </c>
      <c r="E257" s="165" t="s">
        <v>1167</v>
      </c>
      <c r="F257" s="166" t="s">
        <v>1168</v>
      </c>
      <c r="G257" s="167" t="s">
        <v>219</v>
      </c>
      <c r="H257" s="168">
        <v>1</v>
      </c>
      <c r="I257" s="169"/>
      <c r="J257" s="169"/>
      <c r="K257" s="170"/>
      <c r="L257" s="27"/>
      <c r="M257" s="171" t="s">
        <v>1</v>
      </c>
      <c r="N257" s="172" t="s">
        <v>36</v>
      </c>
      <c r="O257" s="160">
        <v>0</v>
      </c>
      <c r="P257" s="160">
        <f>O257*H257</f>
        <v>0</v>
      </c>
      <c r="Q257" s="160">
        <v>0</v>
      </c>
      <c r="R257" s="160">
        <f>Q257*H257</f>
        <v>0</v>
      </c>
      <c r="S257" s="160">
        <v>0</v>
      </c>
      <c r="T257" s="161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2" t="s">
        <v>177</v>
      </c>
      <c r="AT257" s="162" t="s">
        <v>178</v>
      </c>
      <c r="AU257" s="162" t="s">
        <v>83</v>
      </c>
      <c r="AY257" s="14" t="s">
        <v>170</v>
      </c>
      <c r="BE257" s="163">
        <f>IF(N257="základná",J257,0)</f>
        <v>0</v>
      </c>
      <c r="BF257" s="163">
        <f>IF(N257="znížená",J257,0)</f>
        <v>0</v>
      </c>
      <c r="BG257" s="163">
        <f>IF(N257="zákl. prenesená",J257,0)</f>
        <v>0</v>
      </c>
      <c r="BH257" s="163">
        <f>IF(N257="zníž. prenesená",J257,0)</f>
        <v>0</v>
      </c>
      <c r="BI257" s="163">
        <f>IF(N257="nulová",J257,0)</f>
        <v>0</v>
      </c>
      <c r="BJ257" s="14" t="s">
        <v>83</v>
      </c>
      <c r="BK257" s="163">
        <f>ROUND(I257*H257,2)</f>
        <v>0</v>
      </c>
      <c r="BL257" s="14" t="s">
        <v>177</v>
      </c>
      <c r="BM257" s="162" t="s">
        <v>887</v>
      </c>
    </row>
    <row r="258" spans="1:65" s="2" customFormat="1" ht="16.5" customHeight="1">
      <c r="A258" s="26"/>
      <c r="B258" s="149"/>
      <c r="C258" s="164" t="s">
        <v>888</v>
      </c>
      <c r="D258" s="164" t="s">
        <v>178</v>
      </c>
      <c r="E258" s="165" t="s">
        <v>1169</v>
      </c>
      <c r="F258" s="166" t="s">
        <v>1027</v>
      </c>
      <c r="G258" s="167" t="s">
        <v>219</v>
      </c>
      <c r="H258" s="168">
        <v>1</v>
      </c>
      <c r="I258" s="169"/>
      <c r="J258" s="169"/>
      <c r="K258" s="170"/>
      <c r="L258" s="27"/>
      <c r="M258" s="171" t="s">
        <v>1</v>
      </c>
      <c r="N258" s="172" t="s">
        <v>36</v>
      </c>
      <c r="O258" s="160">
        <v>0</v>
      </c>
      <c r="P258" s="160">
        <f>O258*H258</f>
        <v>0</v>
      </c>
      <c r="Q258" s="160">
        <v>0</v>
      </c>
      <c r="R258" s="160">
        <f>Q258*H258</f>
        <v>0</v>
      </c>
      <c r="S258" s="160">
        <v>0</v>
      </c>
      <c r="T258" s="161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2" t="s">
        <v>177</v>
      </c>
      <c r="AT258" s="162" t="s">
        <v>178</v>
      </c>
      <c r="AU258" s="162" t="s">
        <v>83</v>
      </c>
      <c r="AY258" s="14" t="s">
        <v>170</v>
      </c>
      <c r="BE258" s="163">
        <f>IF(N258="základná",J258,0)</f>
        <v>0</v>
      </c>
      <c r="BF258" s="163">
        <f>IF(N258="znížená",J258,0)</f>
        <v>0</v>
      </c>
      <c r="BG258" s="163">
        <f>IF(N258="zákl. prenesená",J258,0)</f>
        <v>0</v>
      </c>
      <c r="BH258" s="163">
        <f>IF(N258="zníž. prenesená",J258,0)</f>
        <v>0</v>
      </c>
      <c r="BI258" s="163">
        <f>IF(N258="nulová",J258,0)</f>
        <v>0</v>
      </c>
      <c r="BJ258" s="14" t="s">
        <v>83</v>
      </c>
      <c r="BK258" s="163">
        <f>ROUND(I258*H258,2)</f>
        <v>0</v>
      </c>
      <c r="BL258" s="14" t="s">
        <v>177</v>
      </c>
      <c r="BM258" s="162" t="s">
        <v>891</v>
      </c>
    </row>
    <row r="259" spans="1:65" s="2" customFormat="1" ht="37.9" customHeight="1">
      <c r="A259" s="26"/>
      <c r="B259" s="149"/>
      <c r="C259" s="164" t="s">
        <v>459</v>
      </c>
      <c r="D259" s="164" t="s">
        <v>178</v>
      </c>
      <c r="E259" s="165" t="s">
        <v>1170</v>
      </c>
      <c r="F259" s="166" t="s">
        <v>1029</v>
      </c>
      <c r="G259" s="167" t="s">
        <v>981</v>
      </c>
      <c r="H259" s="168">
        <v>20</v>
      </c>
      <c r="I259" s="169"/>
      <c r="J259" s="169"/>
      <c r="K259" s="170"/>
      <c r="L259" s="27"/>
      <c r="M259" s="171" t="s">
        <v>1</v>
      </c>
      <c r="N259" s="172" t="s">
        <v>36</v>
      </c>
      <c r="O259" s="160">
        <v>0</v>
      </c>
      <c r="P259" s="160">
        <f>O259*H259</f>
        <v>0</v>
      </c>
      <c r="Q259" s="160">
        <v>0</v>
      </c>
      <c r="R259" s="160">
        <f>Q259*H259</f>
        <v>0</v>
      </c>
      <c r="S259" s="160">
        <v>0</v>
      </c>
      <c r="T259" s="161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2" t="s">
        <v>177</v>
      </c>
      <c r="AT259" s="162" t="s">
        <v>178</v>
      </c>
      <c r="AU259" s="162" t="s">
        <v>83</v>
      </c>
      <c r="AY259" s="14" t="s">
        <v>170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4" t="s">
        <v>83</v>
      </c>
      <c r="BK259" s="163">
        <f>ROUND(I259*H259,2)</f>
        <v>0</v>
      </c>
      <c r="BL259" s="14" t="s">
        <v>177</v>
      </c>
      <c r="BM259" s="162" t="s">
        <v>894</v>
      </c>
    </row>
    <row r="260" spans="1:65" s="12" customFormat="1" ht="22.9" customHeight="1">
      <c r="B260" s="137"/>
      <c r="D260" s="138" t="s">
        <v>69</v>
      </c>
      <c r="E260" s="147" t="s">
        <v>1002</v>
      </c>
      <c r="F260" s="147" t="s">
        <v>1171</v>
      </c>
      <c r="J260" s="148"/>
      <c r="L260" s="137"/>
      <c r="M260" s="141"/>
      <c r="N260" s="142"/>
      <c r="O260" s="142"/>
      <c r="P260" s="143">
        <f>SUM(P261:P264)</f>
        <v>0</v>
      </c>
      <c r="Q260" s="142"/>
      <c r="R260" s="143">
        <f>SUM(R261:R264)</f>
        <v>0</v>
      </c>
      <c r="S260" s="142"/>
      <c r="T260" s="144">
        <f>SUM(T261:T264)</f>
        <v>0</v>
      </c>
      <c r="AR260" s="138" t="s">
        <v>77</v>
      </c>
      <c r="AT260" s="145" t="s">
        <v>69</v>
      </c>
      <c r="AU260" s="145" t="s">
        <v>77</v>
      </c>
      <c r="AY260" s="138" t="s">
        <v>170</v>
      </c>
      <c r="BK260" s="146">
        <f>SUM(BK261:BK264)</f>
        <v>0</v>
      </c>
    </row>
    <row r="261" spans="1:65" s="2" customFormat="1" ht="16.5" customHeight="1">
      <c r="A261" s="26"/>
      <c r="B261" s="149"/>
      <c r="C261" s="164" t="s">
        <v>895</v>
      </c>
      <c r="D261" s="164" t="s">
        <v>178</v>
      </c>
      <c r="E261" s="165" t="s">
        <v>1172</v>
      </c>
      <c r="F261" s="166" t="s">
        <v>1173</v>
      </c>
      <c r="G261" s="167" t="s">
        <v>1174</v>
      </c>
      <c r="H261" s="168">
        <v>1</v>
      </c>
      <c r="I261" s="169"/>
      <c r="J261" s="169"/>
      <c r="K261" s="170"/>
      <c r="L261" s="27"/>
      <c r="M261" s="171" t="s">
        <v>1</v>
      </c>
      <c r="N261" s="172" t="s">
        <v>36</v>
      </c>
      <c r="O261" s="160">
        <v>0</v>
      </c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2" t="s">
        <v>177</v>
      </c>
      <c r="AT261" s="162" t="s">
        <v>178</v>
      </c>
      <c r="AU261" s="162" t="s">
        <v>83</v>
      </c>
      <c r="AY261" s="14" t="s">
        <v>170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4" t="s">
        <v>83</v>
      </c>
      <c r="BK261" s="163">
        <f>ROUND(I261*H261,2)</f>
        <v>0</v>
      </c>
      <c r="BL261" s="14" t="s">
        <v>177</v>
      </c>
      <c r="BM261" s="162" t="s">
        <v>898</v>
      </c>
    </row>
    <row r="262" spans="1:65" s="2" customFormat="1" ht="16.5" customHeight="1">
      <c r="A262" s="26"/>
      <c r="B262" s="149"/>
      <c r="C262" s="164" t="s">
        <v>462</v>
      </c>
      <c r="D262" s="164" t="s">
        <v>178</v>
      </c>
      <c r="E262" s="165" t="s">
        <v>1175</v>
      </c>
      <c r="F262" s="166" t="s">
        <v>1176</v>
      </c>
      <c r="G262" s="167" t="s">
        <v>1174</v>
      </c>
      <c r="H262" s="168">
        <v>1</v>
      </c>
      <c r="I262" s="169"/>
      <c r="J262" s="169"/>
      <c r="K262" s="170"/>
      <c r="L262" s="27"/>
      <c r="M262" s="171" t="s">
        <v>1</v>
      </c>
      <c r="N262" s="172" t="s">
        <v>36</v>
      </c>
      <c r="O262" s="160">
        <v>0</v>
      </c>
      <c r="P262" s="160">
        <f>O262*H262</f>
        <v>0</v>
      </c>
      <c r="Q262" s="160">
        <v>0</v>
      </c>
      <c r="R262" s="160">
        <f>Q262*H262</f>
        <v>0</v>
      </c>
      <c r="S262" s="160">
        <v>0</v>
      </c>
      <c r="T262" s="161">
        <f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2" t="s">
        <v>177</v>
      </c>
      <c r="AT262" s="162" t="s">
        <v>178</v>
      </c>
      <c r="AU262" s="162" t="s">
        <v>83</v>
      </c>
      <c r="AY262" s="14" t="s">
        <v>170</v>
      </c>
      <c r="BE262" s="163">
        <f>IF(N262="základná",J262,0)</f>
        <v>0</v>
      </c>
      <c r="BF262" s="163">
        <f>IF(N262="znížená",J262,0)</f>
        <v>0</v>
      </c>
      <c r="BG262" s="163">
        <f>IF(N262="zákl. prenesená",J262,0)</f>
        <v>0</v>
      </c>
      <c r="BH262" s="163">
        <f>IF(N262="zníž. prenesená",J262,0)</f>
        <v>0</v>
      </c>
      <c r="BI262" s="163">
        <f>IF(N262="nulová",J262,0)</f>
        <v>0</v>
      </c>
      <c r="BJ262" s="14" t="s">
        <v>83</v>
      </c>
      <c r="BK262" s="163">
        <f>ROUND(I262*H262,2)</f>
        <v>0</v>
      </c>
      <c r="BL262" s="14" t="s">
        <v>177</v>
      </c>
      <c r="BM262" s="162" t="s">
        <v>901</v>
      </c>
    </row>
    <row r="263" spans="1:65" s="2" customFormat="1" ht="24.2" customHeight="1">
      <c r="A263" s="26"/>
      <c r="B263" s="149"/>
      <c r="C263" s="164" t="s">
        <v>902</v>
      </c>
      <c r="D263" s="164" t="s">
        <v>178</v>
      </c>
      <c r="E263" s="165" t="s">
        <v>1177</v>
      </c>
      <c r="F263" s="166" t="s">
        <v>1178</v>
      </c>
      <c r="G263" s="167" t="s">
        <v>1174</v>
      </c>
      <c r="H263" s="168">
        <v>1</v>
      </c>
      <c r="I263" s="169"/>
      <c r="J263" s="169"/>
      <c r="K263" s="170"/>
      <c r="L263" s="27"/>
      <c r="M263" s="171" t="s">
        <v>1</v>
      </c>
      <c r="N263" s="172" t="s">
        <v>36</v>
      </c>
      <c r="O263" s="160">
        <v>0</v>
      </c>
      <c r="P263" s="160">
        <f>O263*H263</f>
        <v>0</v>
      </c>
      <c r="Q263" s="160">
        <v>0</v>
      </c>
      <c r="R263" s="160">
        <f>Q263*H263</f>
        <v>0</v>
      </c>
      <c r="S263" s="160">
        <v>0</v>
      </c>
      <c r="T263" s="161">
        <f>S263*H263</f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2" t="s">
        <v>177</v>
      </c>
      <c r="AT263" s="162" t="s">
        <v>178</v>
      </c>
      <c r="AU263" s="162" t="s">
        <v>83</v>
      </c>
      <c r="AY263" s="14" t="s">
        <v>170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4" t="s">
        <v>83</v>
      </c>
      <c r="BK263" s="163">
        <f>ROUND(I263*H263,2)</f>
        <v>0</v>
      </c>
      <c r="BL263" s="14" t="s">
        <v>177</v>
      </c>
      <c r="BM263" s="162" t="s">
        <v>905</v>
      </c>
    </row>
    <row r="264" spans="1:65" s="2" customFormat="1" ht="16.5" customHeight="1">
      <c r="A264" s="26"/>
      <c r="B264" s="149"/>
      <c r="C264" s="164" t="s">
        <v>466</v>
      </c>
      <c r="D264" s="164" t="s">
        <v>178</v>
      </c>
      <c r="E264" s="165" t="s">
        <v>1179</v>
      </c>
      <c r="F264" s="166" t="s">
        <v>1180</v>
      </c>
      <c r="G264" s="167" t="s">
        <v>1181</v>
      </c>
      <c r="H264" s="168">
        <v>20</v>
      </c>
      <c r="I264" s="169"/>
      <c r="J264" s="169"/>
      <c r="K264" s="170"/>
      <c r="L264" s="27"/>
      <c r="M264" s="171" t="s">
        <v>1</v>
      </c>
      <c r="N264" s="172" t="s">
        <v>36</v>
      </c>
      <c r="O264" s="160">
        <v>0</v>
      </c>
      <c r="P264" s="160">
        <f>O264*H264</f>
        <v>0</v>
      </c>
      <c r="Q264" s="160">
        <v>0</v>
      </c>
      <c r="R264" s="160">
        <f>Q264*H264</f>
        <v>0</v>
      </c>
      <c r="S264" s="160">
        <v>0</v>
      </c>
      <c r="T264" s="161">
        <f>S264*H264</f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2" t="s">
        <v>177</v>
      </c>
      <c r="AT264" s="162" t="s">
        <v>178</v>
      </c>
      <c r="AU264" s="162" t="s">
        <v>83</v>
      </c>
      <c r="AY264" s="14" t="s">
        <v>170</v>
      </c>
      <c r="BE264" s="163">
        <f>IF(N264="základná",J264,0)</f>
        <v>0</v>
      </c>
      <c r="BF264" s="163">
        <f>IF(N264="znížená",J264,0)</f>
        <v>0</v>
      </c>
      <c r="BG264" s="163">
        <f>IF(N264="zákl. prenesená",J264,0)</f>
        <v>0</v>
      </c>
      <c r="BH264" s="163">
        <f>IF(N264="zníž. prenesená",J264,0)</f>
        <v>0</v>
      </c>
      <c r="BI264" s="163">
        <f>IF(N264="nulová",J264,0)</f>
        <v>0</v>
      </c>
      <c r="BJ264" s="14" t="s">
        <v>83</v>
      </c>
      <c r="BK264" s="163">
        <f>ROUND(I264*H264,2)</f>
        <v>0</v>
      </c>
      <c r="BL264" s="14" t="s">
        <v>177</v>
      </c>
      <c r="BM264" s="162" t="s">
        <v>908</v>
      </c>
    </row>
    <row r="265" spans="1:65" s="12" customFormat="1" ht="25.9" customHeight="1">
      <c r="B265" s="137"/>
      <c r="D265" s="138" t="s">
        <v>69</v>
      </c>
      <c r="E265" s="139" t="s">
        <v>1182</v>
      </c>
      <c r="F265" s="139" t="s">
        <v>1183</v>
      </c>
      <c r="J265" s="140"/>
      <c r="L265" s="137"/>
      <c r="M265" s="141"/>
      <c r="N265" s="142"/>
      <c r="O265" s="142"/>
      <c r="P265" s="143">
        <f>P266+P278+P292+P318+P334+P348+P353</f>
        <v>0</v>
      </c>
      <c r="Q265" s="142"/>
      <c r="R265" s="143">
        <f>R266+R278+R292+R318+R334+R348+R353</f>
        <v>0</v>
      </c>
      <c r="S265" s="142"/>
      <c r="T265" s="144">
        <f>T266+T278+T292+T318+T334+T348+T353</f>
        <v>0</v>
      </c>
      <c r="AR265" s="138" t="s">
        <v>77</v>
      </c>
      <c r="AT265" s="145" t="s">
        <v>69</v>
      </c>
      <c r="AU265" s="145" t="s">
        <v>70</v>
      </c>
      <c r="AY265" s="138" t="s">
        <v>170</v>
      </c>
      <c r="BK265" s="146">
        <f>BK266+BK278+BK292+BK318+BK334+BK348+BK353</f>
        <v>0</v>
      </c>
    </row>
    <row r="266" spans="1:65" s="12" customFormat="1" ht="22.9" customHeight="1">
      <c r="B266" s="137"/>
      <c r="D266" s="138" t="s">
        <v>69</v>
      </c>
      <c r="E266" s="147" t="s">
        <v>975</v>
      </c>
      <c r="F266" s="147" t="s">
        <v>1017</v>
      </c>
      <c r="J266" s="148"/>
      <c r="L266" s="137"/>
      <c r="M266" s="141"/>
      <c r="N266" s="142"/>
      <c r="O266" s="142"/>
      <c r="P266" s="143">
        <f>SUM(P267:P277)</f>
        <v>0</v>
      </c>
      <c r="Q266" s="142"/>
      <c r="R266" s="143">
        <f>SUM(R267:R277)</f>
        <v>0</v>
      </c>
      <c r="S266" s="142"/>
      <c r="T266" s="144">
        <f>SUM(T267:T277)</f>
        <v>0</v>
      </c>
      <c r="AR266" s="138" t="s">
        <v>77</v>
      </c>
      <c r="AT266" s="145" t="s">
        <v>69</v>
      </c>
      <c r="AU266" s="145" t="s">
        <v>77</v>
      </c>
      <c r="AY266" s="138" t="s">
        <v>170</v>
      </c>
      <c r="BK266" s="146">
        <f>SUM(BK267:BK277)</f>
        <v>0</v>
      </c>
    </row>
    <row r="267" spans="1:65" s="2" customFormat="1" ht="55.5" customHeight="1">
      <c r="A267" s="26"/>
      <c r="B267" s="149"/>
      <c r="C267" s="150" t="s">
        <v>909</v>
      </c>
      <c r="D267" s="150" t="s">
        <v>173</v>
      </c>
      <c r="E267" s="151" t="s">
        <v>1018</v>
      </c>
      <c r="F267" s="152" t="s">
        <v>1184</v>
      </c>
      <c r="G267" s="153" t="s">
        <v>219</v>
      </c>
      <c r="H267" s="154">
        <v>6</v>
      </c>
      <c r="I267" s="155"/>
      <c r="J267" s="155"/>
      <c r="K267" s="156"/>
      <c r="L267" s="157"/>
      <c r="M267" s="158" t="s">
        <v>1</v>
      </c>
      <c r="N267" s="159" t="s">
        <v>36</v>
      </c>
      <c r="O267" s="160">
        <v>0</v>
      </c>
      <c r="P267" s="160">
        <f t="shared" ref="P267:P277" si="63">O267*H267</f>
        <v>0</v>
      </c>
      <c r="Q267" s="160">
        <v>0</v>
      </c>
      <c r="R267" s="160">
        <f t="shared" ref="R267:R277" si="64">Q267*H267</f>
        <v>0</v>
      </c>
      <c r="S267" s="160">
        <v>0</v>
      </c>
      <c r="T267" s="161">
        <f t="shared" ref="T267:T277" si="65">S267*H267</f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2" t="s">
        <v>176</v>
      </c>
      <c r="AT267" s="162" t="s">
        <v>173</v>
      </c>
      <c r="AU267" s="162" t="s">
        <v>83</v>
      </c>
      <c r="AY267" s="14" t="s">
        <v>170</v>
      </c>
      <c r="BE267" s="163">
        <f t="shared" ref="BE267:BE277" si="66">IF(N267="základná",J267,0)</f>
        <v>0</v>
      </c>
      <c r="BF267" s="163">
        <f t="shared" ref="BF267:BF277" si="67">IF(N267="znížená",J267,0)</f>
        <v>0</v>
      </c>
      <c r="BG267" s="163">
        <f t="shared" ref="BG267:BG277" si="68">IF(N267="zákl. prenesená",J267,0)</f>
        <v>0</v>
      </c>
      <c r="BH267" s="163">
        <f t="shared" ref="BH267:BH277" si="69">IF(N267="zníž. prenesená",J267,0)</f>
        <v>0</v>
      </c>
      <c r="BI267" s="163">
        <f t="shared" ref="BI267:BI277" si="70">IF(N267="nulová",J267,0)</f>
        <v>0</v>
      </c>
      <c r="BJ267" s="14" t="s">
        <v>83</v>
      </c>
      <c r="BK267" s="163">
        <f t="shared" ref="BK267:BK277" si="71">ROUND(I267*H267,2)</f>
        <v>0</v>
      </c>
      <c r="BL267" s="14" t="s">
        <v>177</v>
      </c>
      <c r="BM267" s="162" t="s">
        <v>912</v>
      </c>
    </row>
    <row r="268" spans="1:65" s="2" customFormat="1" ht="55.5" customHeight="1">
      <c r="A268" s="26"/>
      <c r="B268" s="149"/>
      <c r="C268" s="150" t="s">
        <v>467</v>
      </c>
      <c r="D268" s="150" t="s">
        <v>173</v>
      </c>
      <c r="E268" s="151" t="s">
        <v>1020</v>
      </c>
      <c r="F268" s="152" t="s">
        <v>1185</v>
      </c>
      <c r="G268" s="153" t="s">
        <v>219</v>
      </c>
      <c r="H268" s="154">
        <v>6</v>
      </c>
      <c r="I268" s="155"/>
      <c r="J268" s="155"/>
      <c r="K268" s="156"/>
      <c r="L268" s="157"/>
      <c r="M268" s="158" t="s">
        <v>1</v>
      </c>
      <c r="N268" s="159" t="s">
        <v>36</v>
      </c>
      <c r="O268" s="160">
        <v>0</v>
      </c>
      <c r="P268" s="160">
        <f t="shared" si="63"/>
        <v>0</v>
      </c>
      <c r="Q268" s="160">
        <v>0</v>
      </c>
      <c r="R268" s="160">
        <f t="shared" si="64"/>
        <v>0</v>
      </c>
      <c r="S268" s="160">
        <v>0</v>
      </c>
      <c r="T268" s="161">
        <f t="shared" si="65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2" t="s">
        <v>176</v>
      </c>
      <c r="AT268" s="162" t="s">
        <v>173</v>
      </c>
      <c r="AU268" s="162" t="s">
        <v>83</v>
      </c>
      <c r="AY268" s="14" t="s">
        <v>170</v>
      </c>
      <c r="BE268" s="163">
        <f t="shared" si="66"/>
        <v>0</v>
      </c>
      <c r="BF268" s="163">
        <f t="shared" si="67"/>
        <v>0</v>
      </c>
      <c r="BG268" s="163">
        <f t="shared" si="68"/>
        <v>0</v>
      </c>
      <c r="BH268" s="163">
        <f t="shared" si="69"/>
        <v>0</v>
      </c>
      <c r="BI268" s="163">
        <f t="shared" si="70"/>
        <v>0</v>
      </c>
      <c r="BJ268" s="14" t="s">
        <v>83</v>
      </c>
      <c r="BK268" s="163">
        <f t="shared" si="71"/>
        <v>0</v>
      </c>
      <c r="BL268" s="14" t="s">
        <v>177</v>
      </c>
      <c r="BM268" s="162" t="s">
        <v>915</v>
      </c>
    </row>
    <row r="269" spans="1:65" s="2" customFormat="1" ht="55.5" customHeight="1">
      <c r="A269" s="26"/>
      <c r="B269" s="149"/>
      <c r="C269" s="150" t="s">
        <v>916</v>
      </c>
      <c r="D269" s="150" t="s">
        <v>173</v>
      </c>
      <c r="E269" s="151" t="s">
        <v>1022</v>
      </c>
      <c r="F269" s="152" t="s">
        <v>1186</v>
      </c>
      <c r="G269" s="153" t="s">
        <v>219</v>
      </c>
      <c r="H269" s="154">
        <v>4</v>
      </c>
      <c r="I269" s="155"/>
      <c r="J269" s="155"/>
      <c r="K269" s="156"/>
      <c r="L269" s="157"/>
      <c r="M269" s="158" t="s">
        <v>1</v>
      </c>
      <c r="N269" s="159" t="s">
        <v>36</v>
      </c>
      <c r="O269" s="160">
        <v>0</v>
      </c>
      <c r="P269" s="160">
        <f t="shared" si="63"/>
        <v>0</v>
      </c>
      <c r="Q269" s="160">
        <v>0</v>
      </c>
      <c r="R269" s="160">
        <f t="shared" si="64"/>
        <v>0</v>
      </c>
      <c r="S269" s="160">
        <v>0</v>
      </c>
      <c r="T269" s="161">
        <f t="shared" si="65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2" t="s">
        <v>176</v>
      </c>
      <c r="AT269" s="162" t="s">
        <v>173</v>
      </c>
      <c r="AU269" s="162" t="s">
        <v>83</v>
      </c>
      <c r="AY269" s="14" t="s">
        <v>170</v>
      </c>
      <c r="BE269" s="163">
        <f t="shared" si="66"/>
        <v>0</v>
      </c>
      <c r="BF269" s="163">
        <f t="shared" si="67"/>
        <v>0</v>
      </c>
      <c r="BG269" s="163">
        <f t="shared" si="68"/>
        <v>0</v>
      </c>
      <c r="BH269" s="163">
        <f t="shared" si="69"/>
        <v>0</v>
      </c>
      <c r="BI269" s="163">
        <f t="shared" si="70"/>
        <v>0</v>
      </c>
      <c r="BJ269" s="14" t="s">
        <v>83</v>
      </c>
      <c r="BK269" s="163">
        <f t="shared" si="71"/>
        <v>0</v>
      </c>
      <c r="BL269" s="14" t="s">
        <v>177</v>
      </c>
      <c r="BM269" s="162" t="s">
        <v>919</v>
      </c>
    </row>
    <row r="270" spans="1:65" s="2" customFormat="1" ht="55.5" customHeight="1">
      <c r="A270" s="26"/>
      <c r="B270" s="149"/>
      <c r="C270" s="150" t="s">
        <v>471</v>
      </c>
      <c r="D270" s="150" t="s">
        <v>173</v>
      </c>
      <c r="E270" s="151" t="s">
        <v>1024</v>
      </c>
      <c r="F270" s="152" t="s">
        <v>1187</v>
      </c>
      <c r="G270" s="153" t="s">
        <v>219</v>
      </c>
      <c r="H270" s="154">
        <v>8</v>
      </c>
      <c r="I270" s="155"/>
      <c r="J270" s="155"/>
      <c r="K270" s="156"/>
      <c r="L270" s="157"/>
      <c r="M270" s="158" t="s">
        <v>1</v>
      </c>
      <c r="N270" s="159" t="s">
        <v>36</v>
      </c>
      <c r="O270" s="160">
        <v>0</v>
      </c>
      <c r="P270" s="160">
        <f t="shared" si="63"/>
        <v>0</v>
      </c>
      <c r="Q270" s="160">
        <v>0</v>
      </c>
      <c r="R270" s="160">
        <f t="shared" si="64"/>
        <v>0</v>
      </c>
      <c r="S270" s="160">
        <v>0</v>
      </c>
      <c r="T270" s="161">
        <f t="shared" si="65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2" t="s">
        <v>176</v>
      </c>
      <c r="AT270" s="162" t="s">
        <v>173</v>
      </c>
      <c r="AU270" s="162" t="s">
        <v>83</v>
      </c>
      <c r="AY270" s="14" t="s">
        <v>170</v>
      </c>
      <c r="BE270" s="163">
        <f t="shared" si="66"/>
        <v>0</v>
      </c>
      <c r="BF270" s="163">
        <f t="shared" si="67"/>
        <v>0</v>
      </c>
      <c r="BG270" s="163">
        <f t="shared" si="68"/>
        <v>0</v>
      </c>
      <c r="BH270" s="163">
        <f t="shared" si="69"/>
        <v>0</v>
      </c>
      <c r="BI270" s="163">
        <f t="shared" si="70"/>
        <v>0</v>
      </c>
      <c r="BJ270" s="14" t="s">
        <v>83</v>
      </c>
      <c r="BK270" s="163">
        <f t="shared" si="71"/>
        <v>0</v>
      </c>
      <c r="BL270" s="14" t="s">
        <v>177</v>
      </c>
      <c r="BM270" s="162" t="s">
        <v>922</v>
      </c>
    </row>
    <row r="271" spans="1:65" s="2" customFormat="1" ht="16.5" customHeight="1">
      <c r="A271" s="26"/>
      <c r="B271" s="149"/>
      <c r="C271" s="150" t="s">
        <v>923</v>
      </c>
      <c r="D271" s="150" t="s">
        <v>173</v>
      </c>
      <c r="E271" s="151" t="s">
        <v>1026</v>
      </c>
      <c r="F271" s="152" t="s">
        <v>1027</v>
      </c>
      <c r="G271" s="153" t="s">
        <v>219</v>
      </c>
      <c r="H271" s="154">
        <v>10</v>
      </c>
      <c r="I271" s="155"/>
      <c r="J271" s="155"/>
      <c r="K271" s="156"/>
      <c r="L271" s="157"/>
      <c r="M271" s="158" t="s">
        <v>1</v>
      </c>
      <c r="N271" s="159" t="s">
        <v>36</v>
      </c>
      <c r="O271" s="160">
        <v>0</v>
      </c>
      <c r="P271" s="160">
        <f t="shared" si="63"/>
        <v>0</v>
      </c>
      <c r="Q271" s="160">
        <v>0</v>
      </c>
      <c r="R271" s="160">
        <f t="shared" si="64"/>
        <v>0</v>
      </c>
      <c r="S271" s="160">
        <v>0</v>
      </c>
      <c r="T271" s="161">
        <f t="shared" si="65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2" t="s">
        <v>176</v>
      </c>
      <c r="AT271" s="162" t="s">
        <v>173</v>
      </c>
      <c r="AU271" s="162" t="s">
        <v>83</v>
      </c>
      <c r="AY271" s="14" t="s">
        <v>170</v>
      </c>
      <c r="BE271" s="163">
        <f t="shared" si="66"/>
        <v>0</v>
      </c>
      <c r="BF271" s="163">
        <f t="shared" si="67"/>
        <v>0</v>
      </c>
      <c r="BG271" s="163">
        <f t="shared" si="68"/>
        <v>0</v>
      </c>
      <c r="BH271" s="163">
        <f t="shared" si="69"/>
        <v>0</v>
      </c>
      <c r="BI271" s="163">
        <f t="shared" si="70"/>
        <v>0</v>
      </c>
      <c r="BJ271" s="14" t="s">
        <v>83</v>
      </c>
      <c r="BK271" s="163">
        <f t="shared" si="71"/>
        <v>0</v>
      </c>
      <c r="BL271" s="14" t="s">
        <v>177</v>
      </c>
      <c r="BM271" s="162" t="s">
        <v>926</v>
      </c>
    </row>
    <row r="272" spans="1:65" s="2" customFormat="1" ht="37.9" customHeight="1">
      <c r="A272" s="26"/>
      <c r="B272" s="149"/>
      <c r="C272" s="150" t="s">
        <v>474</v>
      </c>
      <c r="D272" s="150" t="s">
        <v>173</v>
      </c>
      <c r="E272" s="151" t="s">
        <v>1028</v>
      </c>
      <c r="F272" s="152" t="s">
        <v>1029</v>
      </c>
      <c r="G272" s="153" t="s">
        <v>981</v>
      </c>
      <c r="H272" s="154">
        <v>137</v>
      </c>
      <c r="I272" s="155"/>
      <c r="J272" s="155"/>
      <c r="K272" s="156"/>
      <c r="L272" s="157"/>
      <c r="M272" s="158" t="s">
        <v>1</v>
      </c>
      <c r="N272" s="159" t="s">
        <v>36</v>
      </c>
      <c r="O272" s="160">
        <v>0</v>
      </c>
      <c r="P272" s="160">
        <f t="shared" si="63"/>
        <v>0</v>
      </c>
      <c r="Q272" s="160">
        <v>0</v>
      </c>
      <c r="R272" s="160">
        <f t="shared" si="64"/>
        <v>0</v>
      </c>
      <c r="S272" s="160">
        <v>0</v>
      </c>
      <c r="T272" s="161">
        <f t="shared" si="65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2" t="s">
        <v>176</v>
      </c>
      <c r="AT272" s="162" t="s">
        <v>173</v>
      </c>
      <c r="AU272" s="162" t="s">
        <v>83</v>
      </c>
      <c r="AY272" s="14" t="s">
        <v>170</v>
      </c>
      <c r="BE272" s="163">
        <f t="shared" si="66"/>
        <v>0</v>
      </c>
      <c r="BF272" s="163">
        <f t="shared" si="67"/>
        <v>0</v>
      </c>
      <c r="BG272" s="163">
        <f t="shared" si="68"/>
        <v>0</v>
      </c>
      <c r="BH272" s="163">
        <f t="shared" si="69"/>
        <v>0</v>
      </c>
      <c r="BI272" s="163">
        <f t="shared" si="70"/>
        <v>0</v>
      </c>
      <c r="BJ272" s="14" t="s">
        <v>83</v>
      </c>
      <c r="BK272" s="163">
        <f t="shared" si="71"/>
        <v>0</v>
      </c>
      <c r="BL272" s="14" t="s">
        <v>177</v>
      </c>
      <c r="BM272" s="162" t="s">
        <v>929</v>
      </c>
    </row>
    <row r="273" spans="1:65" s="2" customFormat="1" ht="37.9" customHeight="1">
      <c r="A273" s="26"/>
      <c r="B273" s="149"/>
      <c r="C273" s="150" t="s">
        <v>930</v>
      </c>
      <c r="D273" s="150" t="s">
        <v>173</v>
      </c>
      <c r="E273" s="151" t="s">
        <v>1030</v>
      </c>
      <c r="F273" s="152" t="s">
        <v>1031</v>
      </c>
      <c r="G273" s="153" t="s">
        <v>981</v>
      </c>
      <c r="H273" s="154">
        <v>54</v>
      </c>
      <c r="I273" s="155"/>
      <c r="J273" s="155"/>
      <c r="K273" s="156"/>
      <c r="L273" s="157"/>
      <c r="M273" s="158" t="s">
        <v>1</v>
      </c>
      <c r="N273" s="159" t="s">
        <v>36</v>
      </c>
      <c r="O273" s="160">
        <v>0</v>
      </c>
      <c r="P273" s="160">
        <f t="shared" si="63"/>
        <v>0</v>
      </c>
      <c r="Q273" s="160">
        <v>0</v>
      </c>
      <c r="R273" s="160">
        <f t="shared" si="64"/>
        <v>0</v>
      </c>
      <c r="S273" s="160">
        <v>0</v>
      </c>
      <c r="T273" s="161">
        <f t="shared" si="65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2" t="s">
        <v>176</v>
      </c>
      <c r="AT273" s="162" t="s">
        <v>173</v>
      </c>
      <c r="AU273" s="162" t="s">
        <v>83</v>
      </c>
      <c r="AY273" s="14" t="s">
        <v>170</v>
      </c>
      <c r="BE273" s="163">
        <f t="shared" si="66"/>
        <v>0</v>
      </c>
      <c r="BF273" s="163">
        <f t="shared" si="67"/>
        <v>0</v>
      </c>
      <c r="BG273" s="163">
        <f t="shared" si="68"/>
        <v>0</v>
      </c>
      <c r="BH273" s="163">
        <f t="shared" si="69"/>
        <v>0</v>
      </c>
      <c r="BI273" s="163">
        <f t="shared" si="70"/>
        <v>0</v>
      </c>
      <c r="BJ273" s="14" t="s">
        <v>83</v>
      </c>
      <c r="BK273" s="163">
        <f t="shared" si="71"/>
        <v>0</v>
      </c>
      <c r="BL273" s="14" t="s">
        <v>177</v>
      </c>
      <c r="BM273" s="162" t="s">
        <v>933</v>
      </c>
    </row>
    <row r="274" spans="1:65" s="2" customFormat="1" ht="16.5" customHeight="1">
      <c r="A274" s="26"/>
      <c r="B274" s="149"/>
      <c r="C274" s="150" t="s">
        <v>480</v>
      </c>
      <c r="D274" s="150" t="s">
        <v>173</v>
      </c>
      <c r="E274" s="151" t="s">
        <v>1032</v>
      </c>
      <c r="F274" s="152" t="s">
        <v>1033</v>
      </c>
      <c r="G274" s="153" t="s">
        <v>219</v>
      </c>
      <c r="H274" s="154">
        <v>4</v>
      </c>
      <c r="I274" s="155"/>
      <c r="J274" s="155"/>
      <c r="K274" s="156"/>
      <c r="L274" s="157"/>
      <c r="M274" s="158" t="s">
        <v>1</v>
      </c>
      <c r="N274" s="159" t="s">
        <v>36</v>
      </c>
      <c r="O274" s="160">
        <v>0</v>
      </c>
      <c r="P274" s="160">
        <f t="shared" si="63"/>
        <v>0</v>
      </c>
      <c r="Q274" s="160">
        <v>0</v>
      </c>
      <c r="R274" s="160">
        <f t="shared" si="64"/>
        <v>0</v>
      </c>
      <c r="S274" s="160">
        <v>0</v>
      </c>
      <c r="T274" s="161">
        <f t="shared" si="65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2" t="s">
        <v>176</v>
      </c>
      <c r="AT274" s="162" t="s">
        <v>173</v>
      </c>
      <c r="AU274" s="162" t="s">
        <v>83</v>
      </c>
      <c r="AY274" s="14" t="s">
        <v>170</v>
      </c>
      <c r="BE274" s="163">
        <f t="shared" si="66"/>
        <v>0</v>
      </c>
      <c r="BF274" s="163">
        <f t="shared" si="67"/>
        <v>0</v>
      </c>
      <c r="BG274" s="163">
        <f t="shared" si="68"/>
        <v>0</v>
      </c>
      <c r="BH274" s="163">
        <f t="shared" si="69"/>
        <v>0</v>
      </c>
      <c r="BI274" s="163">
        <f t="shared" si="70"/>
        <v>0</v>
      </c>
      <c r="BJ274" s="14" t="s">
        <v>83</v>
      </c>
      <c r="BK274" s="163">
        <f t="shared" si="71"/>
        <v>0</v>
      </c>
      <c r="BL274" s="14" t="s">
        <v>177</v>
      </c>
      <c r="BM274" s="162" t="s">
        <v>939</v>
      </c>
    </row>
    <row r="275" spans="1:65" s="2" customFormat="1" ht="24.2" customHeight="1">
      <c r="A275" s="26"/>
      <c r="B275" s="149"/>
      <c r="C275" s="150" t="s">
        <v>940</v>
      </c>
      <c r="D275" s="150" t="s">
        <v>173</v>
      </c>
      <c r="E275" s="151" t="s">
        <v>1034</v>
      </c>
      <c r="F275" s="152" t="s">
        <v>1035</v>
      </c>
      <c r="G275" s="153" t="s">
        <v>219</v>
      </c>
      <c r="H275" s="154">
        <v>1</v>
      </c>
      <c r="I275" s="155"/>
      <c r="J275" s="155"/>
      <c r="K275" s="156"/>
      <c r="L275" s="157"/>
      <c r="M275" s="158" t="s">
        <v>1</v>
      </c>
      <c r="N275" s="159" t="s">
        <v>36</v>
      </c>
      <c r="O275" s="160">
        <v>0</v>
      </c>
      <c r="P275" s="160">
        <f t="shared" si="63"/>
        <v>0</v>
      </c>
      <c r="Q275" s="160">
        <v>0</v>
      </c>
      <c r="R275" s="160">
        <f t="shared" si="64"/>
        <v>0</v>
      </c>
      <c r="S275" s="160">
        <v>0</v>
      </c>
      <c r="T275" s="161">
        <f t="shared" si="65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2" t="s">
        <v>176</v>
      </c>
      <c r="AT275" s="162" t="s">
        <v>173</v>
      </c>
      <c r="AU275" s="162" t="s">
        <v>83</v>
      </c>
      <c r="AY275" s="14" t="s">
        <v>170</v>
      </c>
      <c r="BE275" s="163">
        <f t="shared" si="66"/>
        <v>0</v>
      </c>
      <c r="BF275" s="163">
        <f t="shared" si="67"/>
        <v>0</v>
      </c>
      <c r="BG275" s="163">
        <f t="shared" si="68"/>
        <v>0</v>
      </c>
      <c r="BH275" s="163">
        <f t="shared" si="69"/>
        <v>0</v>
      </c>
      <c r="BI275" s="163">
        <f t="shared" si="70"/>
        <v>0</v>
      </c>
      <c r="BJ275" s="14" t="s">
        <v>83</v>
      </c>
      <c r="BK275" s="163">
        <f t="shared" si="71"/>
        <v>0</v>
      </c>
      <c r="BL275" s="14" t="s">
        <v>177</v>
      </c>
      <c r="BM275" s="162" t="s">
        <v>943</v>
      </c>
    </row>
    <row r="276" spans="1:65" s="2" customFormat="1" ht="24.2" customHeight="1">
      <c r="A276" s="26"/>
      <c r="B276" s="149"/>
      <c r="C276" s="150" t="s">
        <v>483</v>
      </c>
      <c r="D276" s="150" t="s">
        <v>173</v>
      </c>
      <c r="E276" s="151" t="s">
        <v>1036</v>
      </c>
      <c r="F276" s="152" t="s">
        <v>1037</v>
      </c>
      <c r="G276" s="153" t="s">
        <v>219</v>
      </c>
      <c r="H276" s="154">
        <v>3</v>
      </c>
      <c r="I276" s="155"/>
      <c r="J276" s="155"/>
      <c r="K276" s="156"/>
      <c r="L276" s="157"/>
      <c r="M276" s="158" t="s">
        <v>1</v>
      </c>
      <c r="N276" s="159" t="s">
        <v>36</v>
      </c>
      <c r="O276" s="160">
        <v>0</v>
      </c>
      <c r="P276" s="160">
        <f t="shared" si="63"/>
        <v>0</v>
      </c>
      <c r="Q276" s="160">
        <v>0</v>
      </c>
      <c r="R276" s="160">
        <f t="shared" si="64"/>
        <v>0</v>
      </c>
      <c r="S276" s="160">
        <v>0</v>
      </c>
      <c r="T276" s="161">
        <f t="shared" si="65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2" t="s">
        <v>176</v>
      </c>
      <c r="AT276" s="162" t="s">
        <v>173</v>
      </c>
      <c r="AU276" s="162" t="s">
        <v>83</v>
      </c>
      <c r="AY276" s="14" t="s">
        <v>170</v>
      </c>
      <c r="BE276" s="163">
        <f t="shared" si="66"/>
        <v>0</v>
      </c>
      <c r="BF276" s="163">
        <f t="shared" si="67"/>
        <v>0</v>
      </c>
      <c r="BG276" s="163">
        <f t="shared" si="68"/>
        <v>0</v>
      </c>
      <c r="BH276" s="163">
        <f t="shared" si="69"/>
        <v>0</v>
      </c>
      <c r="BI276" s="163">
        <f t="shared" si="70"/>
        <v>0</v>
      </c>
      <c r="BJ276" s="14" t="s">
        <v>83</v>
      </c>
      <c r="BK276" s="163">
        <f t="shared" si="71"/>
        <v>0</v>
      </c>
      <c r="BL276" s="14" t="s">
        <v>177</v>
      </c>
      <c r="BM276" s="162" t="s">
        <v>946</v>
      </c>
    </row>
    <row r="277" spans="1:65" s="2" customFormat="1" ht="24.2" customHeight="1">
      <c r="A277" s="26"/>
      <c r="B277" s="149"/>
      <c r="C277" s="150" t="s">
        <v>947</v>
      </c>
      <c r="D277" s="150" t="s">
        <v>173</v>
      </c>
      <c r="E277" s="151" t="s">
        <v>1038</v>
      </c>
      <c r="F277" s="152" t="s">
        <v>1039</v>
      </c>
      <c r="G277" s="153" t="s">
        <v>219</v>
      </c>
      <c r="H277" s="154">
        <v>1</v>
      </c>
      <c r="I277" s="155"/>
      <c r="J277" s="155"/>
      <c r="K277" s="156"/>
      <c r="L277" s="157"/>
      <c r="M277" s="158" t="s">
        <v>1</v>
      </c>
      <c r="N277" s="159" t="s">
        <v>36</v>
      </c>
      <c r="O277" s="160">
        <v>0</v>
      </c>
      <c r="P277" s="160">
        <f t="shared" si="63"/>
        <v>0</v>
      </c>
      <c r="Q277" s="160">
        <v>0</v>
      </c>
      <c r="R277" s="160">
        <f t="shared" si="64"/>
        <v>0</v>
      </c>
      <c r="S277" s="160">
        <v>0</v>
      </c>
      <c r="T277" s="161">
        <f t="shared" si="65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2" t="s">
        <v>176</v>
      </c>
      <c r="AT277" s="162" t="s">
        <v>173</v>
      </c>
      <c r="AU277" s="162" t="s">
        <v>83</v>
      </c>
      <c r="AY277" s="14" t="s">
        <v>170</v>
      </c>
      <c r="BE277" s="163">
        <f t="shared" si="66"/>
        <v>0</v>
      </c>
      <c r="BF277" s="163">
        <f t="shared" si="67"/>
        <v>0</v>
      </c>
      <c r="BG277" s="163">
        <f t="shared" si="68"/>
        <v>0</v>
      </c>
      <c r="BH277" s="163">
        <f t="shared" si="69"/>
        <v>0</v>
      </c>
      <c r="BI277" s="163">
        <f t="shared" si="70"/>
        <v>0</v>
      </c>
      <c r="BJ277" s="14" t="s">
        <v>83</v>
      </c>
      <c r="BK277" s="163">
        <f t="shared" si="71"/>
        <v>0</v>
      </c>
      <c r="BL277" s="14" t="s">
        <v>177</v>
      </c>
      <c r="BM277" s="162" t="s">
        <v>950</v>
      </c>
    </row>
    <row r="278" spans="1:65" s="12" customFormat="1" ht="22.9" customHeight="1">
      <c r="B278" s="137"/>
      <c r="D278" s="138" t="s">
        <v>69</v>
      </c>
      <c r="E278" s="147" t="s">
        <v>977</v>
      </c>
      <c r="F278" s="147" t="s">
        <v>1040</v>
      </c>
      <c r="J278" s="148"/>
      <c r="L278" s="137"/>
      <c r="M278" s="141"/>
      <c r="N278" s="142"/>
      <c r="O278" s="142"/>
      <c r="P278" s="143">
        <f>SUM(P279:P291)</f>
        <v>0</v>
      </c>
      <c r="Q278" s="142"/>
      <c r="R278" s="143">
        <f>SUM(R279:R291)</f>
        <v>0</v>
      </c>
      <c r="S278" s="142"/>
      <c r="T278" s="144">
        <f>SUM(T279:T291)</f>
        <v>0</v>
      </c>
      <c r="AR278" s="138" t="s">
        <v>77</v>
      </c>
      <c r="AT278" s="145" t="s">
        <v>69</v>
      </c>
      <c r="AU278" s="145" t="s">
        <v>77</v>
      </c>
      <c r="AY278" s="138" t="s">
        <v>170</v>
      </c>
      <c r="BK278" s="146">
        <f>SUM(BK279:BK291)</f>
        <v>0</v>
      </c>
    </row>
    <row r="279" spans="1:65" s="2" customFormat="1" ht="49.15" customHeight="1">
      <c r="A279" s="26"/>
      <c r="B279" s="149"/>
      <c r="C279" s="150" t="s">
        <v>487</v>
      </c>
      <c r="D279" s="150" t="s">
        <v>173</v>
      </c>
      <c r="E279" s="151" t="s">
        <v>1041</v>
      </c>
      <c r="F279" s="152" t="s">
        <v>1188</v>
      </c>
      <c r="G279" s="153" t="s">
        <v>219</v>
      </c>
      <c r="H279" s="154">
        <v>80</v>
      </c>
      <c r="I279" s="155"/>
      <c r="J279" s="155"/>
      <c r="K279" s="156"/>
      <c r="L279" s="157"/>
      <c r="M279" s="158" t="s">
        <v>1</v>
      </c>
      <c r="N279" s="159" t="s">
        <v>36</v>
      </c>
      <c r="O279" s="160">
        <v>0</v>
      </c>
      <c r="P279" s="160">
        <f t="shared" ref="P279:P291" si="72">O279*H279</f>
        <v>0</v>
      </c>
      <c r="Q279" s="160">
        <v>0</v>
      </c>
      <c r="R279" s="160">
        <f t="shared" ref="R279:R291" si="73">Q279*H279</f>
        <v>0</v>
      </c>
      <c r="S279" s="160">
        <v>0</v>
      </c>
      <c r="T279" s="161">
        <f t="shared" ref="T279:T291" si="74">S279*H279</f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2" t="s">
        <v>176</v>
      </c>
      <c r="AT279" s="162" t="s">
        <v>173</v>
      </c>
      <c r="AU279" s="162" t="s">
        <v>83</v>
      </c>
      <c r="AY279" s="14" t="s">
        <v>170</v>
      </c>
      <c r="BE279" s="163">
        <f t="shared" ref="BE279:BE291" si="75">IF(N279="základná",J279,0)</f>
        <v>0</v>
      </c>
      <c r="BF279" s="163">
        <f t="shared" ref="BF279:BF291" si="76">IF(N279="znížená",J279,0)</f>
        <v>0</v>
      </c>
      <c r="BG279" s="163">
        <f t="shared" ref="BG279:BG291" si="77">IF(N279="zákl. prenesená",J279,0)</f>
        <v>0</v>
      </c>
      <c r="BH279" s="163">
        <f t="shared" ref="BH279:BH291" si="78">IF(N279="zníž. prenesená",J279,0)</f>
        <v>0</v>
      </c>
      <c r="BI279" s="163">
        <f t="shared" ref="BI279:BI291" si="79">IF(N279="nulová",J279,0)</f>
        <v>0</v>
      </c>
      <c r="BJ279" s="14" t="s">
        <v>83</v>
      </c>
      <c r="BK279" s="163">
        <f t="shared" ref="BK279:BK291" si="80">ROUND(I279*H279,2)</f>
        <v>0</v>
      </c>
      <c r="BL279" s="14" t="s">
        <v>177</v>
      </c>
      <c r="BM279" s="162" t="s">
        <v>953</v>
      </c>
    </row>
    <row r="280" spans="1:65" s="2" customFormat="1" ht="16.5" customHeight="1">
      <c r="A280" s="26"/>
      <c r="B280" s="149"/>
      <c r="C280" s="150" t="s">
        <v>1189</v>
      </c>
      <c r="D280" s="150" t="s">
        <v>173</v>
      </c>
      <c r="E280" s="151" t="s">
        <v>1043</v>
      </c>
      <c r="F280" s="152" t="s">
        <v>1190</v>
      </c>
      <c r="G280" s="153" t="s">
        <v>219</v>
      </c>
      <c r="H280" s="154">
        <v>80</v>
      </c>
      <c r="I280" s="155"/>
      <c r="J280" s="155"/>
      <c r="K280" s="156"/>
      <c r="L280" s="157"/>
      <c r="M280" s="158" t="s">
        <v>1</v>
      </c>
      <c r="N280" s="159" t="s">
        <v>36</v>
      </c>
      <c r="O280" s="160">
        <v>0</v>
      </c>
      <c r="P280" s="160">
        <f t="shared" si="72"/>
        <v>0</v>
      </c>
      <c r="Q280" s="160">
        <v>0</v>
      </c>
      <c r="R280" s="160">
        <f t="shared" si="73"/>
        <v>0</v>
      </c>
      <c r="S280" s="160">
        <v>0</v>
      </c>
      <c r="T280" s="161">
        <f t="shared" si="74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2" t="s">
        <v>176</v>
      </c>
      <c r="AT280" s="162" t="s">
        <v>173</v>
      </c>
      <c r="AU280" s="162" t="s">
        <v>83</v>
      </c>
      <c r="AY280" s="14" t="s">
        <v>170</v>
      </c>
      <c r="BE280" s="163">
        <f t="shared" si="75"/>
        <v>0</v>
      </c>
      <c r="BF280" s="163">
        <f t="shared" si="76"/>
        <v>0</v>
      </c>
      <c r="BG280" s="163">
        <f t="shared" si="77"/>
        <v>0</v>
      </c>
      <c r="BH280" s="163">
        <f t="shared" si="78"/>
        <v>0</v>
      </c>
      <c r="BI280" s="163">
        <f t="shared" si="79"/>
        <v>0</v>
      </c>
      <c r="BJ280" s="14" t="s">
        <v>83</v>
      </c>
      <c r="BK280" s="163">
        <f t="shared" si="80"/>
        <v>0</v>
      </c>
      <c r="BL280" s="14" t="s">
        <v>177</v>
      </c>
      <c r="BM280" s="162" t="s">
        <v>1191</v>
      </c>
    </row>
    <row r="281" spans="1:65" s="2" customFormat="1" ht="37.9" customHeight="1">
      <c r="A281" s="26"/>
      <c r="B281" s="149"/>
      <c r="C281" s="150" t="s">
        <v>490</v>
      </c>
      <c r="D281" s="150" t="s">
        <v>173</v>
      </c>
      <c r="E281" s="151" t="s">
        <v>1045</v>
      </c>
      <c r="F281" s="152" t="s">
        <v>1046</v>
      </c>
      <c r="G281" s="153" t="s">
        <v>219</v>
      </c>
      <c r="H281" s="154">
        <v>80</v>
      </c>
      <c r="I281" s="155"/>
      <c r="J281" s="155"/>
      <c r="K281" s="156"/>
      <c r="L281" s="157"/>
      <c r="M281" s="158" t="s">
        <v>1</v>
      </c>
      <c r="N281" s="159" t="s">
        <v>36</v>
      </c>
      <c r="O281" s="160">
        <v>0</v>
      </c>
      <c r="P281" s="160">
        <f t="shared" si="72"/>
        <v>0</v>
      </c>
      <c r="Q281" s="160">
        <v>0</v>
      </c>
      <c r="R281" s="160">
        <f t="shared" si="73"/>
        <v>0</v>
      </c>
      <c r="S281" s="160">
        <v>0</v>
      </c>
      <c r="T281" s="161">
        <f t="shared" si="74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2" t="s">
        <v>176</v>
      </c>
      <c r="AT281" s="162" t="s">
        <v>173</v>
      </c>
      <c r="AU281" s="162" t="s">
        <v>83</v>
      </c>
      <c r="AY281" s="14" t="s">
        <v>170</v>
      </c>
      <c r="BE281" s="163">
        <f t="shared" si="75"/>
        <v>0</v>
      </c>
      <c r="BF281" s="163">
        <f t="shared" si="76"/>
        <v>0</v>
      </c>
      <c r="BG281" s="163">
        <f t="shared" si="77"/>
        <v>0</v>
      </c>
      <c r="BH281" s="163">
        <f t="shared" si="78"/>
        <v>0</v>
      </c>
      <c r="BI281" s="163">
        <f t="shared" si="79"/>
        <v>0</v>
      </c>
      <c r="BJ281" s="14" t="s">
        <v>83</v>
      </c>
      <c r="BK281" s="163">
        <f t="shared" si="80"/>
        <v>0</v>
      </c>
      <c r="BL281" s="14" t="s">
        <v>177</v>
      </c>
      <c r="BM281" s="162" t="s">
        <v>1192</v>
      </c>
    </row>
    <row r="282" spans="1:65" s="2" customFormat="1" ht="24.2" customHeight="1">
      <c r="A282" s="26"/>
      <c r="B282" s="149"/>
      <c r="C282" s="150" t="s">
        <v>1193</v>
      </c>
      <c r="D282" s="150" t="s">
        <v>173</v>
      </c>
      <c r="E282" s="151" t="s">
        <v>1047</v>
      </c>
      <c r="F282" s="152" t="s">
        <v>1048</v>
      </c>
      <c r="G282" s="153" t="s">
        <v>219</v>
      </c>
      <c r="H282" s="154">
        <v>80</v>
      </c>
      <c r="I282" s="155"/>
      <c r="J282" s="155"/>
      <c r="K282" s="156"/>
      <c r="L282" s="157"/>
      <c r="M282" s="158" t="s">
        <v>1</v>
      </c>
      <c r="N282" s="159" t="s">
        <v>36</v>
      </c>
      <c r="O282" s="160">
        <v>0</v>
      </c>
      <c r="P282" s="160">
        <f t="shared" si="72"/>
        <v>0</v>
      </c>
      <c r="Q282" s="160">
        <v>0</v>
      </c>
      <c r="R282" s="160">
        <f t="shared" si="73"/>
        <v>0</v>
      </c>
      <c r="S282" s="160">
        <v>0</v>
      </c>
      <c r="T282" s="161">
        <f t="shared" si="74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2" t="s">
        <v>176</v>
      </c>
      <c r="AT282" s="162" t="s">
        <v>173</v>
      </c>
      <c r="AU282" s="162" t="s">
        <v>83</v>
      </c>
      <c r="AY282" s="14" t="s">
        <v>170</v>
      </c>
      <c r="BE282" s="163">
        <f t="shared" si="75"/>
        <v>0</v>
      </c>
      <c r="BF282" s="163">
        <f t="shared" si="76"/>
        <v>0</v>
      </c>
      <c r="BG282" s="163">
        <f t="shared" si="77"/>
        <v>0</v>
      </c>
      <c r="BH282" s="163">
        <f t="shared" si="78"/>
        <v>0</v>
      </c>
      <c r="BI282" s="163">
        <f t="shared" si="79"/>
        <v>0</v>
      </c>
      <c r="BJ282" s="14" t="s">
        <v>83</v>
      </c>
      <c r="BK282" s="163">
        <f t="shared" si="80"/>
        <v>0</v>
      </c>
      <c r="BL282" s="14" t="s">
        <v>177</v>
      </c>
      <c r="BM282" s="162" t="s">
        <v>1194</v>
      </c>
    </row>
    <row r="283" spans="1:65" s="2" customFormat="1" ht="24.2" customHeight="1">
      <c r="A283" s="26"/>
      <c r="B283" s="149"/>
      <c r="C283" s="150" t="s">
        <v>740</v>
      </c>
      <c r="D283" s="150" t="s">
        <v>173</v>
      </c>
      <c r="E283" s="151" t="s">
        <v>1049</v>
      </c>
      <c r="F283" s="152" t="s">
        <v>1050</v>
      </c>
      <c r="G283" s="153" t="s">
        <v>219</v>
      </c>
      <c r="H283" s="154">
        <v>10</v>
      </c>
      <c r="I283" s="155"/>
      <c r="J283" s="155"/>
      <c r="K283" s="156"/>
      <c r="L283" s="157"/>
      <c r="M283" s="158" t="s">
        <v>1</v>
      </c>
      <c r="N283" s="159" t="s">
        <v>36</v>
      </c>
      <c r="O283" s="160">
        <v>0</v>
      </c>
      <c r="P283" s="160">
        <f t="shared" si="72"/>
        <v>0</v>
      </c>
      <c r="Q283" s="160">
        <v>0</v>
      </c>
      <c r="R283" s="160">
        <f t="shared" si="73"/>
        <v>0</v>
      </c>
      <c r="S283" s="160">
        <v>0</v>
      </c>
      <c r="T283" s="161">
        <f t="shared" si="74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2" t="s">
        <v>176</v>
      </c>
      <c r="AT283" s="162" t="s">
        <v>173</v>
      </c>
      <c r="AU283" s="162" t="s">
        <v>83</v>
      </c>
      <c r="AY283" s="14" t="s">
        <v>170</v>
      </c>
      <c r="BE283" s="163">
        <f t="shared" si="75"/>
        <v>0</v>
      </c>
      <c r="BF283" s="163">
        <f t="shared" si="76"/>
        <v>0</v>
      </c>
      <c r="BG283" s="163">
        <f t="shared" si="77"/>
        <v>0</v>
      </c>
      <c r="BH283" s="163">
        <f t="shared" si="78"/>
        <v>0</v>
      </c>
      <c r="BI283" s="163">
        <f t="shared" si="79"/>
        <v>0</v>
      </c>
      <c r="BJ283" s="14" t="s">
        <v>83</v>
      </c>
      <c r="BK283" s="163">
        <f t="shared" si="80"/>
        <v>0</v>
      </c>
      <c r="BL283" s="14" t="s">
        <v>177</v>
      </c>
      <c r="BM283" s="162" t="s">
        <v>1195</v>
      </c>
    </row>
    <row r="284" spans="1:65" s="2" customFormat="1" ht="24.2" customHeight="1">
      <c r="A284" s="26"/>
      <c r="B284" s="149"/>
      <c r="C284" s="150" t="s">
        <v>1196</v>
      </c>
      <c r="D284" s="150" t="s">
        <v>173</v>
      </c>
      <c r="E284" s="151" t="s">
        <v>1051</v>
      </c>
      <c r="F284" s="152" t="s">
        <v>1052</v>
      </c>
      <c r="G284" s="153" t="s">
        <v>219</v>
      </c>
      <c r="H284" s="154">
        <v>10</v>
      </c>
      <c r="I284" s="155"/>
      <c r="J284" s="155"/>
      <c r="K284" s="156"/>
      <c r="L284" s="157"/>
      <c r="M284" s="158" t="s">
        <v>1</v>
      </c>
      <c r="N284" s="159" t="s">
        <v>36</v>
      </c>
      <c r="O284" s="160">
        <v>0</v>
      </c>
      <c r="P284" s="160">
        <f t="shared" si="72"/>
        <v>0</v>
      </c>
      <c r="Q284" s="160">
        <v>0</v>
      </c>
      <c r="R284" s="160">
        <f t="shared" si="73"/>
        <v>0</v>
      </c>
      <c r="S284" s="160">
        <v>0</v>
      </c>
      <c r="T284" s="161">
        <f t="shared" si="74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62" t="s">
        <v>176</v>
      </c>
      <c r="AT284" s="162" t="s">
        <v>173</v>
      </c>
      <c r="AU284" s="162" t="s">
        <v>83</v>
      </c>
      <c r="AY284" s="14" t="s">
        <v>170</v>
      </c>
      <c r="BE284" s="163">
        <f t="shared" si="75"/>
        <v>0</v>
      </c>
      <c r="BF284" s="163">
        <f t="shared" si="76"/>
        <v>0</v>
      </c>
      <c r="BG284" s="163">
        <f t="shared" si="77"/>
        <v>0</v>
      </c>
      <c r="BH284" s="163">
        <f t="shared" si="78"/>
        <v>0</v>
      </c>
      <c r="BI284" s="163">
        <f t="shared" si="79"/>
        <v>0</v>
      </c>
      <c r="BJ284" s="14" t="s">
        <v>83</v>
      </c>
      <c r="BK284" s="163">
        <f t="shared" si="80"/>
        <v>0</v>
      </c>
      <c r="BL284" s="14" t="s">
        <v>177</v>
      </c>
      <c r="BM284" s="162" t="s">
        <v>1197</v>
      </c>
    </row>
    <row r="285" spans="1:65" s="2" customFormat="1" ht="24.2" customHeight="1">
      <c r="A285" s="26"/>
      <c r="B285" s="149"/>
      <c r="C285" s="150" t="s">
        <v>743</v>
      </c>
      <c r="D285" s="150" t="s">
        <v>173</v>
      </c>
      <c r="E285" s="151" t="s">
        <v>1053</v>
      </c>
      <c r="F285" s="152" t="s">
        <v>1054</v>
      </c>
      <c r="G285" s="153" t="s">
        <v>219</v>
      </c>
      <c r="H285" s="154">
        <v>20</v>
      </c>
      <c r="I285" s="155"/>
      <c r="J285" s="155"/>
      <c r="K285" s="156"/>
      <c r="L285" s="157"/>
      <c r="M285" s="158" t="s">
        <v>1</v>
      </c>
      <c r="N285" s="159" t="s">
        <v>36</v>
      </c>
      <c r="O285" s="160">
        <v>0</v>
      </c>
      <c r="P285" s="160">
        <f t="shared" si="72"/>
        <v>0</v>
      </c>
      <c r="Q285" s="160">
        <v>0</v>
      </c>
      <c r="R285" s="160">
        <f t="shared" si="73"/>
        <v>0</v>
      </c>
      <c r="S285" s="160">
        <v>0</v>
      </c>
      <c r="T285" s="161">
        <f t="shared" si="74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62" t="s">
        <v>176</v>
      </c>
      <c r="AT285" s="162" t="s">
        <v>173</v>
      </c>
      <c r="AU285" s="162" t="s">
        <v>83</v>
      </c>
      <c r="AY285" s="14" t="s">
        <v>170</v>
      </c>
      <c r="BE285" s="163">
        <f t="shared" si="75"/>
        <v>0</v>
      </c>
      <c r="BF285" s="163">
        <f t="shared" si="76"/>
        <v>0</v>
      </c>
      <c r="BG285" s="163">
        <f t="shared" si="77"/>
        <v>0</v>
      </c>
      <c r="BH285" s="163">
        <f t="shared" si="78"/>
        <v>0</v>
      </c>
      <c r="BI285" s="163">
        <f t="shared" si="79"/>
        <v>0</v>
      </c>
      <c r="BJ285" s="14" t="s">
        <v>83</v>
      </c>
      <c r="BK285" s="163">
        <f t="shared" si="80"/>
        <v>0</v>
      </c>
      <c r="BL285" s="14" t="s">
        <v>177</v>
      </c>
      <c r="BM285" s="162" t="s">
        <v>1198</v>
      </c>
    </row>
    <row r="286" spans="1:65" s="2" customFormat="1" ht="24.2" customHeight="1">
      <c r="A286" s="26"/>
      <c r="B286" s="149"/>
      <c r="C286" s="150" t="s">
        <v>1199</v>
      </c>
      <c r="D286" s="150" t="s">
        <v>173</v>
      </c>
      <c r="E286" s="151" t="s">
        <v>1055</v>
      </c>
      <c r="F286" s="152" t="s">
        <v>1056</v>
      </c>
      <c r="G286" s="153" t="s">
        <v>219</v>
      </c>
      <c r="H286" s="154">
        <v>20</v>
      </c>
      <c r="I286" s="155"/>
      <c r="J286" s="155"/>
      <c r="K286" s="156"/>
      <c r="L286" s="157"/>
      <c r="M286" s="158" t="s">
        <v>1</v>
      </c>
      <c r="N286" s="159" t="s">
        <v>36</v>
      </c>
      <c r="O286" s="160">
        <v>0</v>
      </c>
      <c r="P286" s="160">
        <f t="shared" si="72"/>
        <v>0</v>
      </c>
      <c r="Q286" s="160">
        <v>0</v>
      </c>
      <c r="R286" s="160">
        <f t="shared" si="73"/>
        <v>0</v>
      </c>
      <c r="S286" s="160">
        <v>0</v>
      </c>
      <c r="T286" s="161">
        <f t="shared" si="74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2" t="s">
        <v>176</v>
      </c>
      <c r="AT286" s="162" t="s">
        <v>173</v>
      </c>
      <c r="AU286" s="162" t="s">
        <v>83</v>
      </c>
      <c r="AY286" s="14" t="s">
        <v>170</v>
      </c>
      <c r="BE286" s="163">
        <f t="shared" si="75"/>
        <v>0</v>
      </c>
      <c r="BF286" s="163">
        <f t="shared" si="76"/>
        <v>0</v>
      </c>
      <c r="BG286" s="163">
        <f t="shared" si="77"/>
        <v>0</v>
      </c>
      <c r="BH286" s="163">
        <f t="shared" si="78"/>
        <v>0</v>
      </c>
      <c r="BI286" s="163">
        <f t="shared" si="79"/>
        <v>0</v>
      </c>
      <c r="BJ286" s="14" t="s">
        <v>83</v>
      </c>
      <c r="BK286" s="163">
        <f t="shared" si="80"/>
        <v>0</v>
      </c>
      <c r="BL286" s="14" t="s">
        <v>177</v>
      </c>
      <c r="BM286" s="162" t="s">
        <v>1200</v>
      </c>
    </row>
    <row r="287" spans="1:65" s="2" customFormat="1" ht="16.5" customHeight="1">
      <c r="A287" s="26"/>
      <c r="B287" s="149"/>
      <c r="C287" s="150" t="s">
        <v>747</v>
      </c>
      <c r="D287" s="150" t="s">
        <v>173</v>
      </c>
      <c r="E287" s="151" t="s">
        <v>1057</v>
      </c>
      <c r="F287" s="152" t="s">
        <v>1058</v>
      </c>
      <c r="G287" s="153" t="s">
        <v>981</v>
      </c>
      <c r="H287" s="154">
        <v>30</v>
      </c>
      <c r="I287" s="155"/>
      <c r="J287" s="155"/>
      <c r="K287" s="156"/>
      <c r="L287" s="157"/>
      <c r="M287" s="158" t="s">
        <v>1</v>
      </c>
      <c r="N287" s="159" t="s">
        <v>36</v>
      </c>
      <c r="O287" s="160">
        <v>0</v>
      </c>
      <c r="P287" s="160">
        <f t="shared" si="72"/>
        <v>0</v>
      </c>
      <c r="Q287" s="160">
        <v>0</v>
      </c>
      <c r="R287" s="160">
        <f t="shared" si="73"/>
        <v>0</v>
      </c>
      <c r="S287" s="160">
        <v>0</v>
      </c>
      <c r="T287" s="161">
        <f t="shared" si="74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62" t="s">
        <v>176</v>
      </c>
      <c r="AT287" s="162" t="s">
        <v>173</v>
      </c>
      <c r="AU287" s="162" t="s">
        <v>83</v>
      </c>
      <c r="AY287" s="14" t="s">
        <v>170</v>
      </c>
      <c r="BE287" s="163">
        <f t="shared" si="75"/>
        <v>0</v>
      </c>
      <c r="BF287" s="163">
        <f t="shared" si="76"/>
        <v>0</v>
      </c>
      <c r="BG287" s="163">
        <f t="shared" si="77"/>
        <v>0</v>
      </c>
      <c r="BH287" s="163">
        <f t="shared" si="78"/>
        <v>0</v>
      </c>
      <c r="BI287" s="163">
        <f t="shared" si="79"/>
        <v>0</v>
      </c>
      <c r="BJ287" s="14" t="s">
        <v>83</v>
      </c>
      <c r="BK287" s="163">
        <f t="shared" si="80"/>
        <v>0</v>
      </c>
      <c r="BL287" s="14" t="s">
        <v>177</v>
      </c>
      <c r="BM287" s="162" t="s">
        <v>1201</v>
      </c>
    </row>
    <row r="288" spans="1:65" s="2" customFormat="1" ht="24.2" customHeight="1">
      <c r="A288" s="26"/>
      <c r="B288" s="149"/>
      <c r="C288" s="150" t="s">
        <v>1202</v>
      </c>
      <c r="D288" s="150" t="s">
        <v>173</v>
      </c>
      <c r="E288" s="151" t="s">
        <v>1059</v>
      </c>
      <c r="F288" s="152" t="s">
        <v>1060</v>
      </c>
      <c r="G288" s="153" t="s">
        <v>981</v>
      </c>
      <c r="H288" s="154">
        <v>251</v>
      </c>
      <c r="I288" s="155"/>
      <c r="J288" s="155"/>
      <c r="K288" s="156"/>
      <c r="L288" s="157"/>
      <c r="M288" s="158" t="s">
        <v>1</v>
      </c>
      <c r="N288" s="159" t="s">
        <v>36</v>
      </c>
      <c r="O288" s="160">
        <v>0</v>
      </c>
      <c r="P288" s="160">
        <f t="shared" si="72"/>
        <v>0</v>
      </c>
      <c r="Q288" s="160">
        <v>0</v>
      </c>
      <c r="R288" s="160">
        <f t="shared" si="73"/>
        <v>0</v>
      </c>
      <c r="S288" s="160">
        <v>0</v>
      </c>
      <c r="T288" s="161">
        <f t="shared" si="74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62" t="s">
        <v>176</v>
      </c>
      <c r="AT288" s="162" t="s">
        <v>173</v>
      </c>
      <c r="AU288" s="162" t="s">
        <v>83</v>
      </c>
      <c r="AY288" s="14" t="s">
        <v>170</v>
      </c>
      <c r="BE288" s="163">
        <f t="shared" si="75"/>
        <v>0</v>
      </c>
      <c r="BF288" s="163">
        <f t="shared" si="76"/>
        <v>0</v>
      </c>
      <c r="BG288" s="163">
        <f t="shared" si="77"/>
        <v>0</v>
      </c>
      <c r="BH288" s="163">
        <f t="shared" si="78"/>
        <v>0</v>
      </c>
      <c r="BI288" s="163">
        <f t="shared" si="79"/>
        <v>0</v>
      </c>
      <c r="BJ288" s="14" t="s">
        <v>83</v>
      </c>
      <c r="BK288" s="163">
        <f t="shared" si="80"/>
        <v>0</v>
      </c>
      <c r="BL288" s="14" t="s">
        <v>177</v>
      </c>
      <c r="BM288" s="162" t="s">
        <v>1203</v>
      </c>
    </row>
    <row r="289" spans="1:65" s="2" customFormat="1" ht="24.2" customHeight="1">
      <c r="A289" s="26"/>
      <c r="B289" s="149"/>
      <c r="C289" s="150" t="s">
        <v>750</v>
      </c>
      <c r="D289" s="150" t="s">
        <v>173</v>
      </c>
      <c r="E289" s="151" t="s">
        <v>1061</v>
      </c>
      <c r="F289" s="152" t="s">
        <v>1062</v>
      </c>
      <c r="G289" s="153" t="s">
        <v>981</v>
      </c>
      <c r="H289" s="154">
        <v>52</v>
      </c>
      <c r="I289" s="155"/>
      <c r="J289" s="155"/>
      <c r="K289" s="156"/>
      <c r="L289" s="157"/>
      <c r="M289" s="158" t="s">
        <v>1</v>
      </c>
      <c r="N289" s="159" t="s">
        <v>36</v>
      </c>
      <c r="O289" s="160">
        <v>0</v>
      </c>
      <c r="P289" s="160">
        <f t="shared" si="72"/>
        <v>0</v>
      </c>
      <c r="Q289" s="160">
        <v>0</v>
      </c>
      <c r="R289" s="160">
        <f t="shared" si="73"/>
        <v>0</v>
      </c>
      <c r="S289" s="160">
        <v>0</v>
      </c>
      <c r="T289" s="161">
        <f t="shared" si="74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62" t="s">
        <v>176</v>
      </c>
      <c r="AT289" s="162" t="s">
        <v>173</v>
      </c>
      <c r="AU289" s="162" t="s">
        <v>83</v>
      </c>
      <c r="AY289" s="14" t="s">
        <v>170</v>
      </c>
      <c r="BE289" s="163">
        <f t="shared" si="75"/>
        <v>0</v>
      </c>
      <c r="BF289" s="163">
        <f t="shared" si="76"/>
        <v>0</v>
      </c>
      <c r="BG289" s="163">
        <f t="shared" si="77"/>
        <v>0</v>
      </c>
      <c r="BH289" s="163">
        <f t="shared" si="78"/>
        <v>0</v>
      </c>
      <c r="BI289" s="163">
        <f t="shared" si="79"/>
        <v>0</v>
      </c>
      <c r="BJ289" s="14" t="s">
        <v>83</v>
      </c>
      <c r="BK289" s="163">
        <f t="shared" si="80"/>
        <v>0</v>
      </c>
      <c r="BL289" s="14" t="s">
        <v>177</v>
      </c>
      <c r="BM289" s="162" t="s">
        <v>1204</v>
      </c>
    </row>
    <row r="290" spans="1:65" s="2" customFormat="1" ht="24.2" customHeight="1">
      <c r="A290" s="26"/>
      <c r="B290" s="149"/>
      <c r="C290" s="150" t="s">
        <v>1205</v>
      </c>
      <c r="D290" s="150" t="s">
        <v>173</v>
      </c>
      <c r="E290" s="151" t="s">
        <v>1063</v>
      </c>
      <c r="F290" s="152" t="s">
        <v>1064</v>
      </c>
      <c r="G290" s="153" t="s">
        <v>981</v>
      </c>
      <c r="H290" s="154">
        <v>176</v>
      </c>
      <c r="I290" s="155"/>
      <c r="J290" s="155"/>
      <c r="K290" s="156"/>
      <c r="L290" s="157"/>
      <c r="M290" s="158" t="s">
        <v>1</v>
      </c>
      <c r="N290" s="159" t="s">
        <v>36</v>
      </c>
      <c r="O290" s="160">
        <v>0</v>
      </c>
      <c r="P290" s="160">
        <f t="shared" si="72"/>
        <v>0</v>
      </c>
      <c r="Q290" s="160">
        <v>0</v>
      </c>
      <c r="R290" s="160">
        <f t="shared" si="73"/>
        <v>0</v>
      </c>
      <c r="S290" s="160">
        <v>0</v>
      </c>
      <c r="T290" s="161">
        <f t="shared" si="74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62" t="s">
        <v>176</v>
      </c>
      <c r="AT290" s="162" t="s">
        <v>173</v>
      </c>
      <c r="AU290" s="162" t="s">
        <v>83</v>
      </c>
      <c r="AY290" s="14" t="s">
        <v>170</v>
      </c>
      <c r="BE290" s="163">
        <f t="shared" si="75"/>
        <v>0</v>
      </c>
      <c r="BF290" s="163">
        <f t="shared" si="76"/>
        <v>0</v>
      </c>
      <c r="BG290" s="163">
        <f t="shared" si="77"/>
        <v>0</v>
      </c>
      <c r="BH290" s="163">
        <f t="shared" si="78"/>
        <v>0</v>
      </c>
      <c r="BI290" s="163">
        <f t="shared" si="79"/>
        <v>0</v>
      </c>
      <c r="BJ290" s="14" t="s">
        <v>83</v>
      </c>
      <c r="BK290" s="163">
        <f t="shared" si="80"/>
        <v>0</v>
      </c>
      <c r="BL290" s="14" t="s">
        <v>177</v>
      </c>
      <c r="BM290" s="162" t="s">
        <v>1206</v>
      </c>
    </row>
    <row r="291" spans="1:65" s="2" customFormat="1" ht="24.2" customHeight="1">
      <c r="A291" s="26"/>
      <c r="B291" s="149"/>
      <c r="C291" s="150" t="s">
        <v>754</v>
      </c>
      <c r="D291" s="150" t="s">
        <v>173</v>
      </c>
      <c r="E291" s="151" t="s">
        <v>1065</v>
      </c>
      <c r="F291" s="152" t="s">
        <v>1066</v>
      </c>
      <c r="G291" s="153" t="s">
        <v>181</v>
      </c>
      <c r="H291" s="154">
        <v>35</v>
      </c>
      <c r="I291" s="155"/>
      <c r="J291" s="155"/>
      <c r="K291" s="156"/>
      <c r="L291" s="157"/>
      <c r="M291" s="158" t="s">
        <v>1</v>
      </c>
      <c r="N291" s="159" t="s">
        <v>36</v>
      </c>
      <c r="O291" s="160">
        <v>0</v>
      </c>
      <c r="P291" s="160">
        <f t="shared" si="72"/>
        <v>0</v>
      </c>
      <c r="Q291" s="160">
        <v>0</v>
      </c>
      <c r="R291" s="160">
        <f t="shared" si="73"/>
        <v>0</v>
      </c>
      <c r="S291" s="160">
        <v>0</v>
      </c>
      <c r="T291" s="161">
        <f t="shared" si="74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62" t="s">
        <v>176</v>
      </c>
      <c r="AT291" s="162" t="s">
        <v>173</v>
      </c>
      <c r="AU291" s="162" t="s">
        <v>83</v>
      </c>
      <c r="AY291" s="14" t="s">
        <v>170</v>
      </c>
      <c r="BE291" s="163">
        <f t="shared" si="75"/>
        <v>0</v>
      </c>
      <c r="BF291" s="163">
        <f t="shared" si="76"/>
        <v>0</v>
      </c>
      <c r="BG291" s="163">
        <f t="shared" si="77"/>
        <v>0</v>
      </c>
      <c r="BH291" s="163">
        <f t="shared" si="78"/>
        <v>0</v>
      </c>
      <c r="BI291" s="163">
        <f t="shared" si="79"/>
        <v>0</v>
      </c>
      <c r="BJ291" s="14" t="s">
        <v>83</v>
      </c>
      <c r="BK291" s="163">
        <f t="shared" si="80"/>
        <v>0</v>
      </c>
      <c r="BL291" s="14" t="s">
        <v>177</v>
      </c>
      <c r="BM291" s="162" t="s">
        <v>1207</v>
      </c>
    </row>
    <row r="292" spans="1:65" s="12" customFormat="1" ht="22.9" customHeight="1">
      <c r="B292" s="137"/>
      <c r="D292" s="138" t="s">
        <v>69</v>
      </c>
      <c r="E292" s="147" t="s">
        <v>982</v>
      </c>
      <c r="F292" s="147" t="s">
        <v>1067</v>
      </c>
      <c r="J292" s="148"/>
      <c r="L292" s="137"/>
      <c r="M292" s="141"/>
      <c r="N292" s="142"/>
      <c r="O292" s="142"/>
      <c r="P292" s="143">
        <f>SUM(P293:P317)</f>
        <v>0</v>
      </c>
      <c r="Q292" s="142"/>
      <c r="R292" s="143">
        <f>SUM(R293:R317)</f>
        <v>0</v>
      </c>
      <c r="S292" s="142"/>
      <c r="T292" s="144">
        <f>SUM(T293:T317)</f>
        <v>0</v>
      </c>
      <c r="AR292" s="138" t="s">
        <v>77</v>
      </c>
      <c r="AT292" s="145" t="s">
        <v>69</v>
      </c>
      <c r="AU292" s="145" t="s">
        <v>77</v>
      </c>
      <c r="AY292" s="138" t="s">
        <v>170</v>
      </c>
      <c r="BK292" s="146">
        <f>SUM(BK293:BK317)</f>
        <v>0</v>
      </c>
    </row>
    <row r="293" spans="1:65" s="2" customFormat="1" ht="62.65" customHeight="1">
      <c r="A293" s="26"/>
      <c r="B293" s="149"/>
      <c r="C293" s="150" t="s">
        <v>1208</v>
      </c>
      <c r="D293" s="150" t="s">
        <v>173</v>
      </c>
      <c r="E293" s="151" t="s">
        <v>1068</v>
      </c>
      <c r="F293" s="152" t="s">
        <v>1209</v>
      </c>
      <c r="G293" s="153" t="s">
        <v>219</v>
      </c>
      <c r="H293" s="154">
        <v>1</v>
      </c>
      <c r="I293" s="155"/>
      <c r="J293" s="155"/>
      <c r="K293" s="156"/>
      <c r="L293" s="157"/>
      <c r="M293" s="158" t="s">
        <v>1</v>
      </c>
      <c r="N293" s="159" t="s">
        <v>36</v>
      </c>
      <c r="O293" s="160">
        <v>0</v>
      </c>
      <c r="P293" s="160">
        <f t="shared" ref="P293:P317" si="81">O293*H293</f>
        <v>0</v>
      </c>
      <c r="Q293" s="160">
        <v>0</v>
      </c>
      <c r="R293" s="160">
        <f t="shared" ref="R293:R317" si="82">Q293*H293</f>
        <v>0</v>
      </c>
      <c r="S293" s="160">
        <v>0</v>
      </c>
      <c r="T293" s="161">
        <f t="shared" ref="T293:T317" si="83">S293*H293</f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62" t="s">
        <v>176</v>
      </c>
      <c r="AT293" s="162" t="s">
        <v>173</v>
      </c>
      <c r="AU293" s="162" t="s">
        <v>83</v>
      </c>
      <c r="AY293" s="14" t="s">
        <v>170</v>
      </c>
      <c r="BE293" s="163">
        <f t="shared" ref="BE293:BE317" si="84">IF(N293="základná",J293,0)</f>
        <v>0</v>
      </c>
      <c r="BF293" s="163">
        <f t="shared" ref="BF293:BF317" si="85">IF(N293="znížená",J293,0)</f>
        <v>0</v>
      </c>
      <c r="BG293" s="163">
        <f t="shared" ref="BG293:BG317" si="86">IF(N293="zákl. prenesená",J293,0)</f>
        <v>0</v>
      </c>
      <c r="BH293" s="163">
        <f t="shared" ref="BH293:BH317" si="87">IF(N293="zníž. prenesená",J293,0)</f>
        <v>0</v>
      </c>
      <c r="BI293" s="163">
        <f t="shared" ref="BI293:BI317" si="88">IF(N293="nulová",J293,0)</f>
        <v>0</v>
      </c>
      <c r="BJ293" s="14" t="s">
        <v>83</v>
      </c>
      <c r="BK293" s="163">
        <f t="shared" ref="BK293:BK317" si="89">ROUND(I293*H293,2)</f>
        <v>0</v>
      </c>
      <c r="BL293" s="14" t="s">
        <v>177</v>
      </c>
      <c r="BM293" s="162" t="s">
        <v>1210</v>
      </c>
    </row>
    <row r="294" spans="1:65" s="2" customFormat="1" ht="16.5" customHeight="1">
      <c r="A294" s="26"/>
      <c r="B294" s="149"/>
      <c r="C294" s="150" t="s">
        <v>759</v>
      </c>
      <c r="D294" s="150" t="s">
        <v>173</v>
      </c>
      <c r="E294" s="151" t="s">
        <v>1070</v>
      </c>
      <c r="F294" s="152" t="s">
        <v>1071</v>
      </c>
      <c r="G294" s="153" t="s">
        <v>219</v>
      </c>
      <c r="H294" s="154">
        <v>2</v>
      </c>
      <c r="I294" s="155"/>
      <c r="J294" s="155"/>
      <c r="K294" s="156"/>
      <c r="L294" s="157"/>
      <c r="M294" s="158" t="s">
        <v>1</v>
      </c>
      <c r="N294" s="159" t="s">
        <v>36</v>
      </c>
      <c r="O294" s="160">
        <v>0</v>
      </c>
      <c r="P294" s="160">
        <f t="shared" si="81"/>
        <v>0</v>
      </c>
      <c r="Q294" s="160">
        <v>0</v>
      </c>
      <c r="R294" s="160">
        <f t="shared" si="82"/>
        <v>0</v>
      </c>
      <c r="S294" s="160">
        <v>0</v>
      </c>
      <c r="T294" s="161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62" t="s">
        <v>176</v>
      </c>
      <c r="AT294" s="162" t="s">
        <v>173</v>
      </c>
      <c r="AU294" s="162" t="s">
        <v>83</v>
      </c>
      <c r="AY294" s="14" t="s">
        <v>170</v>
      </c>
      <c r="BE294" s="163">
        <f t="shared" si="84"/>
        <v>0</v>
      </c>
      <c r="BF294" s="163">
        <f t="shared" si="85"/>
        <v>0</v>
      </c>
      <c r="BG294" s="163">
        <f t="shared" si="86"/>
        <v>0</v>
      </c>
      <c r="BH294" s="163">
        <f t="shared" si="87"/>
        <v>0</v>
      </c>
      <c r="BI294" s="163">
        <f t="shared" si="88"/>
        <v>0</v>
      </c>
      <c r="BJ294" s="14" t="s">
        <v>83</v>
      </c>
      <c r="BK294" s="163">
        <f t="shared" si="89"/>
        <v>0</v>
      </c>
      <c r="BL294" s="14" t="s">
        <v>177</v>
      </c>
      <c r="BM294" s="162" t="s">
        <v>1211</v>
      </c>
    </row>
    <row r="295" spans="1:65" s="2" customFormat="1" ht="16.5" customHeight="1">
      <c r="A295" s="26"/>
      <c r="B295" s="149"/>
      <c r="C295" s="150" t="s">
        <v>1212</v>
      </c>
      <c r="D295" s="150" t="s">
        <v>173</v>
      </c>
      <c r="E295" s="151" t="s">
        <v>1072</v>
      </c>
      <c r="F295" s="152" t="s">
        <v>1073</v>
      </c>
      <c r="G295" s="153" t="s">
        <v>219</v>
      </c>
      <c r="H295" s="154">
        <v>1</v>
      </c>
      <c r="I295" s="155"/>
      <c r="J295" s="155"/>
      <c r="K295" s="156"/>
      <c r="L295" s="157"/>
      <c r="M295" s="158" t="s">
        <v>1</v>
      </c>
      <c r="N295" s="159" t="s">
        <v>36</v>
      </c>
      <c r="O295" s="160">
        <v>0</v>
      </c>
      <c r="P295" s="160">
        <f t="shared" si="81"/>
        <v>0</v>
      </c>
      <c r="Q295" s="160">
        <v>0</v>
      </c>
      <c r="R295" s="160">
        <f t="shared" si="82"/>
        <v>0</v>
      </c>
      <c r="S295" s="160">
        <v>0</v>
      </c>
      <c r="T295" s="161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62" t="s">
        <v>176</v>
      </c>
      <c r="AT295" s="162" t="s">
        <v>173</v>
      </c>
      <c r="AU295" s="162" t="s">
        <v>83</v>
      </c>
      <c r="AY295" s="14" t="s">
        <v>170</v>
      </c>
      <c r="BE295" s="163">
        <f t="shared" si="84"/>
        <v>0</v>
      </c>
      <c r="BF295" s="163">
        <f t="shared" si="85"/>
        <v>0</v>
      </c>
      <c r="BG295" s="163">
        <f t="shared" si="86"/>
        <v>0</v>
      </c>
      <c r="BH295" s="163">
        <f t="shared" si="87"/>
        <v>0</v>
      </c>
      <c r="BI295" s="163">
        <f t="shared" si="88"/>
        <v>0</v>
      </c>
      <c r="BJ295" s="14" t="s">
        <v>83</v>
      </c>
      <c r="BK295" s="163">
        <f t="shared" si="89"/>
        <v>0</v>
      </c>
      <c r="BL295" s="14" t="s">
        <v>177</v>
      </c>
      <c r="BM295" s="162" t="s">
        <v>1213</v>
      </c>
    </row>
    <row r="296" spans="1:65" s="2" customFormat="1" ht="24.2" customHeight="1">
      <c r="A296" s="26"/>
      <c r="B296" s="149"/>
      <c r="C296" s="150" t="s">
        <v>763</v>
      </c>
      <c r="D296" s="150" t="s">
        <v>173</v>
      </c>
      <c r="E296" s="151" t="s">
        <v>1074</v>
      </c>
      <c r="F296" s="152" t="s">
        <v>1075</v>
      </c>
      <c r="G296" s="153" t="s">
        <v>219</v>
      </c>
      <c r="H296" s="154">
        <v>2</v>
      </c>
      <c r="I296" s="155"/>
      <c r="J296" s="155"/>
      <c r="K296" s="156"/>
      <c r="L296" s="157"/>
      <c r="M296" s="158" t="s">
        <v>1</v>
      </c>
      <c r="N296" s="159" t="s">
        <v>36</v>
      </c>
      <c r="O296" s="160">
        <v>0</v>
      </c>
      <c r="P296" s="160">
        <f t="shared" si="81"/>
        <v>0</v>
      </c>
      <c r="Q296" s="160">
        <v>0</v>
      </c>
      <c r="R296" s="160">
        <f t="shared" si="82"/>
        <v>0</v>
      </c>
      <c r="S296" s="160">
        <v>0</v>
      </c>
      <c r="T296" s="161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62" t="s">
        <v>176</v>
      </c>
      <c r="AT296" s="162" t="s">
        <v>173</v>
      </c>
      <c r="AU296" s="162" t="s">
        <v>83</v>
      </c>
      <c r="AY296" s="14" t="s">
        <v>170</v>
      </c>
      <c r="BE296" s="163">
        <f t="shared" si="84"/>
        <v>0</v>
      </c>
      <c r="BF296" s="163">
        <f t="shared" si="85"/>
        <v>0</v>
      </c>
      <c r="BG296" s="163">
        <f t="shared" si="86"/>
        <v>0</v>
      </c>
      <c r="BH296" s="163">
        <f t="shared" si="87"/>
        <v>0</v>
      </c>
      <c r="BI296" s="163">
        <f t="shared" si="88"/>
        <v>0</v>
      </c>
      <c r="BJ296" s="14" t="s">
        <v>83</v>
      </c>
      <c r="BK296" s="163">
        <f t="shared" si="89"/>
        <v>0</v>
      </c>
      <c r="BL296" s="14" t="s">
        <v>177</v>
      </c>
      <c r="BM296" s="162" t="s">
        <v>1214</v>
      </c>
    </row>
    <row r="297" spans="1:65" s="2" customFormat="1" ht="62.65" customHeight="1">
      <c r="A297" s="26"/>
      <c r="B297" s="149"/>
      <c r="C297" s="150" t="s">
        <v>1215</v>
      </c>
      <c r="D297" s="150" t="s">
        <v>173</v>
      </c>
      <c r="E297" s="151" t="s">
        <v>1076</v>
      </c>
      <c r="F297" s="152" t="s">
        <v>1216</v>
      </c>
      <c r="G297" s="153" t="s">
        <v>219</v>
      </c>
      <c r="H297" s="154">
        <v>4</v>
      </c>
      <c r="I297" s="155"/>
      <c r="J297" s="155"/>
      <c r="K297" s="156"/>
      <c r="L297" s="157"/>
      <c r="M297" s="158" t="s">
        <v>1</v>
      </c>
      <c r="N297" s="159" t="s">
        <v>36</v>
      </c>
      <c r="O297" s="160">
        <v>0</v>
      </c>
      <c r="P297" s="160">
        <f t="shared" si="81"/>
        <v>0</v>
      </c>
      <c r="Q297" s="160">
        <v>0</v>
      </c>
      <c r="R297" s="160">
        <f t="shared" si="82"/>
        <v>0</v>
      </c>
      <c r="S297" s="160">
        <v>0</v>
      </c>
      <c r="T297" s="161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62" t="s">
        <v>176</v>
      </c>
      <c r="AT297" s="162" t="s">
        <v>173</v>
      </c>
      <c r="AU297" s="162" t="s">
        <v>83</v>
      </c>
      <c r="AY297" s="14" t="s">
        <v>170</v>
      </c>
      <c r="BE297" s="163">
        <f t="shared" si="84"/>
        <v>0</v>
      </c>
      <c r="BF297" s="163">
        <f t="shared" si="85"/>
        <v>0</v>
      </c>
      <c r="BG297" s="163">
        <f t="shared" si="86"/>
        <v>0</v>
      </c>
      <c r="BH297" s="163">
        <f t="shared" si="87"/>
        <v>0</v>
      </c>
      <c r="BI297" s="163">
        <f t="shared" si="88"/>
        <v>0</v>
      </c>
      <c r="BJ297" s="14" t="s">
        <v>83</v>
      </c>
      <c r="BK297" s="163">
        <f t="shared" si="89"/>
        <v>0</v>
      </c>
      <c r="BL297" s="14" t="s">
        <v>177</v>
      </c>
      <c r="BM297" s="162" t="s">
        <v>1217</v>
      </c>
    </row>
    <row r="298" spans="1:65" s="2" customFormat="1" ht="16.5" customHeight="1">
      <c r="A298" s="26"/>
      <c r="B298" s="149"/>
      <c r="C298" s="150" t="s">
        <v>766</v>
      </c>
      <c r="D298" s="150" t="s">
        <v>173</v>
      </c>
      <c r="E298" s="151" t="s">
        <v>1078</v>
      </c>
      <c r="F298" s="152" t="s">
        <v>1079</v>
      </c>
      <c r="G298" s="153" t="s">
        <v>219</v>
      </c>
      <c r="H298" s="154">
        <v>8</v>
      </c>
      <c r="I298" s="155"/>
      <c r="J298" s="155"/>
      <c r="K298" s="156"/>
      <c r="L298" s="157"/>
      <c r="M298" s="158" t="s">
        <v>1</v>
      </c>
      <c r="N298" s="159" t="s">
        <v>36</v>
      </c>
      <c r="O298" s="160">
        <v>0</v>
      </c>
      <c r="P298" s="160">
        <f t="shared" si="81"/>
        <v>0</v>
      </c>
      <c r="Q298" s="160">
        <v>0</v>
      </c>
      <c r="R298" s="160">
        <f t="shared" si="82"/>
        <v>0</v>
      </c>
      <c r="S298" s="160">
        <v>0</v>
      </c>
      <c r="T298" s="161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62" t="s">
        <v>176</v>
      </c>
      <c r="AT298" s="162" t="s">
        <v>173</v>
      </c>
      <c r="AU298" s="162" t="s">
        <v>83</v>
      </c>
      <c r="AY298" s="14" t="s">
        <v>170</v>
      </c>
      <c r="BE298" s="163">
        <f t="shared" si="84"/>
        <v>0</v>
      </c>
      <c r="BF298" s="163">
        <f t="shared" si="85"/>
        <v>0</v>
      </c>
      <c r="BG298" s="163">
        <f t="shared" si="86"/>
        <v>0</v>
      </c>
      <c r="BH298" s="163">
        <f t="shared" si="87"/>
        <v>0</v>
      </c>
      <c r="BI298" s="163">
        <f t="shared" si="88"/>
        <v>0</v>
      </c>
      <c r="BJ298" s="14" t="s">
        <v>83</v>
      </c>
      <c r="BK298" s="163">
        <f t="shared" si="89"/>
        <v>0</v>
      </c>
      <c r="BL298" s="14" t="s">
        <v>177</v>
      </c>
      <c r="BM298" s="162" t="s">
        <v>1218</v>
      </c>
    </row>
    <row r="299" spans="1:65" s="2" customFormat="1" ht="16.5" customHeight="1">
      <c r="A299" s="26"/>
      <c r="B299" s="149"/>
      <c r="C299" s="150" t="s">
        <v>1219</v>
      </c>
      <c r="D299" s="150" t="s">
        <v>173</v>
      </c>
      <c r="E299" s="151" t="s">
        <v>1080</v>
      </c>
      <c r="F299" s="152" t="s">
        <v>1081</v>
      </c>
      <c r="G299" s="153" t="s">
        <v>219</v>
      </c>
      <c r="H299" s="154">
        <v>4</v>
      </c>
      <c r="I299" s="155"/>
      <c r="J299" s="155"/>
      <c r="K299" s="156"/>
      <c r="L299" s="157"/>
      <c r="M299" s="158" t="s">
        <v>1</v>
      </c>
      <c r="N299" s="159" t="s">
        <v>36</v>
      </c>
      <c r="O299" s="160">
        <v>0</v>
      </c>
      <c r="P299" s="160">
        <f t="shared" si="81"/>
        <v>0</v>
      </c>
      <c r="Q299" s="160">
        <v>0</v>
      </c>
      <c r="R299" s="160">
        <f t="shared" si="82"/>
        <v>0</v>
      </c>
      <c r="S299" s="160">
        <v>0</v>
      </c>
      <c r="T299" s="161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62" t="s">
        <v>176</v>
      </c>
      <c r="AT299" s="162" t="s">
        <v>173</v>
      </c>
      <c r="AU299" s="162" t="s">
        <v>83</v>
      </c>
      <c r="AY299" s="14" t="s">
        <v>170</v>
      </c>
      <c r="BE299" s="163">
        <f t="shared" si="84"/>
        <v>0</v>
      </c>
      <c r="BF299" s="163">
        <f t="shared" si="85"/>
        <v>0</v>
      </c>
      <c r="BG299" s="163">
        <f t="shared" si="86"/>
        <v>0</v>
      </c>
      <c r="BH299" s="163">
        <f t="shared" si="87"/>
        <v>0</v>
      </c>
      <c r="BI299" s="163">
        <f t="shared" si="88"/>
        <v>0</v>
      </c>
      <c r="BJ299" s="14" t="s">
        <v>83</v>
      </c>
      <c r="BK299" s="163">
        <f t="shared" si="89"/>
        <v>0</v>
      </c>
      <c r="BL299" s="14" t="s">
        <v>177</v>
      </c>
      <c r="BM299" s="162" t="s">
        <v>1220</v>
      </c>
    </row>
    <row r="300" spans="1:65" s="2" customFormat="1" ht="62.65" customHeight="1">
      <c r="A300" s="26"/>
      <c r="B300" s="149"/>
      <c r="C300" s="150" t="s">
        <v>770</v>
      </c>
      <c r="D300" s="150" t="s">
        <v>173</v>
      </c>
      <c r="E300" s="151" t="s">
        <v>1082</v>
      </c>
      <c r="F300" s="152" t="s">
        <v>1221</v>
      </c>
      <c r="G300" s="153" t="s">
        <v>219</v>
      </c>
      <c r="H300" s="154">
        <v>3</v>
      </c>
      <c r="I300" s="155"/>
      <c r="J300" s="155"/>
      <c r="K300" s="156"/>
      <c r="L300" s="157"/>
      <c r="M300" s="158" t="s">
        <v>1</v>
      </c>
      <c r="N300" s="159" t="s">
        <v>36</v>
      </c>
      <c r="O300" s="160">
        <v>0</v>
      </c>
      <c r="P300" s="160">
        <f t="shared" si="81"/>
        <v>0</v>
      </c>
      <c r="Q300" s="160">
        <v>0</v>
      </c>
      <c r="R300" s="160">
        <f t="shared" si="82"/>
        <v>0</v>
      </c>
      <c r="S300" s="160">
        <v>0</v>
      </c>
      <c r="T300" s="161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62" t="s">
        <v>176</v>
      </c>
      <c r="AT300" s="162" t="s">
        <v>173</v>
      </c>
      <c r="AU300" s="162" t="s">
        <v>83</v>
      </c>
      <c r="AY300" s="14" t="s">
        <v>170</v>
      </c>
      <c r="BE300" s="163">
        <f t="shared" si="84"/>
        <v>0</v>
      </c>
      <c r="BF300" s="163">
        <f t="shared" si="85"/>
        <v>0</v>
      </c>
      <c r="BG300" s="163">
        <f t="shared" si="86"/>
        <v>0</v>
      </c>
      <c r="BH300" s="163">
        <f t="shared" si="87"/>
        <v>0</v>
      </c>
      <c r="BI300" s="163">
        <f t="shared" si="88"/>
        <v>0</v>
      </c>
      <c r="BJ300" s="14" t="s">
        <v>83</v>
      </c>
      <c r="BK300" s="163">
        <f t="shared" si="89"/>
        <v>0</v>
      </c>
      <c r="BL300" s="14" t="s">
        <v>177</v>
      </c>
      <c r="BM300" s="162" t="s">
        <v>1222</v>
      </c>
    </row>
    <row r="301" spans="1:65" s="2" customFormat="1" ht="16.5" customHeight="1">
      <c r="A301" s="26"/>
      <c r="B301" s="149"/>
      <c r="C301" s="150" t="s">
        <v>1223</v>
      </c>
      <c r="D301" s="150" t="s">
        <v>173</v>
      </c>
      <c r="E301" s="151" t="s">
        <v>1084</v>
      </c>
      <c r="F301" s="152" t="s">
        <v>1085</v>
      </c>
      <c r="G301" s="153" t="s">
        <v>219</v>
      </c>
      <c r="H301" s="154">
        <v>6</v>
      </c>
      <c r="I301" s="155"/>
      <c r="J301" s="155"/>
      <c r="K301" s="156"/>
      <c r="L301" s="157"/>
      <c r="M301" s="158" t="s">
        <v>1</v>
      </c>
      <c r="N301" s="159" t="s">
        <v>36</v>
      </c>
      <c r="O301" s="160">
        <v>0</v>
      </c>
      <c r="P301" s="160">
        <f t="shared" si="81"/>
        <v>0</v>
      </c>
      <c r="Q301" s="160">
        <v>0</v>
      </c>
      <c r="R301" s="160">
        <f t="shared" si="82"/>
        <v>0</v>
      </c>
      <c r="S301" s="160">
        <v>0</v>
      </c>
      <c r="T301" s="161">
        <f t="shared" si="8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62" t="s">
        <v>176</v>
      </c>
      <c r="AT301" s="162" t="s">
        <v>173</v>
      </c>
      <c r="AU301" s="162" t="s">
        <v>83</v>
      </c>
      <c r="AY301" s="14" t="s">
        <v>170</v>
      </c>
      <c r="BE301" s="163">
        <f t="shared" si="84"/>
        <v>0</v>
      </c>
      <c r="BF301" s="163">
        <f t="shared" si="85"/>
        <v>0</v>
      </c>
      <c r="BG301" s="163">
        <f t="shared" si="86"/>
        <v>0</v>
      </c>
      <c r="BH301" s="163">
        <f t="shared" si="87"/>
        <v>0</v>
      </c>
      <c r="BI301" s="163">
        <f t="shared" si="88"/>
        <v>0</v>
      </c>
      <c r="BJ301" s="14" t="s">
        <v>83</v>
      </c>
      <c r="BK301" s="163">
        <f t="shared" si="89"/>
        <v>0</v>
      </c>
      <c r="BL301" s="14" t="s">
        <v>177</v>
      </c>
      <c r="BM301" s="162" t="s">
        <v>1224</v>
      </c>
    </row>
    <row r="302" spans="1:65" s="2" customFormat="1" ht="16.5" customHeight="1">
      <c r="A302" s="26"/>
      <c r="B302" s="149"/>
      <c r="C302" s="150" t="s">
        <v>773</v>
      </c>
      <c r="D302" s="150" t="s">
        <v>173</v>
      </c>
      <c r="E302" s="151" t="s">
        <v>1086</v>
      </c>
      <c r="F302" s="152" t="s">
        <v>1087</v>
      </c>
      <c r="G302" s="153" t="s">
        <v>219</v>
      </c>
      <c r="H302" s="154">
        <v>3</v>
      </c>
      <c r="I302" s="155"/>
      <c r="J302" s="155"/>
      <c r="K302" s="156"/>
      <c r="L302" s="157"/>
      <c r="M302" s="158" t="s">
        <v>1</v>
      </c>
      <c r="N302" s="159" t="s">
        <v>36</v>
      </c>
      <c r="O302" s="160">
        <v>0</v>
      </c>
      <c r="P302" s="160">
        <f t="shared" si="81"/>
        <v>0</v>
      </c>
      <c r="Q302" s="160">
        <v>0</v>
      </c>
      <c r="R302" s="160">
        <f t="shared" si="82"/>
        <v>0</v>
      </c>
      <c r="S302" s="160">
        <v>0</v>
      </c>
      <c r="T302" s="161">
        <f t="shared" si="8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62" t="s">
        <v>176</v>
      </c>
      <c r="AT302" s="162" t="s">
        <v>173</v>
      </c>
      <c r="AU302" s="162" t="s">
        <v>83</v>
      </c>
      <c r="AY302" s="14" t="s">
        <v>170</v>
      </c>
      <c r="BE302" s="163">
        <f t="shared" si="84"/>
        <v>0</v>
      </c>
      <c r="BF302" s="163">
        <f t="shared" si="85"/>
        <v>0</v>
      </c>
      <c r="BG302" s="163">
        <f t="shared" si="86"/>
        <v>0</v>
      </c>
      <c r="BH302" s="163">
        <f t="shared" si="87"/>
        <v>0</v>
      </c>
      <c r="BI302" s="163">
        <f t="shared" si="88"/>
        <v>0</v>
      </c>
      <c r="BJ302" s="14" t="s">
        <v>83</v>
      </c>
      <c r="BK302" s="163">
        <f t="shared" si="89"/>
        <v>0</v>
      </c>
      <c r="BL302" s="14" t="s">
        <v>177</v>
      </c>
      <c r="BM302" s="162" t="s">
        <v>1225</v>
      </c>
    </row>
    <row r="303" spans="1:65" s="2" customFormat="1" ht="24.2" customHeight="1">
      <c r="A303" s="26"/>
      <c r="B303" s="149"/>
      <c r="C303" s="150" t="s">
        <v>1226</v>
      </c>
      <c r="D303" s="150" t="s">
        <v>173</v>
      </c>
      <c r="E303" s="151" t="s">
        <v>1088</v>
      </c>
      <c r="F303" s="152" t="s">
        <v>1089</v>
      </c>
      <c r="G303" s="153" t="s">
        <v>219</v>
      </c>
      <c r="H303" s="154">
        <v>6</v>
      </c>
      <c r="I303" s="155"/>
      <c r="J303" s="155"/>
      <c r="K303" s="156"/>
      <c r="L303" s="157"/>
      <c r="M303" s="158" t="s">
        <v>1</v>
      </c>
      <c r="N303" s="159" t="s">
        <v>36</v>
      </c>
      <c r="O303" s="160">
        <v>0</v>
      </c>
      <c r="P303" s="160">
        <f t="shared" si="81"/>
        <v>0</v>
      </c>
      <c r="Q303" s="160">
        <v>0</v>
      </c>
      <c r="R303" s="160">
        <f t="shared" si="82"/>
        <v>0</v>
      </c>
      <c r="S303" s="160">
        <v>0</v>
      </c>
      <c r="T303" s="161">
        <f t="shared" si="8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62" t="s">
        <v>176</v>
      </c>
      <c r="AT303" s="162" t="s">
        <v>173</v>
      </c>
      <c r="AU303" s="162" t="s">
        <v>83</v>
      </c>
      <c r="AY303" s="14" t="s">
        <v>170</v>
      </c>
      <c r="BE303" s="163">
        <f t="shared" si="84"/>
        <v>0</v>
      </c>
      <c r="BF303" s="163">
        <f t="shared" si="85"/>
        <v>0</v>
      </c>
      <c r="BG303" s="163">
        <f t="shared" si="86"/>
        <v>0</v>
      </c>
      <c r="BH303" s="163">
        <f t="shared" si="87"/>
        <v>0</v>
      </c>
      <c r="BI303" s="163">
        <f t="shared" si="88"/>
        <v>0</v>
      </c>
      <c r="BJ303" s="14" t="s">
        <v>83</v>
      </c>
      <c r="BK303" s="163">
        <f t="shared" si="89"/>
        <v>0</v>
      </c>
      <c r="BL303" s="14" t="s">
        <v>177</v>
      </c>
      <c r="BM303" s="162" t="s">
        <v>1227</v>
      </c>
    </row>
    <row r="304" spans="1:65" s="2" customFormat="1" ht="24.2" customHeight="1">
      <c r="A304" s="26"/>
      <c r="B304" s="149"/>
      <c r="C304" s="150" t="s">
        <v>777</v>
      </c>
      <c r="D304" s="150" t="s">
        <v>173</v>
      </c>
      <c r="E304" s="151" t="s">
        <v>1090</v>
      </c>
      <c r="F304" s="152" t="s">
        <v>1091</v>
      </c>
      <c r="G304" s="153" t="s">
        <v>219</v>
      </c>
      <c r="H304" s="154">
        <v>1</v>
      </c>
      <c r="I304" s="155"/>
      <c r="J304" s="155"/>
      <c r="K304" s="156"/>
      <c r="L304" s="157"/>
      <c r="M304" s="158" t="s">
        <v>1</v>
      </c>
      <c r="N304" s="159" t="s">
        <v>36</v>
      </c>
      <c r="O304" s="160">
        <v>0</v>
      </c>
      <c r="P304" s="160">
        <f t="shared" si="81"/>
        <v>0</v>
      </c>
      <c r="Q304" s="160">
        <v>0</v>
      </c>
      <c r="R304" s="160">
        <f t="shared" si="82"/>
        <v>0</v>
      </c>
      <c r="S304" s="160">
        <v>0</v>
      </c>
      <c r="T304" s="161">
        <f t="shared" si="8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62" t="s">
        <v>176</v>
      </c>
      <c r="AT304" s="162" t="s">
        <v>173</v>
      </c>
      <c r="AU304" s="162" t="s">
        <v>83</v>
      </c>
      <c r="AY304" s="14" t="s">
        <v>170</v>
      </c>
      <c r="BE304" s="163">
        <f t="shared" si="84"/>
        <v>0</v>
      </c>
      <c r="BF304" s="163">
        <f t="shared" si="85"/>
        <v>0</v>
      </c>
      <c r="BG304" s="163">
        <f t="shared" si="86"/>
        <v>0</v>
      </c>
      <c r="BH304" s="163">
        <f t="shared" si="87"/>
        <v>0</v>
      </c>
      <c r="BI304" s="163">
        <f t="shared" si="88"/>
        <v>0</v>
      </c>
      <c r="BJ304" s="14" t="s">
        <v>83</v>
      </c>
      <c r="BK304" s="163">
        <f t="shared" si="89"/>
        <v>0</v>
      </c>
      <c r="BL304" s="14" t="s">
        <v>177</v>
      </c>
      <c r="BM304" s="162" t="s">
        <v>1228</v>
      </c>
    </row>
    <row r="305" spans="1:65" s="2" customFormat="1" ht="24.2" customHeight="1">
      <c r="A305" s="26"/>
      <c r="B305" s="149"/>
      <c r="C305" s="150" t="s">
        <v>1229</v>
      </c>
      <c r="D305" s="150" t="s">
        <v>173</v>
      </c>
      <c r="E305" s="151" t="s">
        <v>1092</v>
      </c>
      <c r="F305" s="152" t="s">
        <v>1093</v>
      </c>
      <c r="G305" s="153" t="s">
        <v>219</v>
      </c>
      <c r="H305" s="154">
        <v>1</v>
      </c>
      <c r="I305" s="155"/>
      <c r="J305" s="155"/>
      <c r="K305" s="156"/>
      <c r="L305" s="157"/>
      <c r="M305" s="158" t="s">
        <v>1</v>
      </c>
      <c r="N305" s="159" t="s">
        <v>36</v>
      </c>
      <c r="O305" s="160">
        <v>0</v>
      </c>
      <c r="P305" s="160">
        <f t="shared" si="81"/>
        <v>0</v>
      </c>
      <c r="Q305" s="160">
        <v>0</v>
      </c>
      <c r="R305" s="160">
        <f t="shared" si="82"/>
        <v>0</v>
      </c>
      <c r="S305" s="160">
        <v>0</v>
      </c>
      <c r="T305" s="161">
        <f t="shared" si="8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62" t="s">
        <v>176</v>
      </c>
      <c r="AT305" s="162" t="s">
        <v>173</v>
      </c>
      <c r="AU305" s="162" t="s">
        <v>83</v>
      </c>
      <c r="AY305" s="14" t="s">
        <v>170</v>
      </c>
      <c r="BE305" s="163">
        <f t="shared" si="84"/>
        <v>0</v>
      </c>
      <c r="BF305" s="163">
        <f t="shared" si="85"/>
        <v>0</v>
      </c>
      <c r="BG305" s="163">
        <f t="shared" si="86"/>
        <v>0</v>
      </c>
      <c r="BH305" s="163">
        <f t="shared" si="87"/>
        <v>0</v>
      </c>
      <c r="BI305" s="163">
        <f t="shared" si="88"/>
        <v>0</v>
      </c>
      <c r="BJ305" s="14" t="s">
        <v>83</v>
      </c>
      <c r="BK305" s="163">
        <f t="shared" si="89"/>
        <v>0</v>
      </c>
      <c r="BL305" s="14" t="s">
        <v>177</v>
      </c>
      <c r="BM305" s="162" t="s">
        <v>1230</v>
      </c>
    </row>
    <row r="306" spans="1:65" s="2" customFormat="1" ht="24.2" customHeight="1">
      <c r="A306" s="26"/>
      <c r="B306" s="149"/>
      <c r="C306" s="150" t="s">
        <v>780</v>
      </c>
      <c r="D306" s="150" t="s">
        <v>173</v>
      </c>
      <c r="E306" s="151" t="s">
        <v>1094</v>
      </c>
      <c r="F306" s="152" t="s">
        <v>1095</v>
      </c>
      <c r="G306" s="153" t="s">
        <v>219</v>
      </c>
      <c r="H306" s="154">
        <v>30</v>
      </c>
      <c r="I306" s="155"/>
      <c r="J306" s="155"/>
      <c r="K306" s="156"/>
      <c r="L306" s="157"/>
      <c r="M306" s="158" t="s">
        <v>1</v>
      </c>
      <c r="N306" s="159" t="s">
        <v>36</v>
      </c>
      <c r="O306" s="160">
        <v>0</v>
      </c>
      <c r="P306" s="160">
        <f t="shared" si="81"/>
        <v>0</v>
      </c>
      <c r="Q306" s="160">
        <v>0</v>
      </c>
      <c r="R306" s="160">
        <f t="shared" si="82"/>
        <v>0</v>
      </c>
      <c r="S306" s="160">
        <v>0</v>
      </c>
      <c r="T306" s="161">
        <f t="shared" si="8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62" t="s">
        <v>176</v>
      </c>
      <c r="AT306" s="162" t="s">
        <v>173</v>
      </c>
      <c r="AU306" s="162" t="s">
        <v>83</v>
      </c>
      <c r="AY306" s="14" t="s">
        <v>170</v>
      </c>
      <c r="BE306" s="163">
        <f t="shared" si="84"/>
        <v>0</v>
      </c>
      <c r="BF306" s="163">
        <f t="shared" si="85"/>
        <v>0</v>
      </c>
      <c r="BG306" s="163">
        <f t="shared" si="86"/>
        <v>0</v>
      </c>
      <c r="BH306" s="163">
        <f t="shared" si="87"/>
        <v>0</v>
      </c>
      <c r="BI306" s="163">
        <f t="shared" si="88"/>
        <v>0</v>
      </c>
      <c r="BJ306" s="14" t="s">
        <v>83</v>
      </c>
      <c r="BK306" s="163">
        <f t="shared" si="89"/>
        <v>0</v>
      </c>
      <c r="BL306" s="14" t="s">
        <v>177</v>
      </c>
      <c r="BM306" s="162" t="s">
        <v>1231</v>
      </c>
    </row>
    <row r="307" spans="1:65" s="2" customFormat="1" ht="24.2" customHeight="1">
      <c r="A307" s="26"/>
      <c r="B307" s="149"/>
      <c r="C307" s="150" t="s">
        <v>1232</v>
      </c>
      <c r="D307" s="150" t="s">
        <v>173</v>
      </c>
      <c r="E307" s="151" t="s">
        <v>1096</v>
      </c>
      <c r="F307" s="152" t="s">
        <v>1097</v>
      </c>
      <c r="G307" s="153" t="s">
        <v>219</v>
      </c>
      <c r="H307" s="154">
        <v>20</v>
      </c>
      <c r="I307" s="155"/>
      <c r="J307" s="155"/>
      <c r="K307" s="156"/>
      <c r="L307" s="157"/>
      <c r="M307" s="158" t="s">
        <v>1</v>
      </c>
      <c r="N307" s="159" t="s">
        <v>36</v>
      </c>
      <c r="O307" s="160">
        <v>0</v>
      </c>
      <c r="P307" s="160">
        <f t="shared" si="81"/>
        <v>0</v>
      </c>
      <c r="Q307" s="160">
        <v>0</v>
      </c>
      <c r="R307" s="160">
        <f t="shared" si="82"/>
        <v>0</v>
      </c>
      <c r="S307" s="160">
        <v>0</v>
      </c>
      <c r="T307" s="161">
        <f t="shared" si="8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62" t="s">
        <v>176</v>
      </c>
      <c r="AT307" s="162" t="s">
        <v>173</v>
      </c>
      <c r="AU307" s="162" t="s">
        <v>83</v>
      </c>
      <c r="AY307" s="14" t="s">
        <v>170</v>
      </c>
      <c r="BE307" s="163">
        <f t="shared" si="84"/>
        <v>0</v>
      </c>
      <c r="BF307" s="163">
        <f t="shared" si="85"/>
        <v>0</v>
      </c>
      <c r="BG307" s="163">
        <f t="shared" si="86"/>
        <v>0</v>
      </c>
      <c r="BH307" s="163">
        <f t="shared" si="87"/>
        <v>0</v>
      </c>
      <c r="BI307" s="163">
        <f t="shared" si="88"/>
        <v>0</v>
      </c>
      <c r="BJ307" s="14" t="s">
        <v>83</v>
      </c>
      <c r="BK307" s="163">
        <f t="shared" si="89"/>
        <v>0</v>
      </c>
      <c r="BL307" s="14" t="s">
        <v>177</v>
      </c>
      <c r="BM307" s="162" t="s">
        <v>1233</v>
      </c>
    </row>
    <row r="308" spans="1:65" s="2" customFormat="1" ht="24.2" customHeight="1">
      <c r="A308" s="26"/>
      <c r="B308" s="149"/>
      <c r="C308" s="150" t="s">
        <v>784</v>
      </c>
      <c r="D308" s="150" t="s">
        <v>173</v>
      </c>
      <c r="E308" s="151" t="s">
        <v>1098</v>
      </c>
      <c r="F308" s="152" t="s">
        <v>1099</v>
      </c>
      <c r="G308" s="153" t="s">
        <v>219</v>
      </c>
      <c r="H308" s="154">
        <v>6</v>
      </c>
      <c r="I308" s="155"/>
      <c r="J308" s="155"/>
      <c r="K308" s="156"/>
      <c r="L308" s="157"/>
      <c r="M308" s="158" t="s">
        <v>1</v>
      </c>
      <c r="N308" s="159" t="s">
        <v>36</v>
      </c>
      <c r="O308" s="160">
        <v>0</v>
      </c>
      <c r="P308" s="160">
        <f t="shared" si="81"/>
        <v>0</v>
      </c>
      <c r="Q308" s="160">
        <v>0</v>
      </c>
      <c r="R308" s="160">
        <f t="shared" si="82"/>
        <v>0</v>
      </c>
      <c r="S308" s="160">
        <v>0</v>
      </c>
      <c r="T308" s="161">
        <f t="shared" si="8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62" t="s">
        <v>176</v>
      </c>
      <c r="AT308" s="162" t="s">
        <v>173</v>
      </c>
      <c r="AU308" s="162" t="s">
        <v>83</v>
      </c>
      <c r="AY308" s="14" t="s">
        <v>170</v>
      </c>
      <c r="BE308" s="163">
        <f t="shared" si="84"/>
        <v>0</v>
      </c>
      <c r="BF308" s="163">
        <f t="shared" si="85"/>
        <v>0</v>
      </c>
      <c r="BG308" s="163">
        <f t="shared" si="86"/>
        <v>0</v>
      </c>
      <c r="BH308" s="163">
        <f t="shared" si="87"/>
        <v>0</v>
      </c>
      <c r="BI308" s="163">
        <f t="shared" si="88"/>
        <v>0</v>
      </c>
      <c r="BJ308" s="14" t="s">
        <v>83</v>
      </c>
      <c r="BK308" s="163">
        <f t="shared" si="89"/>
        <v>0</v>
      </c>
      <c r="BL308" s="14" t="s">
        <v>177</v>
      </c>
      <c r="BM308" s="162" t="s">
        <v>1234</v>
      </c>
    </row>
    <row r="309" spans="1:65" s="2" customFormat="1" ht="24.2" customHeight="1">
      <c r="A309" s="26"/>
      <c r="B309" s="149"/>
      <c r="C309" s="150" t="s">
        <v>1235</v>
      </c>
      <c r="D309" s="150" t="s">
        <v>173</v>
      </c>
      <c r="E309" s="151" t="s">
        <v>1100</v>
      </c>
      <c r="F309" s="152" t="s">
        <v>1236</v>
      </c>
      <c r="G309" s="153" t="s">
        <v>219</v>
      </c>
      <c r="H309" s="154">
        <v>2</v>
      </c>
      <c r="I309" s="155"/>
      <c r="J309" s="155"/>
      <c r="K309" s="156"/>
      <c r="L309" s="157"/>
      <c r="M309" s="158" t="s">
        <v>1</v>
      </c>
      <c r="N309" s="159" t="s">
        <v>36</v>
      </c>
      <c r="O309" s="160">
        <v>0</v>
      </c>
      <c r="P309" s="160">
        <f t="shared" si="81"/>
        <v>0</v>
      </c>
      <c r="Q309" s="160">
        <v>0</v>
      </c>
      <c r="R309" s="160">
        <f t="shared" si="82"/>
        <v>0</v>
      </c>
      <c r="S309" s="160">
        <v>0</v>
      </c>
      <c r="T309" s="161">
        <f t="shared" si="8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62" t="s">
        <v>176</v>
      </c>
      <c r="AT309" s="162" t="s">
        <v>173</v>
      </c>
      <c r="AU309" s="162" t="s">
        <v>83</v>
      </c>
      <c r="AY309" s="14" t="s">
        <v>170</v>
      </c>
      <c r="BE309" s="163">
        <f t="shared" si="84"/>
        <v>0</v>
      </c>
      <c r="BF309" s="163">
        <f t="shared" si="85"/>
        <v>0</v>
      </c>
      <c r="BG309" s="163">
        <f t="shared" si="86"/>
        <v>0</v>
      </c>
      <c r="BH309" s="163">
        <f t="shared" si="87"/>
        <v>0</v>
      </c>
      <c r="BI309" s="163">
        <f t="shared" si="88"/>
        <v>0</v>
      </c>
      <c r="BJ309" s="14" t="s">
        <v>83</v>
      </c>
      <c r="BK309" s="163">
        <f t="shared" si="89"/>
        <v>0</v>
      </c>
      <c r="BL309" s="14" t="s">
        <v>177</v>
      </c>
      <c r="BM309" s="162" t="s">
        <v>1237</v>
      </c>
    </row>
    <row r="310" spans="1:65" s="2" customFormat="1" ht="24.2" customHeight="1">
      <c r="A310" s="26"/>
      <c r="B310" s="149"/>
      <c r="C310" s="150" t="s">
        <v>787</v>
      </c>
      <c r="D310" s="150" t="s">
        <v>173</v>
      </c>
      <c r="E310" s="151" t="s">
        <v>1102</v>
      </c>
      <c r="F310" s="152" t="s">
        <v>1097</v>
      </c>
      <c r="G310" s="153" t="s">
        <v>219</v>
      </c>
      <c r="H310" s="154">
        <v>12</v>
      </c>
      <c r="I310" s="155"/>
      <c r="J310" s="155"/>
      <c r="K310" s="156"/>
      <c r="L310" s="157"/>
      <c r="M310" s="158" t="s">
        <v>1</v>
      </c>
      <c r="N310" s="159" t="s">
        <v>36</v>
      </c>
      <c r="O310" s="160">
        <v>0</v>
      </c>
      <c r="P310" s="160">
        <f t="shared" si="81"/>
        <v>0</v>
      </c>
      <c r="Q310" s="160">
        <v>0</v>
      </c>
      <c r="R310" s="160">
        <f t="shared" si="82"/>
        <v>0</v>
      </c>
      <c r="S310" s="160">
        <v>0</v>
      </c>
      <c r="T310" s="161">
        <f t="shared" si="8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62" t="s">
        <v>176</v>
      </c>
      <c r="AT310" s="162" t="s">
        <v>173</v>
      </c>
      <c r="AU310" s="162" t="s">
        <v>83</v>
      </c>
      <c r="AY310" s="14" t="s">
        <v>170</v>
      </c>
      <c r="BE310" s="163">
        <f t="shared" si="84"/>
        <v>0</v>
      </c>
      <c r="BF310" s="163">
        <f t="shared" si="85"/>
        <v>0</v>
      </c>
      <c r="BG310" s="163">
        <f t="shared" si="86"/>
        <v>0</v>
      </c>
      <c r="BH310" s="163">
        <f t="shared" si="87"/>
        <v>0</v>
      </c>
      <c r="BI310" s="163">
        <f t="shared" si="88"/>
        <v>0</v>
      </c>
      <c r="BJ310" s="14" t="s">
        <v>83</v>
      </c>
      <c r="BK310" s="163">
        <f t="shared" si="89"/>
        <v>0</v>
      </c>
      <c r="BL310" s="14" t="s">
        <v>177</v>
      </c>
      <c r="BM310" s="162" t="s">
        <v>1238</v>
      </c>
    </row>
    <row r="311" spans="1:65" s="2" customFormat="1" ht="33" customHeight="1">
      <c r="A311" s="26"/>
      <c r="B311" s="149"/>
      <c r="C311" s="150" t="s">
        <v>1239</v>
      </c>
      <c r="D311" s="150" t="s">
        <v>173</v>
      </c>
      <c r="E311" s="151" t="s">
        <v>1103</v>
      </c>
      <c r="F311" s="152" t="s">
        <v>1240</v>
      </c>
      <c r="G311" s="153" t="s">
        <v>219</v>
      </c>
      <c r="H311" s="154">
        <v>6</v>
      </c>
      <c r="I311" s="155"/>
      <c r="J311" s="155"/>
      <c r="K311" s="156"/>
      <c r="L311" s="157"/>
      <c r="M311" s="158" t="s">
        <v>1</v>
      </c>
      <c r="N311" s="159" t="s">
        <v>36</v>
      </c>
      <c r="O311" s="160">
        <v>0</v>
      </c>
      <c r="P311" s="160">
        <f t="shared" si="81"/>
        <v>0</v>
      </c>
      <c r="Q311" s="160">
        <v>0</v>
      </c>
      <c r="R311" s="160">
        <f t="shared" si="82"/>
        <v>0</v>
      </c>
      <c r="S311" s="160">
        <v>0</v>
      </c>
      <c r="T311" s="161">
        <f t="shared" si="8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62" t="s">
        <v>176</v>
      </c>
      <c r="AT311" s="162" t="s">
        <v>173</v>
      </c>
      <c r="AU311" s="162" t="s">
        <v>83</v>
      </c>
      <c r="AY311" s="14" t="s">
        <v>170</v>
      </c>
      <c r="BE311" s="163">
        <f t="shared" si="84"/>
        <v>0</v>
      </c>
      <c r="BF311" s="163">
        <f t="shared" si="85"/>
        <v>0</v>
      </c>
      <c r="BG311" s="163">
        <f t="shared" si="86"/>
        <v>0</v>
      </c>
      <c r="BH311" s="163">
        <f t="shared" si="87"/>
        <v>0</v>
      </c>
      <c r="BI311" s="163">
        <f t="shared" si="88"/>
        <v>0</v>
      </c>
      <c r="BJ311" s="14" t="s">
        <v>83</v>
      </c>
      <c r="BK311" s="163">
        <f t="shared" si="89"/>
        <v>0</v>
      </c>
      <c r="BL311" s="14" t="s">
        <v>177</v>
      </c>
      <c r="BM311" s="162" t="s">
        <v>1241</v>
      </c>
    </row>
    <row r="312" spans="1:65" s="2" customFormat="1" ht="24.2" customHeight="1">
      <c r="A312" s="26"/>
      <c r="B312" s="149"/>
      <c r="C312" s="150" t="s">
        <v>791</v>
      </c>
      <c r="D312" s="150" t="s">
        <v>173</v>
      </c>
      <c r="E312" s="151" t="s">
        <v>1105</v>
      </c>
      <c r="F312" s="152" t="s">
        <v>1099</v>
      </c>
      <c r="G312" s="153" t="s">
        <v>219</v>
      </c>
      <c r="H312" s="154">
        <v>2</v>
      </c>
      <c r="I312" s="155"/>
      <c r="J312" s="155"/>
      <c r="K312" s="156"/>
      <c r="L312" s="157"/>
      <c r="M312" s="158" t="s">
        <v>1</v>
      </c>
      <c r="N312" s="159" t="s">
        <v>36</v>
      </c>
      <c r="O312" s="160">
        <v>0</v>
      </c>
      <c r="P312" s="160">
        <f t="shared" si="81"/>
        <v>0</v>
      </c>
      <c r="Q312" s="160">
        <v>0</v>
      </c>
      <c r="R312" s="160">
        <f t="shared" si="82"/>
        <v>0</v>
      </c>
      <c r="S312" s="160">
        <v>0</v>
      </c>
      <c r="T312" s="161">
        <f t="shared" si="8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62" t="s">
        <v>176</v>
      </c>
      <c r="AT312" s="162" t="s">
        <v>173</v>
      </c>
      <c r="AU312" s="162" t="s">
        <v>83</v>
      </c>
      <c r="AY312" s="14" t="s">
        <v>170</v>
      </c>
      <c r="BE312" s="163">
        <f t="shared" si="84"/>
        <v>0</v>
      </c>
      <c r="BF312" s="163">
        <f t="shared" si="85"/>
        <v>0</v>
      </c>
      <c r="BG312" s="163">
        <f t="shared" si="86"/>
        <v>0</v>
      </c>
      <c r="BH312" s="163">
        <f t="shared" si="87"/>
        <v>0</v>
      </c>
      <c r="BI312" s="163">
        <f t="shared" si="88"/>
        <v>0</v>
      </c>
      <c r="BJ312" s="14" t="s">
        <v>83</v>
      </c>
      <c r="BK312" s="163">
        <f t="shared" si="89"/>
        <v>0</v>
      </c>
      <c r="BL312" s="14" t="s">
        <v>177</v>
      </c>
      <c r="BM312" s="162" t="s">
        <v>1242</v>
      </c>
    </row>
    <row r="313" spans="1:65" s="2" customFormat="1" ht="16.5" customHeight="1">
      <c r="A313" s="26"/>
      <c r="B313" s="149"/>
      <c r="C313" s="150" t="s">
        <v>1243</v>
      </c>
      <c r="D313" s="150" t="s">
        <v>173</v>
      </c>
      <c r="E313" s="151" t="s">
        <v>1106</v>
      </c>
      <c r="F313" s="152" t="s">
        <v>1107</v>
      </c>
      <c r="G313" s="153" t="s">
        <v>981</v>
      </c>
      <c r="H313" s="154">
        <v>15</v>
      </c>
      <c r="I313" s="155"/>
      <c r="J313" s="155"/>
      <c r="K313" s="156"/>
      <c r="L313" s="157"/>
      <c r="M313" s="158" t="s">
        <v>1</v>
      </c>
      <c r="N313" s="159" t="s">
        <v>36</v>
      </c>
      <c r="O313" s="160">
        <v>0</v>
      </c>
      <c r="P313" s="160">
        <f t="shared" si="81"/>
        <v>0</v>
      </c>
      <c r="Q313" s="160">
        <v>0</v>
      </c>
      <c r="R313" s="160">
        <f t="shared" si="82"/>
        <v>0</v>
      </c>
      <c r="S313" s="160">
        <v>0</v>
      </c>
      <c r="T313" s="161">
        <f t="shared" si="8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62" t="s">
        <v>176</v>
      </c>
      <c r="AT313" s="162" t="s">
        <v>173</v>
      </c>
      <c r="AU313" s="162" t="s">
        <v>83</v>
      </c>
      <c r="AY313" s="14" t="s">
        <v>170</v>
      </c>
      <c r="BE313" s="163">
        <f t="shared" si="84"/>
        <v>0</v>
      </c>
      <c r="BF313" s="163">
        <f t="shared" si="85"/>
        <v>0</v>
      </c>
      <c r="BG313" s="163">
        <f t="shared" si="86"/>
        <v>0</v>
      </c>
      <c r="BH313" s="163">
        <f t="shared" si="87"/>
        <v>0</v>
      </c>
      <c r="BI313" s="163">
        <f t="shared" si="88"/>
        <v>0</v>
      </c>
      <c r="BJ313" s="14" t="s">
        <v>83</v>
      </c>
      <c r="BK313" s="163">
        <f t="shared" si="89"/>
        <v>0</v>
      </c>
      <c r="BL313" s="14" t="s">
        <v>177</v>
      </c>
      <c r="BM313" s="162" t="s">
        <v>1244</v>
      </c>
    </row>
    <row r="314" spans="1:65" s="2" customFormat="1" ht="24.2" customHeight="1">
      <c r="A314" s="26"/>
      <c r="B314" s="149"/>
      <c r="C314" s="150" t="s">
        <v>794</v>
      </c>
      <c r="D314" s="150" t="s">
        <v>173</v>
      </c>
      <c r="E314" s="151" t="s">
        <v>1108</v>
      </c>
      <c r="F314" s="152" t="s">
        <v>1062</v>
      </c>
      <c r="G314" s="153" t="s">
        <v>981</v>
      </c>
      <c r="H314" s="154">
        <v>30</v>
      </c>
      <c r="I314" s="155"/>
      <c r="J314" s="155"/>
      <c r="K314" s="156"/>
      <c r="L314" s="157"/>
      <c r="M314" s="158" t="s">
        <v>1</v>
      </c>
      <c r="N314" s="159" t="s">
        <v>36</v>
      </c>
      <c r="O314" s="160">
        <v>0</v>
      </c>
      <c r="P314" s="160">
        <f t="shared" si="81"/>
        <v>0</v>
      </c>
      <c r="Q314" s="160">
        <v>0</v>
      </c>
      <c r="R314" s="160">
        <f t="shared" si="82"/>
        <v>0</v>
      </c>
      <c r="S314" s="160">
        <v>0</v>
      </c>
      <c r="T314" s="161">
        <f t="shared" si="8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62" t="s">
        <v>176</v>
      </c>
      <c r="AT314" s="162" t="s">
        <v>173</v>
      </c>
      <c r="AU314" s="162" t="s">
        <v>83</v>
      </c>
      <c r="AY314" s="14" t="s">
        <v>170</v>
      </c>
      <c r="BE314" s="163">
        <f t="shared" si="84"/>
        <v>0</v>
      </c>
      <c r="BF314" s="163">
        <f t="shared" si="85"/>
        <v>0</v>
      </c>
      <c r="BG314" s="163">
        <f t="shared" si="86"/>
        <v>0</v>
      </c>
      <c r="BH314" s="163">
        <f t="shared" si="87"/>
        <v>0</v>
      </c>
      <c r="BI314" s="163">
        <f t="shared" si="88"/>
        <v>0</v>
      </c>
      <c r="BJ314" s="14" t="s">
        <v>83</v>
      </c>
      <c r="BK314" s="163">
        <f t="shared" si="89"/>
        <v>0</v>
      </c>
      <c r="BL314" s="14" t="s">
        <v>177</v>
      </c>
      <c r="BM314" s="162" t="s">
        <v>1245</v>
      </c>
    </row>
    <row r="315" spans="1:65" s="2" customFormat="1" ht="24.2" customHeight="1">
      <c r="A315" s="26"/>
      <c r="B315" s="149"/>
      <c r="C315" s="150" t="s">
        <v>1246</v>
      </c>
      <c r="D315" s="150" t="s">
        <v>173</v>
      </c>
      <c r="E315" s="151" t="s">
        <v>1109</v>
      </c>
      <c r="F315" s="152" t="s">
        <v>1064</v>
      </c>
      <c r="G315" s="153" t="s">
        <v>981</v>
      </c>
      <c r="H315" s="154">
        <v>15</v>
      </c>
      <c r="I315" s="155"/>
      <c r="J315" s="155"/>
      <c r="K315" s="156"/>
      <c r="L315" s="157"/>
      <c r="M315" s="158" t="s">
        <v>1</v>
      </c>
      <c r="N315" s="159" t="s">
        <v>36</v>
      </c>
      <c r="O315" s="160">
        <v>0</v>
      </c>
      <c r="P315" s="160">
        <f t="shared" si="81"/>
        <v>0</v>
      </c>
      <c r="Q315" s="160">
        <v>0</v>
      </c>
      <c r="R315" s="160">
        <f t="shared" si="82"/>
        <v>0</v>
      </c>
      <c r="S315" s="160">
        <v>0</v>
      </c>
      <c r="T315" s="161">
        <f t="shared" si="8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62" t="s">
        <v>176</v>
      </c>
      <c r="AT315" s="162" t="s">
        <v>173</v>
      </c>
      <c r="AU315" s="162" t="s">
        <v>83</v>
      </c>
      <c r="AY315" s="14" t="s">
        <v>170</v>
      </c>
      <c r="BE315" s="163">
        <f t="shared" si="84"/>
        <v>0</v>
      </c>
      <c r="BF315" s="163">
        <f t="shared" si="85"/>
        <v>0</v>
      </c>
      <c r="BG315" s="163">
        <f t="shared" si="86"/>
        <v>0</v>
      </c>
      <c r="BH315" s="163">
        <f t="shared" si="87"/>
        <v>0</v>
      </c>
      <c r="BI315" s="163">
        <f t="shared" si="88"/>
        <v>0</v>
      </c>
      <c r="BJ315" s="14" t="s">
        <v>83</v>
      </c>
      <c r="BK315" s="163">
        <f t="shared" si="89"/>
        <v>0</v>
      </c>
      <c r="BL315" s="14" t="s">
        <v>177</v>
      </c>
      <c r="BM315" s="162" t="s">
        <v>1247</v>
      </c>
    </row>
    <row r="316" spans="1:65" s="2" customFormat="1" ht="24.2" customHeight="1">
      <c r="A316" s="26"/>
      <c r="B316" s="149"/>
      <c r="C316" s="150" t="s">
        <v>798</v>
      </c>
      <c r="D316" s="150" t="s">
        <v>173</v>
      </c>
      <c r="E316" s="151" t="s">
        <v>1110</v>
      </c>
      <c r="F316" s="152" t="s">
        <v>1111</v>
      </c>
      <c r="G316" s="153" t="s">
        <v>981</v>
      </c>
      <c r="H316" s="154">
        <v>20</v>
      </c>
      <c r="I316" s="155"/>
      <c r="J316" s="155"/>
      <c r="K316" s="156"/>
      <c r="L316" s="157"/>
      <c r="M316" s="158" t="s">
        <v>1</v>
      </c>
      <c r="N316" s="159" t="s">
        <v>36</v>
      </c>
      <c r="O316" s="160">
        <v>0</v>
      </c>
      <c r="P316" s="160">
        <f t="shared" si="81"/>
        <v>0</v>
      </c>
      <c r="Q316" s="160">
        <v>0</v>
      </c>
      <c r="R316" s="160">
        <f t="shared" si="82"/>
        <v>0</v>
      </c>
      <c r="S316" s="160">
        <v>0</v>
      </c>
      <c r="T316" s="161">
        <f t="shared" si="8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62" t="s">
        <v>176</v>
      </c>
      <c r="AT316" s="162" t="s">
        <v>173</v>
      </c>
      <c r="AU316" s="162" t="s">
        <v>83</v>
      </c>
      <c r="AY316" s="14" t="s">
        <v>170</v>
      </c>
      <c r="BE316" s="163">
        <f t="shared" si="84"/>
        <v>0</v>
      </c>
      <c r="BF316" s="163">
        <f t="shared" si="85"/>
        <v>0</v>
      </c>
      <c r="BG316" s="163">
        <f t="shared" si="86"/>
        <v>0</v>
      </c>
      <c r="BH316" s="163">
        <f t="shared" si="87"/>
        <v>0</v>
      </c>
      <c r="BI316" s="163">
        <f t="shared" si="88"/>
        <v>0</v>
      </c>
      <c r="BJ316" s="14" t="s">
        <v>83</v>
      </c>
      <c r="BK316" s="163">
        <f t="shared" si="89"/>
        <v>0</v>
      </c>
      <c r="BL316" s="14" t="s">
        <v>177</v>
      </c>
      <c r="BM316" s="162" t="s">
        <v>1248</v>
      </c>
    </row>
    <row r="317" spans="1:65" s="2" customFormat="1" ht="24.2" customHeight="1">
      <c r="A317" s="26"/>
      <c r="B317" s="149"/>
      <c r="C317" s="150" t="s">
        <v>1249</v>
      </c>
      <c r="D317" s="150" t="s">
        <v>173</v>
      </c>
      <c r="E317" s="151" t="s">
        <v>1112</v>
      </c>
      <c r="F317" s="152" t="s">
        <v>1113</v>
      </c>
      <c r="G317" s="153" t="s">
        <v>981</v>
      </c>
      <c r="H317" s="154">
        <v>9</v>
      </c>
      <c r="I317" s="155"/>
      <c r="J317" s="155"/>
      <c r="K317" s="156"/>
      <c r="L317" s="157"/>
      <c r="M317" s="158" t="s">
        <v>1</v>
      </c>
      <c r="N317" s="159" t="s">
        <v>36</v>
      </c>
      <c r="O317" s="160">
        <v>0</v>
      </c>
      <c r="P317" s="160">
        <f t="shared" si="81"/>
        <v>0</v>
      </c>
      <c r="Q317" s="160">
        <v>0</v>
      </c>
      <c r="R317" s="160">
        <f t="shared" si="82"/>
        <v>0</v>
      </c>
      <c r="S317" s="160">
        <v>0</v>
      </c>
      <c r="T317" s="161">
        <f t="shared" si="8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62" t="s">
        <v>176</v>
      </c>
      <c r="AT317" s="162" t="s">
        <v>173</v>
      </c>
      <c r="AU317" s="162" t="s">
        <v>83</v>
      </c>
      <c r="AY317" s="14" t="s">
        <v>170</v>
      </c>
      <c r="BE317" s="163">
        <f t="shared" si="84"/>
        <v>0</v>
      </c>
      <c r="BF317" s="163">
        <f t="shared" si="85"/>
        <v>0</v>
      </c>
      <c r="BG317" s="163">
        <f t="shared" si="86"/>
        <v>0</v>
      </c>
      <c r="BH317" s="163">
        <f t="shared" si="87"/>
        <v>0</v>
      </c>
      <c r="BI317" s="163">
        <f t="shared" si="88"/>
        <v>0</v>
      </c>
      <c r="BJ317" s="14" t="s">
        <v>83</v>
      </c>
      <c r="BK317" s="163">
        <f t="shared" si="89"/>
        <v>0</v>
      </c>
      <c r="BL317" s="14" t="s">
        <v>177</v>
      </c>
      <c r="BM317" s="162" t="s">
        <v>1250</v>
      </c>
    </row>
    <row r="318" spans="1:65" s="12" customFormat="1" ht="22.9" customHeight="1">
      <c r="B318" s="137"/>
      <c r="D318" s="138" t="s">
        <v>69</v>
      </c>
      <c r="E318" s="147" t="s">
        <v>988</v>
      </c>
      <c r="F318" s="147" t="s">
        <v>1114</v>
      </c>
      <c r="J318" s="148"/>
      <c r="L318" s="137"/>
      <c r="M318" s="141"/>
      <c r="N318" s="142"/>
      <c r="O318" s="142"/>
      <c r="P318" s="143">
        <f>SUM(P319:P333)</f>
        <v>0</v>
      </c>
      <c r="Q318" s="142"/>
      <c r="R318" s="143">
        <f>SUM(R319:R333)</f>
        <v>0</v>
      </c>
      <c r="S318" s="142"/>
      <c r="T318" s="144">
        <f>SUM(T319:T333)</f>
        <v>0</v>
      </c>
      <c r="AR318" s="138" t="s">
        <v>77</v>
      </c>
      <c r="AT318" s="145" t="s">
        <v>69</v>
      </c>
      <c r="AU318" s="145" t="s">
        <v>77</v>
      </c>
      <c r="AY318" s="138" t="s">
        <v>170</v>
      </c>
      <c r="BK318" s="146">
        <f>SUM(BK319:BK333)</f>
        <v>0</v>
      </c>
    </row>
    <row r="319" spans="1:65" s="2" customFormat="1" ht="66.75" customHeight="1">
      <c r="A319" s="26"/>
      <c r="B319" s="149"/>
      <c r="C319" s="150" t="s">
        <v>801</v>
      </c>
      <c r="D319" s="150" t="s">
        <v>173</v>
      </c>
      <c r="E319" s="151" t="s">
        <v>1115</v>
      </c>
      <c r="F319" s="152" t="s">
        <v>1251</v>
      </c>
      <c r="G319" s="153" t="s">
        <v>219</v>
      </c>
      <c r="H319" s="154">
        <v>1</v>
      </c>
      <c r="I319" s="155"/>
      <c r="J319" s="155"/>
      <c r="K319" s="156"/>
      <c r="L319" s="157"/>
      <c r="M319" s="158" t="s">
        <v>1</v>
      </c>
      <c r="N319" s="159" t="s">
        <v>36</v>
      </c>
      <c r="O319" s="160">
        <v>0</v>
      </c>
      <c r="P319" s="160">
        <f t="shared" ref="P319:P333" si="90">O319*H319</f>
        <v>0</v>
      </c>
      <c r="Q319" s="160">
        <v>0</v>
      </c>
      <c r="R319" s="160">
        <f t="shared" ref="R319:R333" si="91">Q319*H319</f>
        <v>0</v>
      </c>
      <c r="S319" s="160">
        <v>0</v>
      </c>
      <c r="T319" s="161">
        <f t="shared" ref="T319:T333" si="92">S319*H319</f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62" t="s">
        <v>176</v>
      </c>
      <c r="AT319" s="162" t="s">
        <v>173</v>
      </c>
      <c r="AU319" s="162" t="s">
        <v>83</v>
      </c>
      <c r="AY319" s="14" t="s">
        <v>170</v>
      </c>
      <c r="BE319" s="163">
        <f t="shared" ref="BE319:BE333" si="93">IF(N319="základná",J319,0)</f>
        <v>0</v>
      </c>
      <c r="BF319" s="163">
        <f t="shared" ref="BF319:BF333" si="94">IF(N319="znížená",J319,0)</f>
        <v>0</v>
      </c>
      <c r="BG319" s="163">
        <f t="shared" ref="BG319:BG333" si="95">IF(N319="zákl. prenesená",J319,0)</f>
        <v>0</v>
      </c>
      <c r="BH319" s="163">
        <f t="shared" ref="BH319:BH333" si="96">IF(N319="zníž. prenesená",J319,0)</f>
        <v>0</v>
      </c>
      <c r="BI319" s="163">
        <f t="shared" ref="BI319:BI333" si="97">IF(N319="nulová",J319,0)</f>
        <v>0</v>
      </c>
      <c r="BJ319" s="14" t="s">
        <v>83</v>
      </c>
      <c r="BK319" s="163">
        <f t="shared" ref="BK319:BK333" si="98">ROUND(I319*H319,2)</f>
        <v>0</v>
      </c>
      <c r="BL319" s="14" t="s">
        <v>177</v>
      </c>
      <c r="BM319" s="162" t="s">
        <v>1252</v>
      </c>
    </row>
    <row r="320" spans="1:65" s="2" customFormat="1" ht="16.5" customHeight="1">
      <c r="A320" s="26"/>
      <c r="B320" s="149"/>
      <c r="C320" s="150" t="s">
        <v>1253</v>
      </c>
      <c r="D320" s="150" t="s">
        <v>173</v>
      </c>
      <c r="E320" s="151" t="s">
        <v>1117</v>
      </c>
      <c r="F320" s="152" t="s">
        <v>1254</v>
      </c>
      <c r="G320" s="153" t="s">
        <v>219</v>
      </c>
      <c r="H320" s="154">
        <v>1</v>
      </c>
      <c r="I320" s="155"/>
      <c r="J320" s="155"/>
      <c r="K320" s="156"/>
      <c r="L320" s="157"/>
      <c r="M320" s="158" t="s">
        <v>1</v>
      </c>
      <c r="N320" s="159" t="s">
        <v>36</v>
      </c>
      <c r="O320" s="160">
        <v>0</v>
      </c>
      <c r="P320" s="160">
        <f t="shared" si="90"/>
        <v>0</v>
      </c>
      <c r="Q320" s="160">
        <v>0</v>
      </c>
      <c r="R320" s="160">
        <f t="shared" si="91"/>
        <v>0</v>
      </c>
      <c r="S320" s="160">
        <v>0</v>
      </c>
      <c r="T320" s="161">
        <f t="shared" si="92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62" t="s">
        <v>176</v>
      </c>
      <c r="AT320" s="162" t="s">
        <v>173</v>
      </c>
      <c r="AU320" s="162" t="s">
        <v>83</v>
      </c>
      <c r="AY320" s="14" t="s">
        <v>170</v>
      </c>
      <c r="BE320" s="163">
        <f t="shared" si="93"/>
        <v>0</v>
      </c>
      <c r="BF320" s="163">
        <f t="shared" si="94"/>
        <v>0</v>
      </c>
      <c r="BG320" s="163">
        <f t="shared" si="95"/>
        <v>0</v>
      </c>
      <c r="BH320" s="163">
        <f t="shared" si="96"/>
        <v>0</v>
      </c>
      <c r="BI320" s="163">
        <f t="shared" si="97"/>
        <v>0</v>
      </c>
      <c r="BJ320" s="14" t="s">
        <v>83</v>
      </c>
      <c r="BK320" s="163">
        <f t="shared" si="98"/>
        <v>0</v>
      </c>
      <c r="BL320" s="14" t="s">
        <v>177</v>
      </c>
      <c r="BM320" s="162" t="s">
        <v>1255</v>
      </c>
    </row>
    <row r="321" spans="1:65" s="2" customFormat="1" ht="16.5" customHeight="1">
      <c r="A321" s="26"/>
      <c r="B321" s="149"/>
      <c r="C321" s="150" t="s">
        <v>805</v>
      </c>
      <c r="D321" s="150" t="s">
        <v>173</v>
      </c>
      <c r="E321" s="151" t="s">
        <v>1119</v>
      </c>
      <c r="F321" s="152" t="s">
        <v>1120</v>
      </c>
      <c r="G321" s="153" t="s">
        <v>219</v>
      </c>
      <c r="H321" s="154">
        <v>1</v>
      </c>
      <c r="I321" s="155"/>
      <c r="J321" s="155"/>
      <c r="K321" s="156"/>
      <c r="L321" s="157"/>
      <c r="M321" s="158" t="s">
        <v>1</v>
      </c>
      <c r="N321" s="159" t="s">
        <v>36</v>
      </c>
      <c r="O321" s="160">
        <v>0</v>
      </c>
      <c r="P321" s="160">
        <f t="shared" si="90"/>
        <v>0</v>
      </c>
      <c r="Q321" s="160">
        <v>0</v>
      </c>
      <c r="R321" s="160">
        <f t="shared" si="91"/>
        <v>0</v>
      </c>
      <c r="S321" s="160">
        <v>0</v>
      </c>
      <c r="T321" s="161">
        <f t="shared" si="92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62" t="s">
        <v>176</v>
      </c>
      <c r="AT321" s="162" t="s">
        <v>173</v>
      </c>
      <c r="AU321" s="162" t="s">
        <v>83</v>
      </c>
      <c r="AY321" s="14" t="s">
        <v>170</v>
      </c>
      <c r="BE321" s="163">
        <f t="shared" si="93"/>
        <v>0</v>
      </c>
      <c r="BF321" s="163">
        <f t="shared" si="94"/>
        <v>0</v>
      </c>
      <c r="BG321" s="163">
        <f t="shared" si="95"/>
        <v>0</v>
      </c>
      <c r="BH321" s="163">
        <f t="shared" si="96"/>
        <v>0</v>
      </c>
      <c r="BI321" s="163">
        <f t="shared" si="97"/>
        <v>0</v>
      </c>
      <c r="BJ321" s="14" t="s">
        <v>83</v>
      </c>
      <c r="BK321" s="163">
        <f t="shared" si="98"/>
        <v>0</v>
      </c>
      <c r="BL321" s="14" t="s">
        <v>177</v>
      </c>
      <c r="BM321" s="162" t="s">
        <v>1256</v>
      </c>
    </row>
    <row r="322" spans="1:65" s="2" customFormat="1" ht="16.5" customHeight="1">
      <c r="A322" s="26"/>
      <c r="B322" s="149"/>
      <c r="C322" s="150" t="s">
        <v>1257</v>
      </c>
      <c r="D322" s="150" t="s">
        <v>173</v>
      </c>
      <c r="E322" s="151" t="s">
        <v>1121</v>
      </c>
      <c r="F322" s="152" t="s">
        <v>1122</v>
      </c>
      <c r="G322" s="153" t="s">
        <v>219</v>
      </c>
      <c r="H322" s="154">
        <v>4</v>
      </c>
      <c r="I322" s="155"/>
      <c r="J322" s="155"/>
      <c r="K322" s="156"/>
      <c r="L322" s="157"/>
      <c r="M322" s="158" t="s">
        <v>1</v>
      </c>
      <c r="N322" s="159" t="s">
        <v>36</v>
      </c>
      <c r="O322" s="160">
        <v>0</v>
      </c>
      <c r="P322" s="160">
        <f t="shared" si="90"/>
        <v>0</v>
      </c>
      <c r="Q322" s="160">
        <v>0</v>
      </c>
      <c r="R322" s="160">
        <f t="shared" si="91"/>
        <v>0</v>
      </c>
      <c r="S322" s="160">
        <v>0</v>
      </c>
      <c r="T322" s="161">
        <f t="shared" si="92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62" t="s">
        <v>176</v>
      </c>
      <c r="AT322" s="162" t="s">
        <v>173</v>
      </c>
      <c r="AU322" s="162" t="s">
        <v>83</v>
      </c>
      <c r="AY322" s="14" t="s">
        <v>170</v>
      </c>
      <c r="BE322" s="163">
        <f t="shared" si="93"/>
        <v>0</v>
      </c>
      <c r="BF322" s="163">
        <f t="shared" si="94"/>
        <v>0</v>
      </c>
      <c r="BG322" s="163">
        <f t="shared" si="95"/>
        <v>0</v>
      </c>
      <c r="BH322" s="163">
        <f t="shared" si="96"/>
        <v>0</v>
      </c>
      <c r="BI322" s="163">
        <f t="shared" si="97"/>
        <v>0</v>
      </c>
      <c r="BJ322" s="14" t="s">
        <v>83</v>
      </c>
      <c r="BK322" s="163">
        <f t="shared" si="98"/>
        <v>0</v>
      </c>
      <c r="BL322" s="14" t="s">
        <v>177</v>
      </c>
      <c r="BM322" s="162" t="s">
        <v>1258</v>
      </c>
    </row>
    <row r="323" spans="1:65" s="2" customFormat="1" ht="24.2" customHeight="1">
      <c r="A323" s="26"/>
      <c r="B323" s="149"/>
      <c r="C323" s="150" t="s">
        <v>808</v>
      </c>
      <c r="D323" s="150" t="s">
        <v>173</v>
      </c>
      <c r="E323" s="151" t="s">
        <v>1123</v>
      </c>
      <c r="F323" s="152" t="s">
        <v>1124</v>
      </c>
      <c r="G323" s="153" t="s">
        <v>219</v>
      </c>
      <c r="H323" s="154">
        <v>2</v>
      </c>
      <c r="I323" s="155"/>
      <c r="J323" s="155"/>
      <c r="K323" s="156"/>
      <c r="L323" s="157"/>
      <c r="M323" s="158" t="s">
        <v>1</v>
      </c>
      <c r="N323" s="159" t="s">
        <v>36</v>
      </c>
      <c r="O323" s="160">
        <v>0</v>
      </c>
      <c r="P323" s="160">
        <f t="shared" si="90"/>
        <v>0</v>
      </c>
      <c r="Q323" s="160">
        <v>0</v>
      </c>
      <c r="R323" s="160">
        <f t="shared" si="91"/>
        <v>0</v>
      </c>
      <c r="S323" s="160">
        <v>0</v>
      </c>
      <c r="T323" s="161">
        <f t="shared" si="92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62" t="s">
        <v>176</v>
      </c>
      <c r="AT323" s="162" t="s">
        <v>173</v>
      </c>
      <c r="AU323" s="162" t="s">
        <v>83</v>
      </c>
      <c r="AY323" s="14" t="s">
        <v>170</v>
      </c>
      <c r="BE323" s="163">
        <f t="shared" si="93"/>
        <v>0</v>
      </c>
      <c r="BF323" s="163">
        <f t="shared" si="94"/>
        <v>0</v>
      </c>
      <c r="BG323" s="163">
        <f t="shared" si="95"/>
        <v>0</v>
      </c>
      <c r="BH323" s="163">
        <f t="shared" si="96"/>
        <v>0</v>
      </c>
      <c r="BI323" s="163">
        <f t="shared" si="97"/>
        <v>0</v>
      </c>
      <c r="BJ323" s="14" t="s">
        <v>83</v>
      </c>
      <c r="BK323" s="163">
        <f t="shared" si="98"/>
        <v>0</v>
      </c>
      <c r="BL323" s="14" t="s">
        <v>177</v>
      </c>
      <c r="BM323" s="162" t="s">
        <v>1259</v>
      </c>
    </row>
    <row r="324" spans="1:65" s="2" customFormat="1" ht="33" customHeight="1">
      <c r="A324" s="26"/>
      <c r="B324" s="149"/>
      <c r="C324" s="150" t="s">
        <v>1260</v>
      </c>
      <c r="D324" s="150" t="s">
        <v>173</v>
      </c>
      <c r="E324" s="151" t="s">
        <v>1125</v>
      </c>
      <c r="F324" s="152" t="s">
        <v>1126</v>
      </c>
      <c r="G324" s="153" t="s">
        <v>219</v>
      </c>
      <c r="H324" s="154">
        <v>1</v>
      </c>
      <c r="I324" s="155"/>
      <c r="J324" s="155"/>
      <c r="K324" s="156"/>
      <c r="L324" s="157"/>
      <c r="M324" s="158" t="s">
        <v>1</v>
      </c>
      <c r="N324" s="159" t="s">
        <v>36</v>
      </c>
      <c r="O324" s="160">
        <v>0</v>
      </c>
      <c r="P324" s="160">
        <f t="shared" si="90"/>
        <v>0</v>
      </c>
      <c r="Q324" s="160">
        <v>0</v>
      </c>
      <c r="R324" s="160">
        <f t="shared" si="91"/>
        <v>0</v>
      </c>
      <c r="S324" s="160">
        <v>0</v>
      </c>
      <c r="T324" s="161">
        <f t="shared" si="92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62" t="s">
        <v>176</v>
      </c>
      <c r="AT324" s="162" t="s">
        <v>173</v>
      </c>
      <c r="AU324" s="162" t="s">
        <v>83</v>
      </c>
      <c r="AY324" s="14" t="s">
        <v>170</v>
      </c>
      <c r="BE324" s="163">
        <f t="shared" si="93"/>
        <v>0</v>
      </c>
      <c r="BF324" s="163">
        <f t="shared" si="94"/>
        <v>0</v>
      </c>
      <c r="BG324" s="163">
        <f t="shared" si="95"/>
        <v>0</v>
      </c>
      <c r="BH324" s="163">
        <f t="shared" si="96"/>
        <v>0</v>
      </c>
      <c r="BI324" s="163">
        <f t="shared" si="97"/>
        <v>0</v>
      </c>
      <c r="BJ324" s="14" t="s">
        <v>83</v>
      </c>
      <c r="BK324" s="163">
        <f t="shared" si="98"/>
        <v>0</v>
      </c>
      <c r="BL324" s="14" t="s">
        <v>177</v>
      </c>
      <c r="BM324" s="162" t="s">
        <v>1261</v>
      </c>
    </row>
    <row r="325" spans="1:65" s="2" customFormat="1" ht="24.2" customHeight="1">
      <c r="A325" s="26"/>
      <c r="B325" s="149"/>
      <c r="C325" s="150" t="s">
        <v>812</v>
      </c>
      <c r="D325" s="150" t="s">
        <v>173</v>
      </c>
      <c r="E325" s="151" t="s">
        <v>1127</v>
      </c>
      <c r="F325" s="152" t="s">
        <v>1128</v>
      </c>
      <c r="G325" s="153" t="s">
        <v>219</v>
      </c>
      <c r="H325" s="154">
        <v>4</v>
      </c>
      <c r="I325" s="155"/>
      <c r="J325" s="155"/>
      <c r="K325" s="156"/>
      <c r="L325" s="157"/>
      <c r="M325" s="158" t="s">
        <v>1</v>
      </c>
      <c r="N325" s="159" t="s">
        <v>36</v>
      </c>
      <c r="O325" s="160">
        <v>0</v>
      </c>
      <c r="P325" s="160">
        <f t="shared" si="90"/>
        <v>0</v>
      </c>
      <c r="Q325" s="160">
        <v>0</v>
      </c>
      <c r="R325" s="160">
        <f t="shared" si="91"/>
        <v>0</v>
      </c>
      <c r="S325" s="160">
        <v>0</v>
      </c>
      <c r="T325" s="161">
        <f t="shared" si="92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62" t="s">
        <v>176</v>
      </c>
      <c r="AT325" s="162" t="s">
        <v>173</v>
      </c>
      <c r="AU325" s="162" t="s">
        <v>83</v>
      </c>
      <c r="AY325" s="14" t="s">
        <v>170</v>
      </c>
      <c r="BE325" s="163">
        <f t="shared" si="93"/>
        <v>0</v>
      </c>
      <c r="BF325" s="163">
        <f t="shared" si="94"/>
        <v>0</v>
      </c>
      <c r="BG325" s="163">
        <f t="shared" si="95"/>
        <v>0</v>
      </c>
      <c r="BH325" s="163">
        <f t="shared" si="96"/>
        <v>0</v>
      </c>
      <c r="BI325" s="163">
        <f t="shared" si="97"/>
        <v>0</v>
      </c>
      <c r="BJ325" s="14" t="s">
        <v>83</v>
      </c>
      <c r="BK325" s="163">
        <f t="shared" si="98"/>
        <v>0</v>
      </c>
      <c r="BL325" s="14" t="s">
        <v>177</v>
      </c>
      <c r="BM325" s="162" t="s">
        <v>1262</v>
      </c>
    </row>
    <row r="326" spans="1:65" s="2" customFormat="1" ht="24.2" customHeight="1">
      <c r="A326" s="26"/>
      <c r="B326" s="149"/>
      <c r="C326" s="150" t="s">
        <v>1263</v>
      </c>
      <c r="D326" s="150" t="s">
        <v>173</v>
      </c>
      <c r="E326" s="151" t="s">
        <v>1129</v>
      </c>
      <c r="F326" s="152" t="s">
        <v>1093</v>
      </c>
      <c r="G326" s="153" t="s">
        <v>219</v>
      </c>
      <c r="H326" s="154">
        <v>2</v>
      </c>
      <c r="I326" s="155"/>
      <c r="J326" s="155"/>
      <c r="K326" s="156"/>
      <c r="L326" s="157"/>
      <c r="M326" s="158" t="s">
        <v>1</v>
      </c>
      <c r="N326" s="159" t="s">
        <v>36</v>
      </c>
      <c r="O326" s="160">
        <v>0</v>
      </c>
      <c r="P326" s="160">
        <f t="shared" si="90"/>
        <v>0</v>
      </c>
      <c r="Q326" s="160">
        <v>0</v>
      </c>
      <c r="R326" s="160">
        <f t="shared" si="91"/>
        <v>0</v>
      </c>
      <c r="S326" s="160">
        <v>0</v>
      </c>
      <c r="T326" s="161">
        <f t="shared" si="92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62" t="s">
        <v>176</v>
      </c>
      <c r="AT326" s="162" t="s">
        <v>173</v>
      </c>
      <c r="AU326" s="162" t="s">
        <v>83</v>
      </c>
      <c r="AY326" s="14" t="s">
        <v>170</v>
      </c>
      <c r="BE326" s="163">
        <f t="shared" si="93"/>
        <v>0</v>
      </c>
      <c r="BF326" s="163">
        <f t="shared" si="94"/>
        <v>0</v>
      </c>
      <c r="BG326" s="163">
        <f t="shared" si="95"/>
        <v>0</v>
      </c>
      <c r="BH326" s="163">
        <f t="shared" si="96"/>
        <v>0</v>
      </c>
      <c r="BI326" s="163">
        <f t="shared" si="97"/>
        <v>0</v>
      </c>
      <c r="BJ326" s="14" t="s">
        <v>83</v>
      </c>
      <c r="BK326" s="163">
        <f t="shared" si="98"/>
        <v>0</v>
      </c>
      <c r="BL326" s="14" t="s">
        <v>177</v>
      </c>
      <c r="BM326" s="162" t="s">
        <v>1264</v>
      </c>
    </row>
    <row r="327" spans="1:65" s="2" customFormat="1" ht="24.2" customHeight="1">
      <c r="A327" s="26"/>
      <c r="B327" s="149"/>
      <c r="C327" s="150" t="s">
        <v>815</v>
      </c>
      <c r="D327" s="150" t="s">
        <v>173</v>
      </c>
      <c r="E327" s="151" t="s">
        <v>1130</v>
      </c>
      <c r="F327" s="152" t="s">
        <v>1131</v>
      </c>
      <c r="G327" s="153" t="s">
        <v>219</v>
      </c>
      <c r="H327" s="154">
        <v>2</v>
      </c>
      <c r="I327" s="155"/>
      <c r="J327" s="155"/>
      <c r="K327" s="156"/>
      <c r="L327" s="157"/>
      <c r="M327" s="158" t="s">
        <v>1</v>
      </c>
      <c r="N327" s="159" t="s">
        <v>36</v>
      </c>
      <c r="O327" s="160">
        <v>0</v>
      </c>
      <c r="P327" s="160">
        <f t="shared" si="90"/>
        <v>0</v>
      </c>
      <c r="Q327" s="160">
        <v>0</v>
      </c>
      <c r="R327" s="160">
        <f t="shared" si="91"/>
        <v>0</v>
      </c>
      <c r="S327" s="160">
        <v>0</v>
      </c>
      <c r="T327" s="161">
        <f t="shared" si="92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62" t="s">
        <v>176</v>
      </c>
      <c r="AT327" s="162" t="s">
        <v>173</v>
      </c>
      <c r="AU327" s="162" t="s">
        <v>83</v>
      </c>
      <c r="AY327" s="14" t="s">
        <v>170</v>
      </c>
      <c r="BE327" s="163">
        <f t="shared" si="93"/>
        <v>0</v>
      </c>
      <c r="BF327" s="163">
        <f t="shared" si="94"/>
        <v>0</v>
      </c>
      <c r="BG327" s="163">
        <f t="shared" si="95"/>
        <v>0</v>
      </c>
      <c r="BH327" s="163">
        <f t="shared" si="96"/>
        <v>0</v>
      </c>
      <c r="BI327" s="163">
        <f t="shared" si="97"/>
        <v>0</v>
      </c>
      <c r="BJ327" s="14" t="s">
        <v>83</v>
      </c>
      <c r="BK327" s="163">
        <f t="shared" si="98"/>
        <v>0</v>
      </c>
      <c r="BL327" s="14" t="s">
        <v>177</v>
      </c>
      <c r="BM327" s="162" t="s">
        <v>1265</v>
      </c>
    </row>
    <row r="328" spans="1:65" s="2" customFormat="1" ht="24.2" customHeight="1">
      <c r="A328" s="26"/>
      <c r="B328" s="149"/>
      <c r="C328" s="150" t="s">
        <v>1266</v>
      </c>
      <c r="D328" s="150" t="s">
        <v>173</v>
      </c>
      <c r="E328" s="151" t="s">
        <v>1132</v>
      </c>
      <c r="F328" s="152" t="s">
        <v>1133</v>
      </c>
      <c r="G328" s="153" t="s">
        <v>219</v>
      </c>
      <c r="H328" s="154">
        <v>6</v>
      </c>
      <c r="I328" s="155"/>
      <c r="J328" s="155"/>
      <c r="K328" s="156"/>
      <c r="L328" s="157"/>
      <c r="M328" s="158" t="s">
        <v>1</v>
      </c>
      <c r="N328" s="159" t="s">
        <v>36</v>
      </c>
      <c r="O328" s="160">
        <v>0</v>
      </c>
      <c r="P328" s="160">
        <f t="shared" si="90"/>
        <v>0</v>
      </c>
      <c r="Q328" s="160">
        <v>0</v>
      </c>
      <c r="R328" s="160">
        <f t="shared" si="91"/>
        <v>0</v>
      </c>
      <c r="S328" s="160">
        <v>0</v>
      </c>
      <c r="T328" s="161">
        <f t="shared" si="92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62" t="s">
        <v>176</v>
      </c>
      <c r="AT328" s="162" t="s">
        <v>173</v>
      </c>
      <c r="AU328" s="162" t="s">
        <v>83</v>
      </c>
      <c r="AY328" s="14" t="s">
        <v>170</v>
      </c>
      <c r="BE328" s="163">
        <f t="shared" si="93"/>
        <v>0</v>
      </c>
      <c r="BF328" s="163">
        <f t="shared" si="94"/>
        <v>0</v>
      </c>
      <c r="BG328" s="163">
        <f t="shared" si="95"/>
        <v>0</v>
      </c>
      <c r="BH328" s="163">
        <f t="shared" si="96"/>
        <v>0</v>
      </c>
      <c r="BI328" s="163">
        <f t="shared" si="97"/>
        <v>0</v>
      </c>
      <c r="BJ328" s="14" t="s">
        <v>83</v>
      </c>
      <c r="BK328" s="163">
        <f t="shared" si="98"/>
        <v>0</v>
      </c>
      <c r="BL328" s="14" t="s">
        <v>177</v>
      </c>
      <c r="BM328" s="162" t="s">
        <v>1267</v>
      </c>
    </row>
    <row r="329" spans="1:65" s="2" customFormat="1" ht="24.2" customHeight="1">
      <c r="A329" s="26"/>
      <c r="B329" s="149"/>
      <c r="C329" s="150" t="s">
        <v>819</v>
      </c>
      <c r="D329" s="150" t="s">
        <v>173</v>
      </c>
      <c r="E329" s="151" t="s">
        <v>1134</v>
      </c>
      <c r="F329" s="152" t="s">
        <v>1135</v>
      </c>
      <c r="G329" s="153" t="s">
        <v>219</v>
      </c>
      <c r="H329" s="154">
        <v>6</v>
      </c>
      <c r="I329" s="155"/>
      <c r="J329" s="155"/>
      <c r="K329" s="156"/>
      <c r="L329" s="157"/>
      <c r="M329" s="158" t="s">
        <v>1</v>
      </c>
      <c r="N329" s="159" t="s">
        <v>36</v>
      </c>
      <c r="O329" s="160">
        <v>0</v>
      </c>
      <c r="P329" s="160">
        <f t="shared" si="90"/>
        <v>0</v>
      </c>
      <c r="Q329" s="160">
        <v>0</v>
      </c>
      <c r="R329" s="160">
        <f t="shared" si="91"/>
        <v>0</v>
      </c>
      <c r="S329" s="160">
        <v>0</v>
      </c>
      <c r="T329" s="161">
        <f t="shared" si="92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62" t="s">
        <v>176</v>
      </c>
      <c r="AT329" s="162" t="s">
        <v>173</v>
      </c>
      <c r="AU329" s="162" t="s">
        <v>83</v>
      </c>
      <c r="AY329" s="14" t="s">
        <v>170</v>
      </c>
      <c r="BE329" s="163">
        <f t="shared" si="93"/>
        <v>0</v>
      </c>
      <c r="BF329" s="163">
        <f t="shared" si="94"/>
        <v>0</v>
      </c>
      <c r="BG329" s="163">
        <f t="shared" si="95"/>
        <v>0</v>
      </c>
      <c r="BH329" s="163">
        <f t="shared" si="96"/>
        <v>0</v>
      </c>
      <c r="BI329" s="163">
        <f t="shared" si="97"/>
        <v>0</v>
      </c>
      <c r="BJ329" s="14" t="s">
        <v>83</v>
      </c>
      <c r="BK329" s="163">
        <f t="shared" si="98"/>
        <v>0</v>
      </c>
      <c r="BL329" s="14" t="s">
        <v>177</v>
      </c>
      <c r="BM329" s="162" t="s">
        <v>1268</v>
      </c>
    </row>
    <row r="330" spans="1:65" s="2" customFormat="1" ht="33" customHeight="1">
      <c r="A330" s="26"/>
      <c r="B330" s="149"/>
      <c r="C330" s="150" t="s">
        <v>499</v>
      </c>
      <c r="D330" s="150" t="s">
        <v>173</v>
      </c>
      <c r="E330" s="151" t="s">
        <v>1136</v>
      </c>
      <c r="F330" s="152" t="s">
        <v>1269</v>
      </c>
      <c r="G330" s="153" t="s">
        <v>981</v>
      </c>
      <c r="H330" s="154">
        <v>17</v>
      </c>
      <c r="I330" s="155"/>
      <c r="J330" s="155"/>
      <c r="K330" s="156"/>
      <c r="L330" s="157"/>
      <c r="M330" s="158" t="s">
        <v>1</v>
      </c>
      <c r="N330" s="159" t="s">
        <v>36</v>
      </c>
      <c r="O330" s="160">
        <v>0</v>
      </c>
      <c r="P330" s="160">
        <f t="shared" si="90"/>
        <v>0</v>
      </c>
      <c r="Q330" s="160">
        <v>0</v>
      </c>
      <c r="R330" s="160">
        <f t="shared" si="91"/>
        <v>0</v>
      </c>
      <c r="S330" s="160">
        <v>0</v>
      </c>
      <c r="T330" s="161">
        <f t="shared" si="92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62" t="s">
        <v>176</v>
      </c>
      <c r="AT330" s="162" t="s">
        <v>173</v>
      </c>
      <c r="AU330" s="162" t="s">
        <v>83</v>
      </c>
      <c r="AY330" s="14" t="s">
        <v>170</v>
      </c>
      <c r="BE330" s="163">
        <f t="shared" si="93"/>
        <v>0</v>
      </c>
      <c r="BF330" s="163">
        <f t="shared" si="94"/>
        <v>0</v>
      </c>
      <c r="BG330" s="163">
        <f t="shared" si="95"/>
        <v>0</v>
      </c>
      <c r="BH330" s="163">
        <f t="shared" si="96"/>
        <v>0</v>
      </c>
      <c r="BI330" s="163">
        <f t="shared" si="97"/>
        <v>0</v>
      </c>
      <c r="BJ330" s="14" t="s">
        <v>83</v>
      </c>
      <c r="BK330" s="163">
        <f t="shared" si="98"/>
        <v>0</v>
      </c>
      <c r="BL330" s="14" t="s">
        <v>177</v>
      </c>
      <c r="BM330" s="162" t="s">
        <v>1270</v>
      </c>
    </row>
    <row r="331" spans="1:65" s="2" customFormat="1" ht="33" customHeight="1">
      <c r="A331" s="26"/>
      <c r="B331" s="149"/>
      <c r="C331" s="150" t="s">
        <v>822</v>
      </c>
      <c r="D331" s="150" t="s">
        <v>173</v>
      </c>
      <c r="E331" s="151" t="s">
        <v>1137</v>
      </c>
      <c r="F331" s="152" t="s">
        <v>1271</v>
      </c>
      <c r="G331" s="153" t="s">
        <v>981</v>
      </c>
      <c r="H331" s="154">
        <v>22</v>
      </c>
      <c r="I331" s="155"/>
      <c r="J331" s="155"/>
      <c r="K331" s="156"/>
      <c r="L331" s="157"/>
      <c r="M331" s="158" t="s">
        <v>1</v>
      </c>
      <c r="N331" s="159" t="s">
        <v>36</v>
      </c>
      <c r="O331" s="160">
        <v>0</v>
      </c>
      <c r="P331" s="160">
        <f t="shared" si="90"/>
        <v>0</v>
      </c>
      <c r="Q331" s="160">
        <v>0</v>
      </c>
      <c r="R331" s="160">
        <f t="shared" si="91"/>
        <v>0</v>
      </c>
      <c r="S331" s="160">
        <v>0</v>
      </c>
      <c r="T331" s="161">
        <f t="shared" si="92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62" t="s">
        <v>176</v>
      </c>
      <c r="AT331" s="162" t="s">
        <v>173</v>
      </c>
      <c r="AU331" s="162" t="s">
        <v>83</v>
      </c>
      <c r="AY331" s="14" t="s">
        <v>170</v>
      </c>
      <c r="BE331" s="163">
        <f t="shared" si="93"/>
        <v>0</v>
      </c>
      <c r="BF331" s="163">
        <f t="shared" si="94"/>
        <v>0</v>
      </c>
      <c r="BG331" s="163">
        <f t="shared" si="95"/>
        <v>0</v>
      </c>
      <c r="BH331" s="163">
        <f t="shared" si="96"/>
        <v>0</v>
      </c>
      <c r="BI331" s="163">
        <f t="shared" si="97"/>
        <v>0</v>
      </c>
      <c r="BJ331" s="14" t="s">
        <v>83</v>
      </c>
      <c r="BK331" s="163">
        <f t="shared" si="98"/>
        <v>0</v>
      </c>
      <c r="BL331" s="14" t="s">
        <v>177</v>
      </c>
      <c r="BM331" s="162" t="s">
        <v>1272</v>
      </c>
    </row>
    <row r="332" spans="1:65" s="2" customFormat="1" ht="33" customHeight="1">
      <c r="A332" s="26"/>
      <c r="B332" s="149"/>
      <c r="C332" s="150" t="s">
        <v>1273</v>
      </c>
      <c r="D332" s="150" t="s">
        <v>173</v>
      </c>
      <c r="E332" s="151" t="s">
        <v>1138</v>
      </c>
      <c r="F332" s="152" t="s">
        <v>1274</v>
      </c>
      <c r="G332" s="153" t="s">
        <v>981</v>
      </c>
      <c r="H332" s="154">
        <v>8</v>
      </c>
      <c r="I332" s="155"/>
      <c r="J332" s="155"/>
      <c r="K332" s="156"/>
      <c r="L332" s="157"/>
      <c r="M332" s="158" t="s">
        <v>1</v>
      </c>
      <c r="N332" s="159" t="s">
        <v>36</v>
      </c>
      <c r="O332" s="160">
        <v>0</v>
      </c>
      <c r="P332" s="160">
        <f t="shared" si="90"/>
        <v>0</v>
      </c>
      <c r="Q332" s="160">
        <v>0</v>
      </c>
      <c r="R332" s="160">
        <f t="shared" si="91"/>
        <v>0</v>
      </c>
      <c r="S332" s="160">
        <v>0</v>
      </c>
      <c r="T332" s="161">
        <f t="shared" si="92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62" t="s">
        <v>176</v>
      </c>
      <c r="AT332" s="162" t="s">
        <v>173</v>
      </c>
      <c r="AU332" s="162" t="s">
        <v>83</v>
      </c>
      <c r="AY332" s="14" t="s">
        <v>170</v>
      </c>
      <c r="BE332" s="163">
        <f t="shared" si="93"/>
        <v>0</v>
      </c>
      <c r="BF332" s="163">
        <f t="shared" si="94"/>
        <v>0</v>
      </c>
      <c r="BG332" s="163">
        <f t="shared" si="95"/>
        <v>0</v>
      </c>
      <c r="BH332" s="163">
        <f t="shared" si="96"/>
        <v>0</v>
      </c>
      <c r="BI332" s="163">
        <f t="shared" si="97"/>
        <v>0</v>
      </c>
      <c r="BJ332" s="14" t="s">
        <v>83</v>
      </c>
      <c r="BK332" s="163">
        <f t="shared" si="98"/>
        <v>0</v>
      </c>
      <c r="BL332" s="14" t="s">
        <v>177</v>
      </c>
      <c r="BM332" s="162" t="s">
        <v>1275</v>
      </c>
    </row>
    <row r="333" spans="1:65" s="2" customFormat="1" ht="33" customHeight="1">
      <c r="A333" s="26"/>
      <c r="B333" s="149"/>
      <c r="C333" s="150" t="s">
        <v>826</v>
      </c>
      <c r="D333" s="150" t="s">
        <v>173</v>
      </c>
      <c r="E333" s="151" t="s">
        <v>1140</v>
      </c>
      <c r="F333" s="152" t="s">
        <v>1141</v>
      </c>
      <c r="G333" s="153" t="s">
        <v>181</v>
      </c>
      <c r="H333" s="154">
        <v>5</v>
      </c>
      <c r="I333" s="155"/>
      <c r="J333" s="155"/>
      <c r="K333" s="156"/>
      <c r="L333" s="157"/>
      <c r="M333" s="158" t="s">
        <v>1</v>
      </c>
      <c r="N333" s="159" t="s">
        <v>36</v>
      </c>
      <c r="O333" s="160">
        <v>0</v>
      </c>
      <c r="P333" s="160">
        <f t="shared" si="90"/>
        <v>0</v>
      </c>
      <c r="Q333" s="160">
        <v>0</v>
      </c>
      <c r="R333" s="160">
        <f t="shared" si="91"/>
        <v>0</v>
      </c>
      <c r="S333" s="160">
        <v>0</v>
      </c>
      <c r="T333" s="161">
        <f t="shared" si="92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62" t="s">
        <v>176</v>
      </c>
      <c r="AT333" s="162" t="s">
        <v>173</v>
      </c>
      <c r="AU333" s="162" t="s">
        <v>83</v>
      </c>
      <c r="AY333" s="14" t="s">
        <v>170</v>
      </c>
      <c r="BE333" s="163">
        <f t="shared" si="93"/>
        <v>0</v>
      </c>
      <c r="BF333" s="163">
        <f t="shared" si="94"/>
        <v>0</v>
      </c>
      <c r="BG333" s="163">
        <f t="shared" si="95"/>
        <v>0</v>
      </c>
      <c r="BH333" s="163">
        <f t="shared" si="96"/>
        <v>0</v>
      </c>
      <c r="BI333" s="163">
        <f t="shared" si="97"/>
        <v>0</v>
      </c>
      <c r="BJ333" s="14" t="s">
        <v>83</v>
      </c>
      <c r="BK333" s="163">
        <f t="shared" si="98"/>
        <v>0</v>
      </c>
      <c r="BL333" s="14" t="s">
        <v>177</v>
      </c>
      <c r="BM333" s="162" t="s">
        <v>1276</v>
      </c>
    </row>
    <row r="334" spans="1:65" s="12" customFormat="1" ht="22.9" customHeight="1">
      <c r="B334" s="137"/>
      <c r="D334" s="138" t="s">
        <v>69</v>
      </c>
      <c r="E334" s="147" t="s">
        <v>990</v>
      </c>
      <c r="F334" s="147" t="s">
        <v>1142</v>
      </c>
      <c r="J334" s="148"/>
      <c r="L334" s="137"/>
      <c r="M334" s="141"/>
      <c r="N334" s="142"/>
      <c r="O334" s="142"/>
      <c r="P334" s="143">
        <f>SUM(P335:P347)</f>
        <v>0</v>
      </c>
      <c r="Q334" s="142"/>
      <c r="R334" s="143">
        <f>SUM(R335:R347)</f>
        <v>0</v>
      </c>
      <c r="S334" s="142"/>
      <c r="T334" s="144">
        <f>SUM(T335:T347)</f>
        <v>0</v>
      </c>
      <c r="AR334" s="138" t="s">
        <v>77</v>
      </c>
      <c r="AT334" s="145" t="s">
        <v>69</v>
      </c>
      <c r="AU334" s="145" t="s">
        <v>77</v>
      </c>
      <c r="AY334" s="138" t="s">
        <v>170</v>
      </c>
      <c r="BK334" s="146">
        <f>SUM(BK335:BK347)</f>
        <v>0</v>
      </c>
    </row>
    <row r="335" spans="1:65" s="2" customFormat="1" ht="66.75" customHeight="1">
      <c r="A335" s="26"/>
      <c r="B335" s="149"/>
      <c r="C335" s="150" t="s">
        <v>1277</v>
      </c>
      <c r="D335" s="150" t="s">
        <v>173</v>
      </c>
      <c r="E335" s="151" t="s">
        <v>1143</v>
      </c>
      <c r="F335" s="152" t="s">
        <v>1278</v>
      </c>
      <c r="G335" s="153" t="s">
        <v>219</v>
      </c>
      <c r="H335" s="154">
        <v>80</v>
      </c>
      <c r="I335" s="155"/>
      <c r="J335" s="155"/>
      <c r="K335" s="156"/>
      <c r="L335" s="157"/>
      <c r="M335" s="158" t="s">
        <v>1</v>
      </c>
      <c r="N335" s="159" t="s">
        <v>36</v>
      </c>
      <c r="O335" s="160">
        <v>0</v>
      </c>
      <c r="P335" s="160">
        <f t="shared" ref="P335:P347" si="99">O335*H335</f>
        <v>0</v>
      </c>
      <c r="Q335" s="160">
        <v>0</v>
      </c>
      <c r="R335" s="160">
        <f t="shared" ref="R335:R347" si="100">Q335*H335</f>
        <v>0</v>
      </c>
      <c r="S335" s="160">
        <v>0</v>
      </c>
      <c r="T335" s="161">
        <f t="shared" ref="T335:T347" si="101">S335*H335</f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62" t="s">
        <v>176</v>
      </c>
      <c r="AT335" s="162" t="s">
        <v>173</v>
      </c>
      <c r="AU335" s="162" t="s">
        <v>83</v>
      </c>
      <c r="AY335" s="14" t="s">
        <v>170</v>
      </c>
      <c r="BE335" s="163">
        <f t="shared" ref="BE335:BE347" si="102">IF(N335="základná",J335,0)</f>
        <v>0</v>
      </c>
      <c r="BF335" s="163">
        <f t="shared" ref="BF335:BF347" si="103">IF(N335="znížená",J335,0)</f>
        <v>0</v>
      </c>
      <c r="BG335" s="163">
        <f t="shared" ref="BG335:BG347" si="104">IF(N335="zákl. prenesená",J335,0)</f>
        <v>0</v>
      </c>
      <c r="BH335" s="163">
        <f t="shared" ref="BH335:BH347" si="105">IF(N335="zníž. prenesená",J335,0)</f>
        <v>0</v>
      </c>
      <c r="BI335" s="163">
        <f t="shared" ref="BI335:BI347" si="106">IF(N335="nulová",J335,0)</f>
        <v>0</v>
      </c>
      <c r="BJ335" s="14" t="s">
        <v>83</v>
      </c>
      <c r="BK335" s="163">
        <f t="shared" ref="BK335:BK347" si="107">ROUND(I335*H335,2)</f>
        <v>0</v>
      </c>
      <c r="BL335" s="14" t="s">
        <v>177</v>
      </c>
      <c r="BM335" s="162" t="s">
        <v>1279</v>
      </c>
    </row>
    <row r="336" spans="1:65" s="2" customFormat="1" ht="24.2" customHeight="1">
      <c r="A336" s="26"/>
      <c r="B336" s="149"/>
      <c r="C336" s="150" t="s">
        <v>829</v>
      </c>
      <c r="D336" s="150" t="s">
        <v>173</v>
      </c>
      <c r="E336" s="151" t="s">
        <v>1145</v>
      </c>
      <c r="F336" s="152" t="s">
        <v>1280</v>
      </c>
      <c r="G336" s="153" t="s">
        <v>219</v>
      </c>
      <c r="H336" s="154">
        <v>80</v>
      </c>
      <c r="I336" s="155"/>
      <c r="J336" s="155"/>
      <c r="K336" s="156"/>
      <c r="L336" s="157"/>
      <c r="M336" s="158" t="s">
        <v>1</v>
      </c>
      <c r="N336" s="159" t="s">
        <v>36</v>
      </c>
      <c r="O336" s="160">
        <v>0</v>
      </c>
      <c r="P336" s="160">
        <f t="shared" si="99"/>
        <v>0</v>
      </c>
      <c r="Q336" s="160">
        <v>0</v>
      </c>
      <c r="R336" s="160">
        <f t="shared" si="100"/>
        <v>0</v>
      </c>
      <c r="S336" s="160">
        <v>0</v>
      </c>
      <c r="T336" s="161">
        <f t="shared" si="101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62" t="s">
        <v>176</v>
      </c>
      <c r="AT336" s="162" t="s">
        <v>173</v>
      </c>
      <c r="AU336" s="162" t="s">
        <v>83</v>
      </c>
      <c r="AY336" s="14" t="s">
        <v>170</v>
      </c>
      <c r="BE336" s="163">
        <f t="shared" si="102"/>
        <v>0</v>
      </c>
      <c r="BF336" s="163">
        <f t="shared" si="103"/>
        <v>0</v>
      </c>
      <c r="BG336" s="163">
        <f t="shared" si="104"/>
        <v>0</v>
      </c>
      <c r="BH336" s="163">
        <f t="shared" si="105"/>
        <v>0</v>
      </c>
      <c r="BI336" s="163">
        <f t="shared" si="106"/>
        <v>0</v>
      </c>
      <c r="BJ336" s="14" t="s">
        <v>83</v>
      </c>
      <c r="BK336" s="163">
        <f t="shared" si="107"/>
        <v>0</v>
      </c>
      <c r="BL336" s="14" t="s">
        <v>177</v>
      </c>
      <c r="BM336" s="162" t="s">
        <v>1281</v>
      </c>
    </row>
    <row r="337" spans="1:65" s="2" customFormat="1" ht="16.5" customHeight="1">
      <c r="A337" s="26"/>
      <c r="B337" s="149"/>
      <c r="C337" s="150" t="s">
        <v>1282</v>
      </c>
      <c r="D337" s="150" t="s">
        <v>173</v>
      </c>
      <c r="E337" s="151" t="s">
        <v>1147</v>
      </c>
      <c r="F337" s="152" t="s">
        <v>1148</v>
      </c>
      <c r="G337" s="153" t="s">
        <v>219</v>
      </c>
      <c r="H337" s="154">
        <v>80</v>
      </c>
      <c r="I337" s="155"/>
      <c r="J337" s="155"/>
      <c r="K337" s="156"/>
      <c r="L337" s="157"/>
      <c r="M337" s="158" t="s">
        <v>1</v>
      </c>
      <c r="N337" s="159" t="s">
        <v>36</v>
      </c>
      <c r="O337" s="160">
        <v>0</v>
      </c>
      <c r="P337" s="160">
        <f t="shared" si="99"/>
        <v>0</v>
      </c>
      <c r="Q337" s="160">
        <v>0</v>
      </c>
      <c r="R337" s="160">
        <f t="shared" si="100"/>
        <v>0</v>
      </c>
      <c r="S337" s="160">
        <v>0</v>
      </c>
      <c r="T337" s="161">
        <f t="shared" si="101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62" t="s">
        <v>176</v>
      </c>
      <c r="AT337" s="162" t="s">
        <v>173</v>
      </c>
      <c r="AU337" s="162" t="s">
        <v>83</v>
      </c>
      <c r="AY337" s="14" t="s">
        <v>170</v>
      </c>
      <c r="BE337" s="163">
        <f t="shared" si="102"/>
        <v>0</v>
      </c>
      <c r="BF337" s="163">
        <f t="shared" si="103"/>
        <v>0</v>
      </c>
      <c r="BG337" s="163">
        <f t="shared" si="104"/>
        <v>0</v>
      </c>
      <c r="BH337" s="163">
        <f t="shared" si="105"/>
        <v>0</v>
      </c>
      <c r="BI337" s="163">
        <f t="shared" si="106"/>
        <v>0</v>
      </c>
      <c r="BJ337" s="14" t="s">
        <v>83</v>
      </c>
      <c r="BK337" s="163">
        <f t="shared" si="107"/>
        <v>0</v>
      </c>
      <c r="BL337" s="14" t="s">
        <v>177</v>
      </c>
      <c r="BM337" s="162" t="s">
        <v>1283</v>
      </c>
    </row>
    <row r="338" spans="1:65" s="2" customFormat="1" ht="16.5" customHeight="1">
      <c r="A338" s="26"/>
      <c r="B338" s="149"/>
      <c r="C338" s="150" t="s">
        <v>833</v>
      </c>
      <c r="D338" s="150" t="s">
        <v>173</v>
      </c>
      <c r="E338" s="151" t="s">
        <v>1149</v>
      </c>
      <c r="F338" s="152" t="s">
        <v>1150</v>
      </c>
      <c r="G338" s="153" t="s">
        <v>219</v>
      </c>
      <c r="H338" s="154">
        <v>80</v>
      </c>
      <c r="I338" s="155"/>
      <c r="J338" s="155"/>
      <c r="K338" s="156"/>
      <c r="L338" s="157"/>
      <c r="M338" s="158" t="s">
        <v>1</v>
      </c>
      <c r="N338" s="159" t="s">
        <v>36</v>
      </c>
      <c r="O338" s="160">
        <v>0</v>
      </c>
      <c r="P338" s="160">
        <f t="shared" si="99"/>
        <v>0</v>
      </c>
      <c r="Q338" s="160">
        <v>0</v>
      </c>
      <c r="R338" s="160">
        <f t="shared" si="100"/>
        <v>0</v>
      </c>
      <c r="S338" s="160">
        <v>0</v>
      </c>
      <c r="T338" s="161">
        <f t="shared" si="101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62" t="s">
        <v>176</v>
      </c>
      <c r="AT338" s="162" t="s">
        <v>173</v>
      </c>
      <c r="AU338" s="162" t="s">
        <v>83</v>
      </c>
      <c r="AY338" s="14" t="s">
        <v>170</v>
      </c>
      <c r="BE338" s="163">
        <f t="shared" si="102"/>
        <v>0</v>
      </c>
      <c r="BF338" s="163">
        <f t="shared" si="103"/>
        <v>0</v>
      </c>
      <c r="BG338" s="163">
        <f t="shared" si="104"/>
        <v>0</v>
      </c>
      <c r="BH338" s="163">
        <f t="shared" si="105"/>
        <v>0</v>
      </c>
      <c r="BI338" s="163">
        <f t="shared" si="106"/>
        <v>0</v>
      </c>
      <c r="BJ338" s="14" t="s">
        <v>83</v>
      </c>
      <c r="BK338" s="163">
        <f t="shared" si="107"/>
        <v>0</v>
      </c>
      <c r="BL338" s="14" t="s">
        <v>177</v>
      </c>
      <c r="BM338" s="162" t="s">
        <v>1284</v>
      </c>
    </row>
    <row r="339" spans="1:65" s="2" customFormat="1" ht="16.5" customHeight="1">
      <c r="A339" s="26"/>
      <c r="B339" s="149"/>
      <c r="C339" s="150" t="s">
        <v>1285</v>
      </c>
      <c r="D339" s="150" t="s">
        <v>173</v>
      </c>
      <c r="E339" s="151" t="s">
        <v>1151</v>
      </c>
      <c r="F339" s="152" t="s">
        <v>1152</v>
      </c>
      <c r="G339" s="153" t="s">
        <v>219</v>
      </c>
      <c r="H339" s="154">
        <v>80</v>
      </c>
      <c r="I339" s="155"/>
      <c r="J339" s="155"/>
      <c r="K339" s="156"/>
      <c r="L339" s="157"/>
      <c r="M339" s="158" t="s">
        <v>1</v>
      </c>
      <c r="N339" s="159" t="s">
        <v>36</v>
      </c>
      <c r="O339" s="160">
        <v>0</v>
      </c>
      <c r="P339" s="160">
        <f t="shared" si="99"/>
        <v>0</v>
      </c>
      <c r="Q339" s="160">
        <v>0</v>
      </c>
      <c r="R339" s="160">
        <f t="shared" si="100"/>
        <v>0</v>
      </c>
      <c r="S339" s="160">
        <v>0</v>
      </c>
      <c r="T339" s="161">
        <f t="shared" si="101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62" t="s">
        <v>176</v>
      </c>
      <c r="AT339" s="162" t="s">
        <v>173</v>
      </c>
      <c r="AU339" s="162" t="s">
        <v>83</v>
      </c>
      <c r="AY339" s="14" t="s">
        <v>170</v>
      </c>
      <c r="BE339" s="163">
        <f t="shared" si="102"/>
        <v>0</v>
      </c>
      <c r="BF339" s="163">
        <f t="shared" si="103"/>
        <v>0</v>
      </c>
      <c r="BG339" s="163">
        <f t="shared" si="104"/>
        <v>0</v>
      </c>
      <c r="BH339" s="163">
        <f t="shared" si="105"/>
        <v>0</v>
      </c>
      <c r="BI339" s="163">
        <f t="shared" si="106"/>
        <v>0</v>
      </c>
      <c r="BJ339" s="14" t="s">
        <v>83</v>
      </c>
      <c r="BK339" s="163">
        <f t="shared" si="107"/>
        <v>0</v>
      </c>
      <c r="BL339" s="14" t="s">
        <v>177</v>
      </c>
      <c r="BM339" s="162" t="s">
        <v>1286</v>
      </c>
    </row>
    <row r="340" spans="1:65" s="2" customFormat="1" ht="16.5" customHeight="1">
      <c r="A340" s="26"/>
      <c r="B340" s="149"/>
      <c r="C340" s="150" t="s">
        <v>837</v>
      </c>
      <c r="D340" s="150" t="s">
        <v>173</v>
      </c>
      <c r="E340" s="151" t="s">
        <v>1153</v>
      </c>
      <c r="F340" s="152" t="s">
        <v>1154</v>
      </c>
      <c r="G340" s="153" t="s">
        <v>219</v>
      </c>
      <c r="H340" s="154">
        <v>80</v>
      </c>
      <c r="I340" s="155"/>
      <c r="J340" s="155"/>
      <c r="K340" s="156"/>
      <c r="L340" s="157"/>
      <c r="M340" s="158" t="s">
        <v>1</v>
      </c>
      <c r="N340" s="159" t="s">
        <v>36</v>
      </c>
      <c r="O340" s="160">
        <v>0</v>
      </c>
      <c r="P340" s="160">
        <f t="shared" si="99"/>
        <v>0</v>
      </c>
      <c r="Q340" s="160">
        <v>0</v>
      </c>
      <c r="R340" s="160">
        <f t="shared" si="100"/>
        <v>0</v>
      </c>
      <c r="S340" s="160">
        <v>0</v>
      </c>
      <c r="T340" s="161">
        <f t="shared" si="101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62" t="s">
        <v>176</v>
      </c>
      <c r="AT340" s="162" t="s">
        <v>173</v>
      </c>
      <c r="AU340" s="162" t="s">
        <v>83</v>
      </c>
      <c r="AY340" s="14" t="s">
        <v>170</v>
      </c>
      <c r="BE340" s="163">
        <f t="shared" si="102"/>
        <v>0</v>
      </c>
      <c r="BF340" s="163">
        <f t="shared" si="103"/>
        <v>0</v>
      </c>
      <c r="BG340" s="163">
        <f t="shared" si="104"/>
        <v>0</v>
      </c>
      <c r="BH340" s="163">
        <f t="shared" si="105"/>
        <v>0</v>
      </c>
      <c r="BI340" s="163">
        <f t="shared" si="106"/>
        <v>0</v>
      </c>
      <c r="BJ340" s="14" t="s">
        <v>83</v>
      </c>
      <c r="BK340" s="163">
        <f t="shared" si="107"/>
        <v>0</v>
      </c>
      <c r="BL340" s="14" t="s">
        <v>177</v>
      </c>
      <c r="BM340" s="162" t="s">
        <v>1287</v>
      </c>
    </row>
    <row r="341" spans="1:65" s="2" customFormat="1" ht="24.2" customHeight="1">
      <c r="A341" s="26"/>
      <c r="B341" s="149"/>
      <c r="C341" s="150" t="s">
        <v>1288</v>
      </c>
      <c r="D341" s="150" t="s">
        <v>173</v>
      </c>
      <c r="E341" s="151" t="s">
        <v>1155</v>
      </c>
      <c r="F341" s="152" t="s">
        <v>1156</v>
      </c>
      <c r="G341" s="153" t="s">
        <v>219</v>
      </c>
      <c r="H341" s="154">
        <v>80</v>
      </c>
      <c r="I341" s="155"/>
      <c r="J341" s="155"/>
      <c r="K341" s="156"/>
      <c r="L341" s="157"/>
      <c r="M341" s="158" t="s">
        <v>1</v>
      </c>
      <c r="N341" s="159" t="s">
        <v>36</v>
      </c>
      <c r="O341" s="160">
        <v>0</v>
      </c>
      <c r="P341" s="160">
        <f t="shared" si="99"/>
        <v>0</v>
      </c>
      <c r="Q341" s="160">
        <v>0</v>
      </c>
      <c r="R341" s="160">
        <f t="shared" si="100"/>
        <v>0</v>
      </c>
      <c r="S341" s="160">
        <v>0</v>
      </c>
      <c r="T341" s="161">
        <f t="shared" si="101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62" t="s">
        <v>176</v>
      </c>
      <c r="AT341" s="162" t="s">
        <v>173</v>
      </c>
      <c r="AU341" s="162" t="s">
        <v>83</v>
      </c>
      <c r="AY341" s="14" t="s">
        <v>170</v>
      </c>
      <c r="BE341" s="163">
        <f t="shared" si="102"/>
        <v>0</v>
      </c>
      <c r="BF341" s="163">
        <f t="shared" si="103"/>
        <v>0</v>
      </c>
      <c r="BG341" s="163">
        <f t="shared" si="104"/>
        <v>0</v>
      </c>
      <c r="BH341" s="163">
        <f t="shared" si="105"/>
        <v>0</v>
      </c>
      <c r="BI341" s="163">
        <f t="shared" si="106"/>
        <v>0</v>
      </c>
      <c r="BJ341" s="14" t="s">
        <v>83</v>
      </c>
      <c r="BK341" s="163">
        <f t="shared" si="107"/>
        <v>0</v>
      </c>
      <c r="BL341" s="14" t="s">
        <v>177</v>
      </c>
      <c r="BM341" s="162" t="s">
        <v>1289</v>
      </c>
    </row>
    <row r="342" spans="1:65" s="2" customFormat="1" ht="66.75" customHeight="1">
      <c r="A342" s="26"/>
      <c r="B342" s="149"/>
      <c r="C342" s="150" t="s">
        <v>841</v>
      </c>
      <c r="D342" s="150" t="s">
        <v>173</v>
      </c>
      <c r="E342" s="151" t="s">
        <v>1157</v>
      </c>
      <c r="F342" s="152" t="s">
        <v>1290</v>
      </c>
      <c r="G342" s="153" t="s">
        <v>219</v>
      </c>
      <c r="H342" s="154">
        <v>14</v>
      </c>
      <c r="I342" s="155"/>
      <c r="J342" s="155"/>
      <c r="K342" s="156"/>
      <c r="L342" s="157"/>
      <c r="M342" s="158" t="s">
        <v>1</v>
      </c>
      <c r="N342" s="159" t="s">
        <v>36</v>
      </c>
      <c r="O342" s="160">
        <v>0</v>
      </c>
      <c r="P342" s="160">
        <f t="shared" si="99"/>
        <v>0</v>
      </c>
      <c r="Q342" s="160">
        <v>0</v>
      </c>
      <c r="R342" s="160">
        <f t="shared" si="100"/>
        <v>0</v>
      </c>
      <c r="S342" s="160">
        <v>0</v>
      </c>
      <c r="T342" s="161">
        <f t="shared" si="101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62" t="s">
        <v>176</v>
      </c>
      <c r="AT342" s="162" t="s">
        <v>173</v>
      </c>
      <c r="AU342" s="162" t="s">
        <v>83</v>
      </c>
      <c r="AY342" s="14" t="s">
        <v>170</v>
      </c>
      <c r="BE342" s="163">
        <f t="shared" si="102"/>
        <v>0</v>
      </c>
      <c r="BF342" s="163">
        <f t="shared" si="103"/>
        <v>0</v>
      </c>
      <c r="BG342" s="163">
        <f t="shared" si="104"/>
        <v>0</v>
      </c>
      <c r="BH342" s="163">
        <f t="shared" si="105"/>
        <v>0</v>
      </c>
      <c r="BI342" s="163">
        <f t="shared" si="106"/>
        <v>0</v>
      </c>
      <c r="BJ342" s="14" t="s">
        <v>83</v>
      </c>
      <c r="BK342" s="163">
        <f t="shared" si="107"/>
        <v>0</v>
      </c>
      <c r="BL342" s="14" t="s">
        <v>177</v>
      </c>
      <c r="BM342" s="162" t="s">
        <v>1291</v>
      </c>
    </row>
    <row r="343" spans="1:65" s="2" customFormat="1" ht="24.2" customHeight="1">
      <c r="A343" s="26"/>
      <c r="B343" s="149"/>
      <c r="C343" s="150" t="s">
        <v>1292</v>
      </c>
      <c r="D343" s="150" t="s">
        <v>173</v>
      </c>
      <c r="E343" s="151" t="s">
        <v>1158</v>
      </c>
      <c r="F343" s="152" t="s">
        <v>1280</v>
      </c>
      <c r="G343" s="153" t="s">
        <v>219</v>
      </c>
      <c r="H343" s="154">
        <v>14</v>
      </c>
      <c r="I343" s="155"/>
      <c r="J343" s="155"/>
      <c r="K343" s="156"/>
      <c r="L343" s="157"/>
      <c r="M343" s="158" t="s">
        <v>1</v>
      </c>
      <c r="N343" s="159" t="s">
        <v>36</v>
      </c>
      <c r="O343" s="160">
        <v>0</v>
      </c>
      <c r="P343" s="160">
        <f t="shared" si="99"/>
        <v>0</v>
      </c>
      <c r="Q343" s="160">
        <v>0</v>
      </c>
      <c r="R343" s="160">
        <f t="shared" si="100"/>
        <v>0</v>
      </c>
      <c r="S343" s="160">
        <v>0</v>
      </c>
      <c r="T343" s="161">
        <f t="shared" si="101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62" t="s">
        <v>176</v>
      </c>
      <c r="AT343" s="162" t="s">
        <v>173</v>
      </c>
      <c r="AU343" s="162" t="s">
        <v>83</v>
      </c>
      <c r="AY343" s="14" t="s">
        <v>170</v>
      </c>
      <c r="BE343" s="163">
        <f t="shared" si="102"/>
        <v>0</v>
      </c>
      <c r="BF343" s="163">
        <f t="shared" si="103"/>
        <v>0</v>
      </c>
      <c r="BG343" s="163">
        <f t="shared" si="104"/>
        <v>0</v>
      </c>
      <c r="BH343" s="163">
        <f t="shared" si="105"/>
        <v>0</v>
      </c>
      <c r="BI343" s="163">
        <f t="shared" si="106"/>
        <v>0</v>
      </c>
      <c r="BJ343" s="14" t="s">
        <v>83</v>
      </c>
      <c r="BK343" s="163">
        <f t="shared" si="107"/>
        <v>0</v>
      </c>
      <c r="BL343" s="14" t="s">
        <v>177</v>
      </c>
      <c r="BM343" s="162" t="s">
        <v>1293</v>
      </c>
    </row>
    <row r="344" spans="1:65" s="2" customFormat="1" ht="16.5" customHeight="1">
      <c r="A344" s="26"/>
      <c r="B344" s="149"/>
      <c r="C344" s="150" t="s">
        <v>842</v>
      </c>
      <c r="D344" s="150" t="s">
        <v>173</v>
      </c>
      <c r="E344" s="151" t="s">
        <v>1160</v>
      </c>
      <c r="F344" s="152" t="s">
        <v>1148</v>
      </c>
      <c r="G344" s="153" t="s">
        <v>219</v>
      </c>
      <c r="H344" s="154">
        <v>14</v>
      </c>
      <c r="I344" s="155"/>
      <c r="J344" s="155"/>
      <c r="K344" s="156"/>
      <c r="L344" s="157"/>
      <c r="M344" s="158" t="s">
        <v>1</v>
      </c>
      <c r="N344" s="159" t="s">
        <v>36</v>
      </c>
      <c r="O344" s="160">
        <v>0</v>
      </c>
      <c r="P344" s="160">
        <f t="shared" si="99"/>
        <v>0</v>
      </c>
      <c r="Q344" s="160">
        <v>0</v>
      </c>
      <c r="R344" s="160">
        <f t="shared" si="100"/>
        <v>0</v>
      </c>
      <c r="S344" s="160">
        <v>0</v>
      </c>
      <c r="T344" s="161">
        <f t="shared" si="101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62" t="s">
        <v>176</v>
      </c>
      <c r="AT344" s="162" t="s">
        <v>173</v>
      </c>
      <c r="AU344" s="162" t="s">
        <v>83</v>
      </c>
      <c r="AY344" s="14" t="s">
        <v>170</v>
      </c>
      <c r="BE344" s="163">
        <f t="shared" si="102"/>
        <v>0</v>
      </c>
      <c r="BF344" s="163">
        <f t="shared" si="103"/>
        <v>0</v>
      </c>
      <c r="BG344" s="163">
        <f t="shared" si="104"/>
        <v>0</v>
      </c>
      <c r="BH344" s="163">
        <f t="shared" si="105"/>
        <v>0</v>
      </c>
      <c r="BI344" s="163">
        <f t="shared" si="106"/>
        <v>0</v>
      </c>
      <c r="BJ344" s="14" t="s">
        <v>83</v>
      </c>
      <c r="BK344" s="163">
        <f t="shared" si="107"/>
        <v>0</v>
      </c>
      <c r="BL344" s="14" t="s">
        <v>177</v>
      </c>
      <c r="BM344" s="162" t="s">
        <v>1294</v>
      </c>
    </row>
    <row r="345" spans="1:65" s="2" customFormat="1" ht="16.5" customHeight="1">
      <c r="A345" s="26"/>
      <c r="B345" s="149"/>
      <c r="C345" s="150" t="s">
        <v>1295</v>
      </c>
      <c r="D345" s="150" t="s">
        <v>173</v>
      </c>
      <c r="E345" s="151" t="s">
        <v>1161</v>
      </c>
      <c r="F345" s="152" t="s">
        <v>1150</v>
      </c>
      <c r="G345" s="153" t="s">
        <v>219</v>
      </c>
      <c r="H345" s="154">
        <v>14</v>
      </c>
      <c r="I345" s="155"/>
      <c r="J345" s="155"/>
      <c r="K345" s="156"/>
      <c r="L345" s="157"/>
      <c r="M345" s="158" t="s">
        <v>1</v>
      </c>
      <c r="N345" s="159" t="s">
        <v>36</v>
      </c>
      <c r="O345" s="160">
        <v>0</v>
      </c>
      <c r="P345" s="160">
        <f t="shared" si="99"/>
        <v>0</v>
      </c>
      <c r="Q345" s="160">
        <v>0</v>
      </c>
      <c r="R345" s="160">
        <f t="shared" si="100"/>
        <v>0</v>
      </c>
      <c r="S345" s="160">
        <v>0</v>
      </c>
      <c r="T345" s="161">
        <f t="shared" si="101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62" t="s">
        <v>176</v>
      </c>
      <c r="AT345" s="162" t="s">
        <v>173</v>
      </c>
      <c r="AU345" s="162" t="s">
        <v>83</v>
      </c>
      <c r="AY345" s="14" t="s">
        <v>170</v>
      </c>
      <c r="BE345" s="163">
        <f t="shared" si="102"/>
        <v>0</v>
      </c>
      <c r="BF345" s="163">
        <f t="shared" si="103"/>
        <v>0</v>
      </c>
      <c r="BG345" s="163">
        <f t="shared" si="104"/>
        <v>0</v>
      </c>
      <c r="BH345" s="163">
        <f t="shared" si="105"/>
        <v>0</v>
      </c>
      <c r="BI345" s="163">
        <f t="shared" si="106"/>
        <v>0</v>
      </c>
      <c r="BJ345" s="14" t="s">
        <v>83</v>
      </c>
      <c r="BK345" s="163">
        <f t="shared" si="107"/>
        <v>0</v>
      </c>
      <c r="BL345" s="14" t="s">
        <v>177</v>
      </c>
      <c r="BM345" s="162" t="s">
        <v>1296</v>
      </c>
    </row>
    <row r="346" spans="1:65" s="2" customFormat="1" ht="16.5" customHeight="1">
      <c r="A346" s="26"/>
      <c r="B346" s="149"/>
      <c r="C346" s="150" t="s">
        <v>847</v>
      </c>
      <c r="D346" s="150" t="s">
        <v>173</v>
      </c>
      <c r="E346" s="151" t="s">
        <v>1162</v>
      </c>
      <c r="F346" s="152" t="s">
        <v>1152</v>
      </c>
      <c r="G346" s="153" t="s">
        <v>219</v>
      </c>
      <c r="H346" s="154">
        <v>14</v>
      </c>
      <c r="I346" s="155"/>
      <c r="J346" s="155"/>
      <c r="K346" s="156"/>
      <c r="L346" s="157"/>
      <c r="M346" s="158" t="s">
        <v>1</v>
      </c>
      <c r="N346" s="159" t="s">
        <v>36</v>
      </c>
      <c r="O346" s="160">
        <v>0</v>
      </c>
      <c r="P346" s="160">
        <f t="shared" si="99"/>
        <v>0</v>
      </c>
      <c r="Q346" s="160">
        <v>0</v>
      </c>
      <c r="R346" s="160">
        <f t="shared" si="100"/>
        <v>0</v>
      </c>
      <c r="S346" s="160">
        <v>0</v>
      </c>
      <c r="T346" s="161">
        <f t="shared" si="101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62" t="s">
        <v>176</v>
      </c>
      <c r="AT346" s="162" t="s">
        <v>173</v>
      </c>
      <c r="AU346" s="162" t="s">
        <v>83</v>
      </c>
      <c r="AY346" s="14" t="s">
        <v>170</v>
      </c>
      <c r="BE346" s="163">
        <f t="shared" si="102"/>
        <v>0</v>
      </c>
      <c r="BF346" s="163">
        <f t="shared" si="103"/>
        <v>0</v>
      </c>
      <c r="BG346" s="163">
        <f t="shared" si="104"/>
        <v>0</v>
      </c>
      <c r="BH346" s="163">
        <f t="shared" si="105"/>
        <v>0</v>
      </c>
      <c r="BI346" s="163">
        <f t="shared" si="106"/>
        <v>0</v>
      </c>
      <c r="BJ346" s="14" t="s">
        <v>83</v>
      </c>
      <c r="BK346" s="163">
        <f t="shared" si="107"/>
        <v>0</v>
      </c>
      <c r="BL346" s="14" t="s">
        <v>177</v>
      </c>
      <c r="BM346" s="162" t="s">
        <v>1297</v>
      </c>
    </row>
    <row r="347" spans="1:65" s="2" customFormat="1" ht="16.5" customHeight="1">
      <c r="A347" s="26"/>
      <c r="B347" s="149"/>
      <c r="C347" s="150" t="s">
        <v>1298</v>
      </c>
      <c r="D347" s="150" t="s">
        <v>173</v>
      </c>
      <c r="E347" s="151" t="s">
        <v>1163</v>
      </c>
      <c r="F347" s="152" t="s">
        <v>1154</v>
      </c>
      <c r="G347" s="153" t="s">
        <v>219</v>
      </c>
      <c r="H347" s="154">
        <v>14</v>
      </c>
      <c r="I347" s="155"/>
      <c r="J347" s="155"/>
      <c r="K347" s="156"/>
      <c r="L347" s="157"/>
      <c r="M347" s="158" t="s">
        <v>1</v>
      </c>
      <c r="N347" s="159" t="s">
        <v>36</v>
      </c>
      <c r="O347" s="160">
        <v>0</v>
      </c>
      <c r="P347" s="160">
        <f t="shared" si="99"/>
        <v>0</v>
      </c>
      <c r="Q347" s="160">
        <v>0</v>
      </c>
      <c r="R347" s="160">
        <f t="shared" si="100"/>
        <v>0</v>
      </c>
      <c r="S347" s="160">
        <v>0</v>
      </c>
      <c r="T347" s="161">
        <f t="shared" si="101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62" t="s">
        <v>176</v>
      </c>
      <c r="AT347" s="162" t="s">
        <v>173</v>
      </c>
      <c r="AU347" s="162" t="s">
        <v>83</v>
      </c>
      <c r="AY347" s="14" t="s">
        <v>170</v>
      </c>
      <c r="BE347" s="163">
        <f t="shared" si="102"/>
        <v>0</v>
      </c>
      <c r="BF347" s="163">
        <f t="shared" si="103"/>
        <v>0</v>
      </c>
      <c r="BG347" s="163">
        <f t="shared" si="104"/>
        <v>0</v>
      </c>
      <c r="BH347" s="163">
        <f t="shared" si="105"/>
        <v>0</v>
      </c>
      <c r="BI347" s="163">
        <f t="shared" si="106"/>
        <v>0</v>
      </c>
      <c r="BJ347" s="14" t="s">
        <v>83</v>
      </c>
      <c r="BK347" s="163">
        <f t="shared" si="107"/>
        <v>0</v>
      </c>
      <c r="BL347" s="14" t="s">
        <v>177</v>
      </c>
      <c r="BM347" s="162" t="s">
        <v>1299</v>
      </c>
    </row>
    <row r="348" spans="1:65" s="12" customFormat="1" ht="22.9" customHeight="1">
      <c r="B348" s="137"/>
      <c r="D348" s="138" t="s">
        <v>69</v>
      </c>
      <c r="E348" s="147" t="s">
        <v>992</v>
      </c>
      <c r="F348" s="147" t="s">
        <v>1164</v>
      </c>
      <c r="J348" s="148"/>
      <c r="L348" s="137"/>
      <c r="M348" s="141"/>
      <c r="N348" s="142"/>
      <c r="O348" s="142"/>
      <c r="P348" s="143">
        <f>SUM(P349:P352)</f>
        <v>0</v>
      </c>
      <c r="Q348" s="142"/>
      <c r="R348" s="143">
        <f>SUM(R349:R352)</f>
        <v>0</v>
      </c>
      <c r="S348" s="142"/>
      <c r="T348" s="144">
        <f>SUM(T349:T352)</f>
        <v>0</v>
      </c>
      <c r="AR348" s="138" t="s">
        <v>77</v>
      </c>
      <c r="AT348" s="145" t="s">
        <v>69</v>
      </c>
      <c r="AU348" s="145" t="s">
        <v>77</v>
      </c>
      <c r="AY348" s="138" t="s">
        <v>170</v>
      </c>
      <c r="BK348" s="146">
        <f>SUM(BK349:BK352)</f>
        <v>0</v>
      </c>
    </row>
    <row r="349" spans="1:65" s="2" customFormat="1" ht="66.75" customHeight="1">
      <c r="A349" s="26"/>
      <c r="B349" s="149"/>
      <c r="C349" s="150" t="s">
        <v>850</v>
      </c>
      <c r="D349" s="150" t="s">
        <v>173</v>
      </c>
      <c r="E349" s="151" t="s">
        <v>1165</v>
      </c>
      <c r="F349" s="152" t="s">
        <v>1300</v>
      </c>
      <c r="G349" s="153" t="s">
        <v>219</v>
      </c>
      <c r="H349" s="154">
        <v>1</v>
      </c>
      <c r="I349" s="155"/>
      <c r="J349" s="155"/>
      <c r="K349" s="156"/>
      <c r="L349" s="157"/>
      <c r="M349" s="158" t="s">
        <v>1</v>
      </c>
      <c r="N349" s="159" t="s">
        <v>36</v>
      </c>
      <c r="O349" s="160">
        <v>0</v>
      </c>
      <c r="P349" s="160">
        <f>O349*H349</f>
        <v>0</v>
      </c>
      <c r="Q349" s="160">
        <v>0</v>
      </c>
      <c r="R349" s="160">
        <f>Q349*H349</f>
        <v>0</v>
      </c>
      <c r="S349" s="160">
        <v>0</v>
      </c>
      <c r="T349" s="161">
        <f>S349*H349</f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62" t="s">
        <v>176</v>
      </c>
      <c r="AT349" s="162" t="s">
        <v>173</v>
      </c>
      <c r="AU349" s="162" t="s">
        <v>83</v>
      </c>
      <c r="AY349" s="14" t="s">
        <v>170</v>
      </c>
      <c r="BE349" s="163">
        <f>IF(N349="základná",J349,0)</f>
        <v>0</v>
      </c>
      <c r="BF349" s="163">
        <f>IF(N349="znížená",J349,0)</f>
        <v>0</v>
      </c>
      <c r="BG349" s="163">
        <f>IF(N349="zákl. prenesená",J349,0)</f>
        <v>0</v>
      </c>
      <c r="BH349" s="163">
        <f>IF(N349="zníž. prenesená",J349,0)</f>
        <v>0</v>
      </c>
      <c r="BI349" s="163">
        <f>IF(N349="nulová",J349,0)</f>
        <v>0</v>
      </c>
      <c r="BJ349" s="14" t="s">
        <v>83</v>
      </c>
      <c r="BK349" s="163">
        <f>ROUND(I349*H349,2)</f>
        <v>0</v>
      </c>
      <c r="BL349" s="14" t="s">
        <v>177</v>
      </c>
      <c r="BM349" s="162" t="s">
        <v>1301</v>
      </c>
    </row>
    <row r="350" spans="1:65" s="2" customFormat="1" ht="55.5" customHeight="1">
      <c r="A350" s="26"/>
      <c r="B350" s="149"/>
      <c r="C350" s="150" t="s">
        <v>1302</v>
      </c>
      <c r="D350" s="150" t="s">
        <v>173</v>
      </c>
      <c r="E350" s="151" t="s">
        <v>1167</v>
      </c>
      <c r="F350" s="152" t="s">
        <v>1185</v>
      </c>
      <c r="G350" s="153" t="s">
        <v>219</v>
      </c>
      <c r="H350" s="154">
        <v>1</v>
      </c>
      <c r="I350" s="155"/>
      <c r="J350" s="155"/>
      <c r="K350" s="156"/>
      <c r="L350" s="157"/>
      <c r="M350" s="158" t="s">
        <v>1</v>
      </c>
      <c r="N350" s="159" t="s">
        <v>36</v>
      </c>
      <c r="O350" s="160">
        <v>0</v>
      </c>
      <c r="P350" s="160">
        <f>O350*H350</f>
        <v>0</v>
      </c>
      <c r="Q350" s="160">
        <v>0</v>
      </c>
      <c r="R350" s="160">
        <f>Q350*H350</f>
        <v>0</v>
      </c>
      <c r="S350" s="160">
        <v>0</v>
      </c>
      <c r="T350" s="161">
        <f>S350*H350</f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62" t="s">
        <v>176</v>
      </c>
      <c r="AT350" s="162" t="s">
        <v>173</v>
      </c>
      <c r="AU350" s="162" t="s">
        <v>83</v>
      </c>
      <c r="AY350" s="14" t="s">
        <v>170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4" t="s">
        <v>83</v>
      </c>
      <c r="BK350" s="163">
        <f>ROUND(I350*H350,2)</f>
        <v>0</v>
      </c>
      <c r="BL350" s="14" t="s">
        <v>177</v>
      </c>
      <c r="BM350" s="162" t="s">
        <v>1303</v>
      </c>
    </row>
    <row r="351" spans="1:65" s="2" customFormat="1" ht="16.5" customHeight="1">
      <c r="A351" s="26"/>
      <c r="B351" s="149"/>
      <c r="C351" s="150" t="s">
        <v>854</v>
      </c>
      <c r="D351" s="150" t="s">
        <v>173</v>
      </c>
      <c r="E351" s="151" t="s">
        <v>1169</v>
      </c>
      <c r="F351" s="152" t="s">
        <v>1027</v>
      </c>
      <c r="G351" s="153" t="s">
        <v>219</v>
      </c>
      <c r="H351" s="154">
        <v>1</v>
      </c>
      <c r="I351" s="155"/>
      <c r="J351" s="155"/>
      <c r="K351" s="156"/>
      <c r="L351" s="157"/>
      <c r="M351" s="158" t="s">
        <v>1</v>
      </c>
      <c r="N351" s="159" t="s">
        <v>36</v>
      </c>
      <c r="O351" s="160">
        <v>0</v>
      </c>
      <c r="P351" s="160">
        <f>O351*H351</f>
        <v>0</v>
      </c>
      <c r="Q351" s="160">
        <v>0</v>
      </c>
      <c r="R351" s="160">
        <f>Q351*H351</f>
        <v>0</v>
      </c>
      <c r="S351" s="160">
        <v>0</v>
      </c>
      <c r="T351" s="161">
        <f>S351*H351</f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62" t="s">
        <v>176</v>
      </c>
      <c r="AT351" s="162" t="s">
        <v>173</v>
      </c>
      <c r="AU351" s="162" t="s">
        <v>83</v>
      </c>
      <c r="AY351" s="14" t="s">
        <v>170</v>
      </c>
      <c r="BE351" s="163">
        <f>IF(N351="základná",J351,0)</f>
        <v>0</v>
      </c>
      <c r="BF351" s="163">
        <f>IF(N351="znížená",J351,0)</f>
        <v>0</v>
      </c>
      <c r="BG351" s="163">
        <f>IF(N351="zákl. prenesená",J351,0)</f>
        <v>0</v>
      </c>
      <c r="BH351" s="163">
        <f>IF(N351="zníž. prenesená",J351,0)</f>
        <v>0</v>
      </c>
      <c r="BI351" s="163">
        <f>IF(N351="nulová",J351,0)</f>
        <v>0</v>
      </c>
      <c r="BJ351" s="14" t="s">
        <v>83</v>
      </c>
      <c r="BK351" s="163">
        <f>ROUND(I351*H351,2)</f>
        <v>0</v>
      </c>
      <c r="BL351" s="14" t="s">
        <v>177</v>
      </c>
      <c r="BM351" s="162" t="s">
        <v>1304</v>
      </c>
    </row>
    <row r="352" spans="1:65" s="2" customFormat="1" ht="37.9" customHeight="1">
      <c r="A352" s="26"/>
      <c r="B352" s="149"/>
      <c r="C352" s="150" t="s">
        <v>1305</v>
      </c>
      <c r="D352" s="150" t="s">
        <v>173</v>
      </c>
      <c r="E352" s="151" t="s">
        <v>1170</v>
      </c>
      <c r="F352" s="152" t="s">
        <v>1029</v>
      </c>
      <c r="G352" s="153" t="s">
        <v>981</v>
      </c>
      <c r="H352" s="154">
        <v>20</v>
      </c>
      <c r="I352" s="155"/>
      <c r="J352" s="155"/>
      <c r="K352" s="156"/>
      <c r="L352" s="157"/>
      <c r="M352" s="158" t="s">
        <v>1</v>
      </c>
      <c r="N352" s="159" t="s">
        <v>36</v>
      </c>
      <c r="O352" s="160">
        <v>0</v>
      </c>
      <c r="P352" s="160">
        <f>O352*H352</f>
        <v>0</v>
      </c>
      <c r="Q352" s="160">
        <v>0</v>
      </c>
      <c r="R352" s="160">
        <f>Q352*H352</f>
        <v>0</v>
      </c>
      <c r="S352" s="160">
        <v>0</v>
      </c>
      <c r="T352" s="161">
        <f>S352*H352</f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62" t="s">
        <v>176</v>
      </c>
      <c r="AT352" s="162" t="s">
        <v>173</v>
      </c>
      <c r="AU352" s="162" t="s">
        <v>83</v>
      </c>
      <c r="AY352" s="14" t="s">
        <v>170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4" t="s">
        <v>83</v>
      </c>
      <c r="BK352" s="163">
        <f>ROUND(I352*H352,2)</f>
        <v>0</v>
      </c>
      <c r="BL352" s="14" t="s">
        <v>177</v>
      </c>
      <c r="BM352" s="162" t="s">
        <v>1306</v>
      </c>
    </row>
    <row r="353" spans="1:65" s="12" customFormat="1" ht="22.9" customHeight="1">
      <c r="B353" s="137"/>
      <c r="D353" s="138" t="s">
        <v>69</v>
      </c>
      <c r="E353" s="147" t="s">
        <v>1000</v>
      </c>
      <c r="F353" s="147" t="s">
        <v>1005</v>
      </c>
      <c r="J353" s="148"/>
      <c r="L353" s="137"/>
      <c r="M353" s="141"/>
      <c r="N353" s="142"/>
      <c r="O353" s="142"/>
      <c r="P353" s="143">
        <f>P354</f>
        <v>0</v>
      </c>
      <c r="Q353" s="142"/>
      <c r="R353" s="143">
        <f>R354</f>
        <v>0</v>
      </c>
      <c r="S353" s="142"/>
      <c r="T353" s="144">
        <f>T354</f>
        <v>0</v>
      </c>
      <c r="AR353" s="138" t="s">
        <v>77</v>
      </c>
      <c r="AT353" s="145" t="s">
        <v>69</v>
      </c>
      <c r="AU353" s="145" t="s">
        <v>77</v>
      </c>
      <c r="AY353" s="138" t="s">
        <v>170</v>
      </c>
      <c r="BK353" s="146">
        <f>BK354</f>
        <v>0</v>
      </c>
    </row>
    <row r="354" spans="1:65" s="2" customFormat="1" ht="24.2" customHeight="1">
      <c r="A354" s="26"/>
      <c r="B354" s="149"/>
      <c r="C354" s="150" t="s">
        <v>860</v>
      </c>
      <c r="D354" s="150" t="s">
        <v>173</v>
      </c>
      <c r="E354" s="151" t="s">
        <v>1172</v>
      </c>
      <c r="F354" s="152" t="s">
        <v>1307</v>
      </c>
      <c r="G354" s="153" t="s">
        <v>1308</v>
      </c>
      <c r="H354" s="154">
        <v>1</v>
      </c>
      <c r="I354" s="155"/>
      <c r="J354" s="155"/>
      <c r="K354" s="156"/>
      <c r="L354" s="157"/>
      <c r="M354" s="177" t="s">
        <v>1</v>
      </c>
      <c r="N354" s="178" t="s">
        <v>36</v>
      </c>
      <c r="O354" s="175">
        <v>0</v>
      </c>
      <c r="P354" s="175">
        <f>O354*H354</f>
        <v>0</v>
      </c>
      <c r="Q354" s="175">
        <v>0</v>
      </c>
      <c r="R354" s="175">
        <f>Q354*H354</f>
        <v>0</v>
      </c>
      <c r="S354" s="175">
        <v>0</v>
      </c>
      <c r="T354" s="176">
        <f>S354*H354</f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62" t="s">
        <v>176</v>
      </c>
      <c r="AT354" s="162" t="s">
        <v>173</v>
      </c>
      <c r="AU354" s="162" t="s">
        <v>83</v>
      </c>
      <c r="AY354" s="14" t="s">
        <v>170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4" t="s">
        <v>83</v>
      </c>
      <c r="BK354" s="163">
        <f>ROUND(I354*H354,2)</f>
        <v>0</v>
      </c>
      <c r="BL354" s="14" t="s">
        <v>177</v>
      </c>
      <c r="BM354" s="162" t="s">
        <v>1309</v>
      </c>
    </row>
    <row r="355" spans="1:65" s="2" customFormat="1" ht="6.95" customHeight="1">
      <c r="A355" s="26"/>
      <c r="B355" s="44"/>
      <c r="C355" s="45"/>
      <c r="D355" s="45"/>
      <c r="E355" s="45"/>
      <c r="F355" s="45"/>
      <c r="G355" s="45"/>
      <c r="H355" s="45"/>
      <c r="I355" s="45"/>
      <c r="J355" s="45"/>
      <c r="K355" s="45"/>
      <c r="L355" s="27"/>
      <c r="M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</row>
  </sheetData>
  <autoFilter ref="C140:K354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5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16.5" hidden="1" customHeight="1">
      <c r="A9" s="26"/>
      <c r="B9" s="27"/>
      <c r="C9" s="26"/>
      <c r="D9" s="26"/>
      <c r="E9" s="221" t="s">
        <v>138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1310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ROUND(J122,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ROUND((SUM(BE122:BE255)),  2)</f>
        <v>0</v>
      </c>
      <c r="G35" s="103"/>
      <c r="H35" s="103"/>
      <c r="I35" s="104">
        <v>0.2</v>
      </c>
      <c r="J35" s="102">
        <f>ROUND(((SUM(BE122:BE255))*I35),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ROUND((SUM(BF122:BF255)),  2)</f>
        <v>0</v>
      </c>
      <c r="G36" s="26"/>
      <c r="H36" s="26"/>
      <c r="I36" s="106">
        <v>0.2</v>
      </c>
      <c r="J36" s="105">
        <f>ROUND(((SUM(BF122:BF255))*I36),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ROUND((SUM(BG122:BG255)),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ROUND((SUM(BH122:BH255)),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ROUND((SUM(BI122:BI255)),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16.5" hidden="1" customHeight="1">
      <c r="A87" s="26"/>
      <c r="B87" s="27"/>
      <c r="C87" s="26"/>
      <c r="D87" s="26"/>
      <c r="E87" s="221" t="s">
        <v>138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SO01.7Z z - E1.7Z   Rozvody silnoprúdu (zmenaVV 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J122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1311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19.899999999999999" hidden="1" customHeight="1">
      <c r="B100" s="122"/>
      <c r="D100" s="123" t="s">
        <v>1312</v>
      </c>
      <c r="E100" s="124"/>
      <c r="F100" s="124"/>
      <c r="G100" s="124"/>
      <c r="H100" s="124"/>
      <c r="I100" s="124"/>
      <c r="J100" s="125">
        <f>J124</f>
        <v>0</v>
      </c>
      <c r="L100" s="122"/>
    </row>
    <row r="101" spans="1:47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47" s="2" customFormat="1" ht="6.95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hidden="1"/>
    <row r="104" spans="1:47" hidden="1"/>
    <row r="105" spans="1:47" hidden="1"/>
    <row r="106" spans="1:47" s="2" customFormat="1" ht="6.95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24.95" customHeight="1">
      <c r="A107" s="26"/>
      <c r="B107" s="27"/>
      <c r="C107" s="18" t="s">
        <v>156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6.5" customHeight="1">
      <c r="A110" s="26"/>
      <c r="B110" s="27"/>
      <c r="C110" s="26"/>
      <c r="D110" s="26"/>
      <c r="E110" s="221" t="str">
        <f>E7</f>
        <v>SOS PZ Devínská Nová Ves rev.2023_11_27</v>
      </c>
      <c r="F110" s="222"/>
      <c r="G110" s="222"/>
      <c r="H110" s="222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1" customFormat="1" ht="12" customHeight="1">
      <c r="B111" s="17"/>
      <c r="C111" s="23" t="s">
        <v>137</v>
      </c>
      <c r="L111" s="17"/>
    </row>
    <row r="112" spans="1:47" s="2" customFormat="1" ht="16.5" customHeight="1">
      <c r="A112" s="26"/>
      <c r="B112" s="27"/>
      <c r="C112" s="26"/>
      <c r="D112" s="26"/>
      <c r="E112" s="221" t="s">
        <v>138</v>
      </c>
      <c r="F112" s="220"/>
      <c r="G112" s="220"/>
      <c r="H112" s="220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139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83" t="str">
        <f>E11</f>
        <v>SO01.7Z z - E1.7Z   Rozvody silnoprúdu (zmenaVV )</v>
      </c>
      <c r="F114" s="220"/>
      <c r="G114" s="220"/>
      <c r="H114" s="22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F14</f>
        <v xml:space="preserve"> </v>
      </c>
      <c r="G116" s="26"/>
      <c r="H116" s="26"/>
      <c r="I116" s="23" t="s">
        <v>19</v>
      </c>
      <c r="J116" s="52" t="str">
        <f>IF(J14="","",J14)</f>
        <v>12. 12. 2023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E17</f>
        <v>Ministerstvo vnútra SR</v>
      </c>
      <c r="G118" s="26"/>
      <c r="H118" s="26"/>
      <c r="I118" s="23" t="s">
        <v>26</v>
      </c>
      <c r="J118" s="24" t="str">
        <f>E23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>
        <f>IF(E20="","",E20)</f>
        <v>0</v>
      </c>
      <c r="G119" s="26"/>
      <c r="H119" s="26"/>
      <c r="I119" s="23" t="s">
        <v>28</v>
      </c>
      <c r="J119" s="24" t="str">
        <f>E26</f>
        <v/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6"/>
      <c r="B121" s="127"/>
      <c r="C121" s="128" t="s">
        <v>157</v>
      </c>
      <c r="D121" s="129" t="s">
        <v>55</v>
      </c>
      <c r="E121" s="129" t="s">
        <v>51</v>
      </c>
      <c r="F121" s="129" t="s">
        <v>52</v>
      </c>
      <c r="G121" s="129" t="s">
        <v>158</v>
      </c>
      <c r="H121" s="129" t="s">
        <v>159</v>
      </c>
      <c r="I121" s="129" t="s">
        <v>160</v>
      </c>
      <c r="J121" s="130" t="s">
        <v>143</v>
      </c>
      <c r="K121" s="131" t="s">
        <v>161</v>
      </c>
      <c r="L121" s="132"/>
      <c r="M121" s="59" t="s">
        <v>1</v>
      </c>
      <c r="N121" s="60" t="s">
        <v>34</v>
      </c>
      <c r="O121" s="60" t="s">
        <v>162</v>
      </c>
      <c r="P121" s="60" t="s">
        <v>163</v>
      </c>
      <c r="Q121" s="60" t="s">
        <v>164</v>
      </c>
      <c r="R121" s="60" t="s">
        <v>165</v>
      </c>
      <c r="S121" s="60" t="s">
        <v>166</v>
      </c>
      <c r="T121" s="61" t="s">
        <v>167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26"/>
      <c r="B122" s="27"/>
      <c r="C122" s="66" t="s">
        <v>144</v>
      </c>
      <c r="D122" s="26"/>
      <c r="E122" s="26"/>
      <c r="F122" s="26"/>
      <c r="G122" s="26"/>
      <c r="H122" s="26"/>
      <c r="I122" s="26"/>
      <c r="J122" s="133"/>
      <c r="K122" s="26"/>
      <c r="L122" s="27"/>
      <c r="M122" s="62"/>
      <c r="N122" s="53"/>
      <c r="O122" s="63"/>
      <c r="P122" s="134">
        <f>P123</f>
        <v>0</v>
      </c>
      <c r="Q122" s="63"/>
      <c r="R122" s="134">
        <f>R123</f>
        <v>0</v>
      </c>
      <c r="S122" s="63"/>
      <c r="T122" s="135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145</v>
      </c>
      <c r="BK122" s="136">
        <f>BK123</f>
        <v>0</v>
      </c>
    </row>
    <row r="123" spans="1:65" s="12" customFormat="1" ht="25.9" customHeight="1">
      <c r="B123" s="137"/>
      <c r="D123" s="138" t="s">
        <v>69</v>
      </c>
      <c r="E123" s="139" t="s">
        <v>173</v>
      </c>
      <c r="F123" s="139" t="s">
        <v>1313</v>
      </c>
      <c r="J123" s="140"/>
      <c r="L123" s="137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8" t="s">
        <v>182</v>
      </c>
      <c r="AT123" s="145" t="s">
        <v>69</v>
      </c>
      <c r="AU123" s="145" t="s">
        <v>70</v>
      </c>
      <c r="AY123" s="138" t="s">
        <v>170</v>
      </c>
      <c r="BK123" s="146">
        <f>BK124</f>
        <v>0</v>
      </c>
    </row>
    <row r="124" spans="1:65" s="12" customFormat="1" ht="22.9" customHeight="1">
      <c r="B124" s="137"/>
      <c r="D124" s="138" t="s">
        <v>69</v>
      </c>
      <c r="E124" s="147" t="s">
        <v>1314</v>
      </c>
      <c r="F124" s="147" t="s">
        <v>1315</v>
      </c>
      <c r="J124" s="148"/>
      <c r="L124" s="137"/>
      <c r="M124" s="141"/>
      <c r="N124" s="142"/>
      <c r="O124" s="142"/>
      <c r="P124" s="143">
        <f>SUM(P125:P255)</f>
        <v>0</v>
      </c>
      <c r="Q124" s="142"/>
      <c r="R124" s="143">
        <f>SUM(R125:R255)</f>
        <v>0</v>
      </c>
      <c r="S124" s="142"/>
      <c r="T124" s="144">
        <f>SUM(T125:T255)</f>
        <v>0</v>
      </c>
      <c r="AR124" s="138" t="s">
        <v>77</v>
      </c>
      <c r="AT124" s="145" t="s">
        <v>69</v>
      </c>
      <c r="AU124" s="145" t="s">
        <v>77</v>
      </c>
      <c r="AY124" s="138" t="s">
        <v>170</v>
      </c>
      <c r="BK124" s="146">
        <f>SUM(BK125:BK255)</f>
        <v>0</v>
      </c>
    </row>
    <row r="125" spans="1:65" s="2" customFormat="1" ht="24.2" customHeight="1">
      <c r="A125" s="26"/>
      <c r="B125" s="149"/>
      <c r="C125" s="164" t="s">
        <v>77</v>
      </c>
      <c r="D125" s="164" t="s">
        <v>178</v>
      </c>
      <c r="E125" s="165" t="s">
        <v>1316</v>
      </c>
      <c r="F125" s="166" t="s">
        <v>1317</v>
      </c>
      <c r="G125" s="167" t="s">
        <v>219</v>
      </c>
      <c r="H125" s="168">
        <v>400</v>
      </c>
      <c r="I125" s="169"/>
      <c r="J125" s="169"/>
      <c r="K125" s="170"/>
      <c r="L125" s="27"/>
      <c r="M125" s="171" t="s">
        <v>1</v>
      </c>
      <c r="N125" s="172" t="s">
        <v>36</v>
      </c>
      <c r="O125" s="160">
        <v>0</v>
      </c>
      <c r="P125" s="160">
        <f t="shared" ref="P125:P156" si="0">O125*H125</f>
        <v>0</v>
      </c>
      <c r="Q125" s="160">
        <v>0</v>
      </c>
      <c r="R125" s="160">
        <f t="shared" ref="R125:R156" si="1">Q125*H125</f>
        <v>0</v>
      </c>
      <c r="S125" s="160">
        <v>0</v>
      </c>
      <c r="T125" s="161">
        <f t="shared" ref="T125:T156" si="2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62" t="s">
        <v>177</v>
      </c>
      <c r="AT125" s="162" t="s">
        <v>178</v>
      </c>
      <c r="AU125" s="162" t="s">
        <v>83</v>
      </c>
      <c r="AY125" s="14" t="s">
        <v>170</v>
      </c>
      <c r="BE125" s="163">
        <f t="shared" ref="BE125:BE156" si="3">IF(N125="základná",J125,0)</f>
        <v>0</v>
      </c>
      <c r="BF125" s="163">
        <f t="shared" ref="BF125:BF156" si="4">IF(N125="znížená",J125,0)</f>
        <v>0</v>
      </c>
      <c r="BG125" s="163">
        <f t="shared" ref="BG125:BG156" si="5">IF(N125="zákl. prenesená",J125,0)</f>
        <v>0</v>
      </c>
      <c r="BH125" s="163">
        <f t="shared" ref="BH125:BH156" si="6">IF(N125="zníž. prenesená",J125,0)</f>
        <v>0</v>
      </c>
      <c r="BI125" s="163">
        <f t="shared" ref="BI125:BI156" si="7">IF(N125="nulová",J125,0)</f>
        <v>0</v>
      </c>
      <c r="BJ125" s="14" t="s">
        <v>83</v>
      </c>
      <c r="BK125" s="163">
        <f t="shared" ref="BK125:BK156" si="8">ROUND(I125*H125,2)</f>
        <v>0</v>
      </c>
      <c r="BL125" s="14" t="s">
        <v>177</v>
      </c>
      <c r="BM125" s="162" t="s">
        <v>83</v>
      </c>
    </row>
    <row r="126" spans="1:65" s="2" customFormat="1" ht="24.2" customHeight="1">
      <c r="A126" s="26"/>
      <c r="B126" s="149"/>
      <c r="C126" s="164" t="s">
        <v>83</v>
      </c>
      <c r="D126" s="164" t="s">
        <v>178</v>
      </c>
      <c r="E126" s="165" t="s">
        <v>1318</v>
      </c>
      <c r="F126" s="166" t="s">
        <v>1319</v>
      </c>
      <c r="G126" s="167" t="s">
        <v>219</v>
      </c>
      <c r="H126" s="168">
        <v>20</v>
      </c>
      <c r="I126" s="169"/>
      <c r="J126" s="169"/>
      <c r="K126" s="170"/>
      <c r="L126" s="27"/>
      <c r="M126" s="171" t="s">
        <v>1</v>
      </c>
      <c r="N126" s="172" t="s">
        <v>36</v>
      </c>
      <c r="O126" s="160">
        <v>0</v>
      </c>
      <c r="P126" s="160">
        <f t="shared" si="0"/>
        <v>0</v>
      </c>
      <c r="Q126" s="160">
        <v>0</v>
      </c>
      <c r="R126" s="160">
        <f t="shared" si="1"/>
        <v>0</v>
      </c>
      <c r="S126" s="160">
        <v>0</v>
      </c>
      <c r="T126" s="161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2" t="s">
        <v>177</v>
      </c>
      <c r="AT126" s="162" t="s">
        <v>178</v>
      </c>
      <c r="AU126" s="162" t="s">
        <v>83</v>
      </c>
      <c r="AY126" s="14" t="s">
        <v>170</v>
      </c>
      <c r="BE126" s="163">
        <f t="shared" si="3"/>
        <v>0</v>
      </c>
      <c r="BF126" s="163">
        <f t="shared" si="4"/>
        <v>0</v>
      </c>
      <c r="BG126" s="163">
        <f t="shared" si="5"/>
        <v>0</v>
      </c>
      <c r="BH126" s="163">
        <f t="shared" si="6"/>
        <v>0</v>
      </c>
      <c r="BI126" s="163">
        <f t="shared" si="7"/>
        <v>0</v>
      </c>
      <c r="BJ126" s="14" t="s">
        <v>83</v>
      </c>
      <c r="BK126" s="163">
        <f t="shared" si="8"/>
        <v>0</v>
      </c>
      <c r="BL126" s="14" t="s">
        <v>177</v>
      </c>
      <c r="BM126" s="162" t="s">
        <v>177</v>
      </c>
    </row>
    <row r="127" spans="1:65" s="2" customFormat="1" ht="24.2" customHeight="1">
      <c r="A127" s="26"/>
      <c r="B127" s="149"/>
      <c r="C127" s="164" t="s">
        <v>182</v>
      </c>
      <c r="D127" s="164" t="s">
        <v>178</v>
      </c>
      <c r="E127" s="165" t="s">
        <v>1320</v>
      </c>
      <c r="F127" s="166" t="s">
        <v>1321</v>
      </c>
      <c r="G127" s="167" t="s">
        <v>219</v>
      </c>
      <c r="H127" s="168">
        <v>20</v>
      </c>
      <c r="I127" s="169"/>
      <c r="J127" s="169"/>
      <c r="K127" s="170"/>
      <c r="L127" s="27"/>
      <c r="M127" s="171" t="s">
        <v>1</v>
      </c>
      <c r="N127" s="172" t="s">
        <v>36</v>
      </c>
      <c r="O127" s="160">
        <v>0</v>
      </c>
      <c r="P127" s="160">
        <f t="shared" si="0"/>
        <v>0</v>
      </c>
      <c r="Q127" s="160">
        <v>0</v>
      </c>
      <c r="R127" s="160">
        <f t="shared" si="1"/>
        <v>0</v>
      </c>
      <c r="S127" s="160">
        <v>0</v>
      </c>
      <c r="T127" s="161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2" t="s">
        <v>177</v>
      </c>
      <c r="AT127" s="162" t="s">
        <v>178</v>
      </c>
      <c r="AU127" s="162" t="s">
        <v>83</v>
      </c>
      <c r="AY127" s="14" t="s">
        <v>170</v>
      </c>
      <c r="BE127" s="163">
        <f t="shared" si="3"/>
        <v>0</v>
      </c>
      <c r="BF127" s="163">
        <f t="shared" si="4"/>
        <v>0</v>
      </c>
      <c r="BG127" s="163">
        <f t="shared" si="5"/>
        <v>0</v>
      </c>
      <c r="BH127" s="163">
        <f t="shared" si="6"/>
        <v>0</v>
      </c>
      <c r="BI127" s="163">
        <f t="shared" si="7"/>
        <v>0</v>
      </c>
      <c r="BJ127" s="14" t="s">
        <v>83</v>
      </c>
      <c r="BK127" s="163">
        <f t="shared" si="8"/>
        <v>0</v>
      </c>
      <c r="BL127" s="14" t="s">
        <v>177</v>
      </c>
      <c r="BM127" s="162" t="s">
        <v>171</v>
      </c>
    </row>
    <row r="128" spans="1:65" s="2" customFormat="1" ht="24.2" customHeight="1">
      <c r="A128" s="26"/>
      <c r="B128" s="149"/>
      <c r="C128" s="164" t="s">
        <v>177</v>
      </c>
      <c r="D128" s="164" t="s">
        <v>178</v>
      </c>
      <c r="E128" s="165" t="s">
        <v>1322</v>
      </c>
      <c r="F128" s="166" t="s">
        <v>1323</v>
      </c>
      <c r="G128" s="167" t="s">
        <v>219</v>
      </c>
      <c r="H128" s="168">
        <v>30</v>
      </c>
      <c r="I128" s="169"/>
      <c r="J128" s="169"/>
      <c r="K128" s="170"/>
      <c r="L128" s="27"/>
      <c r="M128" s="171" t="s">
        <v>1</v>
      </c>
      <c r="N128" s="172" t="s">
        <v>36</v>
      </c>
      <c r="O128" s="160">
        <v>0</v>
      </c>
      <c r="P128" s="160">
        <f t="shared" si="0"/>
        <v>0</v>
      </c>
      <c r="Q128" s="160">
        <v>0</v>
      </c>
      <c r="R128" s="160">
        <f t="shared" si="1"/>
        <v>0</v>
      </c>
      <c r="S128" s="160">
        <v>0</v>
      </c>
      <c r="T128" s="161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2" t="s">
        <v>177</v>
      </c>
      <c r="AT128" s="162" t="s">
        <v>178</v>
      </c>
      <c r="AU128" s="162" t="s">
        <v>83</v>
      </c>
      <c r="AY128" s="14" t="s">
        <v>170</v>
      </c>
      <c r="BE128" s="163">
        <f t="shared" si="3"/>
        <v>0</v>
      </c>
      <c r="BF128" s="163">
        <f t="shared" si="4"/>
        <v>0</v>
      </c>
      <c r="BG128" s="163">
        <f t="shared" si="5"/>
        <v>0</v>
      </c>
      <c r="BH128" s="163">
        <f t="shared" si="6"/>
        <v>0</v>
      </c>
      <c r="BI128" s="163">
        <f t="shared" si="7"/>
        <v>0</v>
      </c>
      <c r="BJ128" s="14" t="s">
        <v>83</v>
      </c>
      <c r="BK128" s="163">
        <f t="shared" si="8"/>
        <v>0</v>
      </c>
      <c r="BL128" s="14" t="s">
        <v>177</v>
      </c>
      <c r="BM128" s="162" t="s">
        <v>176</v>
      </c>
    </row>
    <row r="129" spans="1:65" s="2" customFormat="1" ht="24.2" customHeight="1">
      <c r="A129" s="26"/>
      <c r="B129" s="149"/>
      <c r="C129" s="164" t="s">
        <v>187</v>
      </c>
      <c r="D129" s="164" t="s">
        <v>178</v>
      </c>
      <c r="E129" s="165" t="s">
        <v>1324</v>
      </c>
      <c r="F129" s="166" t="s">
        <v>1325</v>
      </c>
      <c r="G129" s="167" t="s">
        <v>219</v>
      </c>
      <c r="H129" s="168">
        <v>30</v>
      </c>
      <c r="I129" s="169"/>
      <c r="J129" s="169"/>
      <c r="K129" s="170"/>
      <c r="L129" s="27"/>
      <c r="M129" s="171" t="s">
        <v>1</v>
      </c>
      <c r="N129" s="172" t="s">
        <v>36</v>
      </c>
      <c r="O129" s="160">
        <v>0</v>
      </c>
      <c r="P129" s="160">
        <f t="shared" si="0"/>
        <v>0</v>
      </c>
      <c r="Q129" s="160">
        <v>0</v>
      </c>
      <c r="R129" s="160">
        <f t="shared" si="1"/>
        <v>0</v>
      </c>
      <c r="S129" s="160">
        <v>0</v>
      </c>
      <c r="T129" s="161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2" t="s">
        <v>177</v>
      </c>
      <c r="AT129" s="162" t="s">
        <v>178</v>
      </c>
      <c r="AU129" s="162" t="s">
        <v>83</v>
      </c>
      <c r="AY129" s="14" t="s">
        <v>170</v>
      </c>
      <c r="BE129" s="163">
        <f t="shared" si="3"/>
        <v>0</v>
      </c>
      <c r="BF129" s="163">
        <f t="shared" si="4"/>
        <v>0</v>
      </c>
      <c r="BG129" s="163">
        <f t="shared" si="5"/>
        <v>0</v>
      </c>
      <c r="BH129" s="163">
        <f t="shared" si="6"/>
        <v>0</v>
      </c>
      <c r="BI129" s="163">
        <f t="shared" si="7"/>
        <v>0</v>
      </c>
      <c r="BJ129" s="14" t="s">
        <v>83</v>
      </c>
      <c r="BK129" s="163">
        <f t="shared" si="8"/>
        <v>0</v>
      </c>
      <c r="BL129" s="14" t="s">
        <v>177</v>
      </c>
      <c r="BM129" s="162" t="s">
        <v>190</v>
      </c>
    </row>
    <row r="130" spans="1:65" s="2" customFormat="1" ht="24.2" customHeight="1">
      <c r="A130" s="26"/>
      <c r="B130" s="149"/>
      <c r="C130" s="164" t="s">
        <v>171</v>
      </c>
      <c r="D130" s="164" t="s">
        <v>178</v>
      </c>
      <c r="E130" s="165" t="s">
        <v>1326</v>
      </c>
      <c r="F130" s="166" t="s">
        <v>1327</v>
      </c>
      <c r="G130" s="167" t="s">
        <v>219</v>
      </c>
      <c r="H130" s="168">
        <v>12</v>
      </c>
      <c r="I130" s="169"/>
      <c r="J130" s="169"/>
      <c r="K130" s="170"/>
      <c r="L130" s="27"/>
      <c r="M130" s="171" t="s">
        <v>1</v>
      </c>
      <c r="N130" s="172" t="s">
        <v>36</v>
      </c>
      <c r="O130" s="160">
        <v>0</v>
      </c>
      <c r="P130" s="160">
        <f t="shared" si="0"/>
        <v>0</v>
      </c>
      <c r="Q130" s="160">
        <v>0</v>
      </c>
      <c r="R130" s="160">
        <f t="shared" si="1"/>
        <v>0</v>
      </c>
      <c r="S130" s="160">
        <v>0</v>
      </c>
      <c r="T130" s="161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2" t="s">
        <v>177</v>
      </c>
      <c r="AT130" s="162" t="s">
        <v>178</v>
      </c>
      <c r="AU130" s="162" t="s">
        <v>83</v>
      </c>
      <c r="AY130" s="14" t="s">
        <v>170</v>
      </c>
      <c r="BE130" s="163">
        <f t="shared" si="3"/>
        <v>0</v>
      </c>
      <c r="BF130" s="163">
        <f t="shared" si="4"/>
        <v>0</v>
      </c>
      <c r="BG130" s="163">
        <f t="shared" si="5"/>
        <v>0</v>
      </c>
      <c r="BH130" s="163">
        <f t="shared" si="6"/>
        <v>0</v>
      </c>
      <c r="BI130" s="163">
        <f t="shared" si="7"/>
        <v>0</v>
      </c>
      <c r="BJ130" s="14" t="s">
        <v>83</v>
      </c>
      <c r="BK130" s="163">
        <f t="shared" si="8"/>
        <v>0</v>
      </c>
      <c r="BL130" s="14" t="s">
        <v>177</v>
      </c>
      <c r="BM130" s="162" t="s">
        <v>193</v>
      </c>
    </row>
    <row r="131" spans="1:65" s="2" customFormat="1" ht="33" customHeight="1">
      <c r="A131" s="26"/>
      <c r="B131" s="149"/>
      <c r="C131" s="150" t="s">
        <v>194</v>
      </c>
      <c r="D131" s="150" t="s">
        <v>173</v>
      </c>
      <c r="E131" s="151" t="s">
        <v>1328</v>
      </c>
      <c r="F131" s="152" t="s">
        <v>1329</v>
      </c>
      <c r="G131" s="153" t="s">
        <v>208</v>
      </c>
      <c r="H131" s="154">
        <v>82</v>
      </c>
      <c r="I131" s="155"/>
      <c r="J131" s="155"/>
      <c r="K131" s="156"/>
      <c r="L131" s="157"/>
      <c r="M131" s="158" t="s">
        <v>1</v>
      </c>
      <c r="N131" s="159" t="s">
        <v>36</v>
      </c>
      <c r="O131" s="160">
        <v>0</v>
      </c>
      <c r="P131" s="160">
        <f t="shared" si="0"/>
        <v>0</v>
      </c>
      <c r="Q131" s="160">
        <v>0</v>
      </c>
      <c r="R131" s="160">
        <f t="shared" si="1"/>
        <v>0</v>
      </c>
      <c r="S131" s="160">
        <v>0</v>
      </c>
      <c r="T131" s="161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2" t="s">
        <v>176</v>
      </c>
      <c r="AT131" s="162" t="s">
        <v>173</v>
      </c>
      <c r="AU131" s="162" t="s">
        <v>83</v>
      </c>
      <c r="AY131" s="14" t="s">
        <v>170</v>
      </c>
      <c r="BE131" s="163">
        <f t="shared" si="3"/>
        <v>0</v>
      </c>
      <c r="BF131" s="163">
        <f t="shared" si="4"/>
        <v>0</v>
      </c>
      <c r="BG131" s="163">
        <f t="shared" si="5"/>
        <v>0</v>
      </c>
      <c r="BH131" s="163">
        <f t="shared" si="6"/>
        <v>0</v>
      </c>
      <c r="BI131" s="163">
        <f t="shared" si="7"/>
        <v>0</v>
      </c>
      <c r="BJ131" s="14" t="s">
        <v>83</v>
      </c>
      <c r="BK131" s="163">
        <f t="shared" si="8"/>
        <v>0</v>
      </c>
      <c r="BL131" s="14" t="s">
        <v>177</v>
      </c>
      <c r="BM131" s="162" t="s">
        <v>197</v>
      </c>
    </row>
    <row r="132" spans="1:65" s="2" customFormat="1" ht="21.75" customHeight="1">
      <c r="A132" s="26"/>
      <c r="B132" s="149"/>
      <c r="C132" s="164" t="s">
        <v>176</v>
      </c>
      <c r="D132" s="164" t="s">
        <v>178</v>
      </c>
      <c r="E132" s="165" t="s">
        <v>1330</v>
      </c>
      <c r="F132" s="166" t="s">
        <v>1331</v>
      </c>
      <c r="G132" s="167" t="s">
        <v>208</v>
      </c>
      <c r="H132" s="168">
        <v>82</v>
      </c>
      <c r="I132" s="169"/>
      <c r="J132" s="169"/>
      <c r="K132" s="170"/>
      <c r="L132" s="27"/>
      <c r="M132" s="171" t="s">
        <v>1</v>
      </c>
      <c r="N132" s="172" t="s">
        <v>36</v>
      </c>
      <c r="O132" s="160">
        <v>0</v>
      </c>
      <c r="P132" s="160">
        <f t="shared" si="0"/>
        <v>0</v>
      </c>
      <c r="Q132" s="160">
        <v>0</v>
      </c>
      <c r="R132" s="160">
        <f t="shared" si="1"/>
        <v>0</v>
      </c>
      <c r="S132" s="160">
        <v>0</v>
      </c>
      <c r="T132" s="161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177</v>
      </c>
      <c r="AT132" s="162" t="s">
        <v>178</v>
      </c>
      <c r="AU132" s="162" t="s">
        <v>83</v>
      </c>
      <c r="AY132" s="14" t="s">
        <v>170</v>
      </c>
      <c r="BE132" s="163">
        <f t="shared" si="3"/>
        <v>0</v>
      </c>
      <c r="BF132" s="163">
        <f t="shared" si="4"/>
        <v>0</v>
      </c>
      <c r="BG132" s="163">
        <f t="shared" si="5"/>
        <v>0</v>
      </c>
      <c r="BH132" s="163">
        <f t="shared" si="6"/>
        <v>0</v>
      </c>
      <c r="BI132" s="163">
        <f t="shared" si="7"/>
        <v>0</v>
      </c>
      <c r="BJ132" s="14" t="s">
        <v>83</v>
      </c>
      <c r="BK132" s="163">
        <f t="shared" si="8"/>
        <v>0</v>
      </c>
      <c r="BL132" s="14" t="s">
        <v>177</v>
      </c>
      <c r="BM132" s="162" t="s">
        <v>200</v>
      </c>
    </row>
    <row r="133" spans="1:65" s="2" customFormat="1" ht="16.5" customHeight="1">
      <c r="A133" s="26"/>
      <c r="B133" s="149"/>
      <c r="C133" s="150" t="s">
        <v>201</v>
      </c>
      <c r="D133" s="150" t="s">
        <v>173</v>
      </c>
      <c r="E133" s="151" t="s">
        <v>1332</v>
      </c>
      <c r="F133" s="152" t="s">
        <v>1333</v>
      </c>
      <c r="G133" s="153" t="s">
        <v>208</v>
      </c>
      <c r="H133" s="154">
        <v>80</v>
      </c>
      <c r="I133" s="155"/>
      <c r="J133" s="155"/>
      <c r="K133" s="156"/>
      <c r="L133" s="157"/>
      <c r="M133" s="158" t="s">
        <v>1</v>
      </c>
      <c r="N133" s="159" t="s">
        <v>36</v>
      </c>
      <c r="O133" s="160">
        <v>0</v>
      </c>
      <c r="P133" s="160">
        <f t="shared" si="0"/>
        <v>0</v>
      </c>
      <c r="Q133" s="160">
        <v>0</v>
      </c>
      <c r="R133" s="160">
        <f t="shared" si="1"/>
        <v>0</v>
      </c>
      <c r="S133" s="160">
        <v>0</v>
      </c>
      <c r="T133" s="161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176</v>
      </c>
      <c r="AT133" s="162" t="s">
        <v>173</v>
      </c>
      <c r="AU133" s="162" t="s">
        <v>83</v>
      </c>
      <c r="AY133" s="14" t="s">
        <v>170</v>
      </c>
      <c r="BE133" s="163">
        <f t="shared" si="3"/>
        <v>0</v>
      </c>
      <c r="BF133" s="163">
        <f t="shared" si="4"/>
        <v>0</v>
      </c>
      <c r="BG133" s="163">
        <f t="shared" si="5"/>
        <v>0</v>
      </c>
      <c r="BH133" s="163">
        <f t="shared" si="6"/>
        <v>0</v>
      </c>
      <c r="BI133" s="163">
        <f t="shared" si="7"/>
        <v>0</v>
      </c>
      <c r="BJ133" s="14" t="s">
        <v>83</v>
      </c>
      <c r="BK133" s="163">
        <f t="shared" si="8"/>
        <v>0</v>
      </c>
      <c r="BL133" s="14" t="s">
        <v>177</v>
      </c>
      <c r="BM133" s="162" t="s">
        <v>204</v>
      </c>
    </row>
    <row r="134" spans="1:65" s="2" customFormat="1" ht="16.5" customHeight="1">
      <c r="A134" s="26"/>
      <c r="B134" s="149"/>
      <c r="C134" s="164" t="s">
        <v>190</v>
      </c>
      <c r="D134" s="164" t="s">
        <v>178</v>
      </c>
      <c r="E134" s="165" t="s">
        <v>1334</v>
      </c>
      <c r="F134" s="166" t="s">
        <v>1335</v>
      </c>
      <c r="G134" s="167" t="s">
        <v>208</v>
      </c>
      <c r="H134" s="168">
        <v>80</v>
      </c>
      <c r="I134" s="169"/>
      <c r="J134" s="169"/>
      <c r="K134" s="170"/>
      <c r="L134" s="27"/>
      <c r="M134" s="171" t="s">
        <v>1</v>
      </c>
      <c r="N134" s="172" t="s">
        <v>36</v>
      </c>
      <c r="O134" s="160">
        <v>0</v>
      </c>
      <c r="P134" s="160">
        <f t="shared" si="0"/>
        <v>0</v>
      </c>
      <c r="Q134" s="160">
        <v>0</v>
      </c>
      <c r="R134" s="160">
        <f t="shared" si="1"/>
        <v>0</v>
      </c>
      <c r="S134" s="160">
        <v>0</v>
      </c>
      <c r="T134" s="161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177</v>
      </c>
      <c r="AT134" s="162" t="s">
        <v>178</v>
      </c>
      <c r="AU134" s="162" t="s">
        <v>83</v>
      </c>
      <c r="AY134" s="14" t="s">
        <v>170</v>
      </c>
      <c r="BE134" s="163">
        <f t="shared" si="3"/>
        <v>0</v>
      </c>
      <c r="BF134" s="163">
        <f t="shared" si="4"/>
        <v>0</v>
      </c>
      <c r="BG134" s="163">
        <f t="shared" si="5"/>
        <v>0</v>
      </c>
      <c r="BH134" s="163">
        <f t="shared" si="6"/>
        <v>0</v>
      </c>
      <c r="BI134" s="163">
        <f t="shared" si="7"/>
        <v>0</v>
      </c>
      <c r="BJ134" s="14" t="s">
        <v>83</v>
      </c>
      <c r="BK134" s="163">
        <f t="shared" si="8"/>
        <v>0</v>
      </c>
      <c r="BL134" s="14" t="s">
        <v>177</v>
      </c>
      <c r="BM134" s="162" t="s">
        <v>7</v>
      </c>
    </row>
    <row r="135" spans="1:65" s="2" customFormat="1" ht="16.5" customHeight="1">
      <c r="A135" s="26"/>
      <c r="B135" s="149"/>
      <c r="C135" s="150" t="s">
        <v>209</v>
      </c>
      <c r="D135" s="150" t="s">
        <v>173</v>
      </c>
      <c r="E135" s="151" t="s">
        <v>1336</v>
      </c>
      <c r="F135" s="152" t="s">
        <v>1337</v>
      </c>
      <c r="G135" s="153" t="s">
        <v>208</v>
      </c>
      <c r="H135" s="154">
        <v>20</v>
      </c>
      <c r="I135" s="155"/>
      <c r="J135" s="155"/>
      <c r="K135" s="156"/>
      <c r="L135" s="157"/>
      <c r="M135" s="158" t="s">
        <v>1</v>
      </c>
      <c r="N135" s="159" t="s">
        <v>36</v>
      </c>
      <c r="O135" s="160">
        <v>0</v>
      </c>
      <c r="P135" s="160">
        <f t="shared" si="0"/>
        <v>0</v>
      </c>
      <c r="Q135" s="160">
        <v>0</v>
      </c>
      <c r="R135" s="160">
        <f t="shared" si="1"/>
        <v>0</v>
      </c>
      <c r="S135" s="160">
        <v>0</v>
      </c>
      <c r="T135" s="161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176</v>
      </c>
      <c r="AT135" s="162" t="s">
        <v>173</v>
      </c>
      <c r="AU135" s="162" t="s">
        <v>83</v>
      </c>
      <c r="AY135" s="14" t="s">
        <v>170</v>
      </c>
      <c r="BE135" s="163">
        <f t="shared" si="3"/>
        <v>0</v>
      </c>
      <c r="BF135" s="163">
        <f t="shared" si="4"/>
        <v>0</v>
      </c>
      <c r="BG135" s="163">
        <f t="shared" si="5"/>
        <v>0</v>
      </c>
      <c r="BH135" s="163">
        <f t="shared" si="6"/>
        <v>0</v>
      </c>
      <c r="BI135" s="163">
        <f t="shared" si="7"/>
        <v>0</v>
      </c>
      <c r="BJ135" s="14" t="s">
        <v>83</v>
      </c>
      <c r="BK135" s="163">
        <f t="shared" si="8"/>
        <v>0</v>
      </c>
      <c r="BL135" s="14" t="s">
        <v>177</v>
      </c>
      <c r="BM135" s="162" t="s">
        <v>212</v>
      </c>
    </row>
    <row r="136" spans="1:65" s="2" customFormat="1" ht="16.5" customHeight="1">
      <c r="A136" s="26"/>
      <c r="B136" s="149"/>
      <c r="C136" s="164" t="s">
        <v>193</v>
      </c>
      <c r="D136" s="164" t="s">
        <v>178</v>
      </c>
      <c r="E136" s="165" t="s">
        <v>1338</v>
      </c>
      <c r="F136" s="166" t="s">
        <v>1339</v>
      </c>
      <c r="G136" s="167" t="s">
        <v>208</v>
      </c>
      <c r="H136" s="168">
        <v>20</v>
      </c>
      <c r="I136" s="169"/>
      <c r="J136" s="169"/>
      <c r="K136" s="170"/>
      <c r="L136" s="27"/>
      <c r="M136" s="171" t="s">
        <v>1</v>
      </c>
      <c r="N136" s="172" t="s">
        <v>36</v>
      </c>
      <c r="O136" s="160">
        <v>0</v>
      </c>
      <c r="P136" s="160">
        <f t="shared" si="0"/>
        <v>0</v>
      </c>
      <c r="Q136" s="160">
        <v>0</v>
      </c>
      <c r="R136" s="160">
        <f t="shared" si="1"/>
        <v>0</v>
      </c>
      <c r="S136" s="160">
        <v>0</v>
      </c>
      <c r="T136" s="161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177</v>
      </c>
      <c r="AT136" s="162" t="s">
        <v>178</v>
      </c>
      <c r="AU136" s="162" t="s">
        <v>83</v>
      </c>
      <c r="AY136" s="14" t="s">
        <v>170</v>
      </c>
      <c r="BE136" s="163">
        <f t="shared" si="3"/>
        <v>0</v>
      </c>
      <c r="BF136" s="163">
        <f t="shared" si="4"/>
        <v>0</v>
      </c>
      <c r="BG136" s="163">
        <f t="shared" si="5"/>
        <v>0</v>
      </c>
      <c r="BH136" s="163">
        <f t="shared" si="6"/>
        <v>0</v>
      </c>
      <c r="BI136" s="163">
        <f t="shared" si="7"/>
        <v>0</v>
      </c>
      <c r="BJ136" s="14" t="s">
        <v>83</v>
      </c>
      <c r="BK136" s="163">
        <f t="shared" si="8"/>
        <v>0</v>
      </c>
      <c r="BL136" s="14" t="s">
        <v>177</v>
      </c>
      <c r="BM136" s="162" t="s">
        <v>215</v>
      </c>
    </row>
    <row r="137" spans="1:65" s="2" customFormat="1" ht="16.5" customHeight="1">
      <c r="A137" s="26"/>
      <c r="B137" s="149"/>
      <c r="C137" s="150" t="s">
        <v>216</v>
      </c>
      <c r="D137" s="150" t="s">
        <v>173</v>
      </c>
      <c r="E137" s="151" t="s">
        <v>1340</v>
      </c>
      <c r="F137" s="152" t="s">
        <v>1341</v>
      </c>
      <c r="G137" s="153" t="s">
        <v>219</v>
      </c>
      <c r="H137" s="154">
        <v>50</v>
      </c>
      <c r="I137" s="155"/>
      <c r="J137" s="155"/>
      <c r="K137" s="156"/>
      <c r="L137" s="157"/>
      <c r="M137" s="158" t="s">
        <v>1</v>
      </c>
      <c r="N137" s="159" t="s">
        <v>36</v>
      </c>
      <c r="O137" s="160">
        <v>0</v>
      </c>
      <c r="P137" s="160">
        <f t="shared" si="0"/>
        <v>0</v>
      </c>
      <c r="Q137" s="160">
        <v>0</v>
      </c>
      <c r="R137" s="160">
        <f t="shared" si="1"/>
        <v>0</v>
      </c>
      <c r="S137" s="160">
        <v>0</v>
      </c>
      <c r="T137" s="161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176</v>
      </c>
      <c r="AT137" s="162" t="s">
        <v>173</v>
      </c>
      <c r="AU137" s="162" t="s">
        <v>83</v>
      </c>
      <c r="AY137" s="14" t="s">
        <v>170</v>
      </c>
      <c r="BE137" s="163">
        <f t="shared" si="3"/>
        <v>0</v>
      </c>
      <c r="BF137" s="163">
        <f t="shared" si="4"/>
        <v>0</v>
      </c>
      <c r="BG137" s="163">
        <f t="shared" si="5"/>
        <v>0</v>
      </c>
      <c r="BH137" s="163">
        <f t="shared" si="6"/>
        <v>0</v>
      </c>
      <c r="BI137" s="163">
        <f t="shared" si="7"/>
        <v>0</v>
      </c>
      <c r="BJ137" s="14" t="s">
        <v>83</v>
      </c>
      <c r="BK137" s="163">
        <f t="shared" si="8"/>
        <v>0</v>
      </c>
      <c r="BL137" s="14" t="s">
        <v>177</v>
      </c>
      <c r="BM137" s="162" t="s">
        <v>220</v>
      </c>
    </row>
    <row r="138" spans="1:65" s="2" customFormat="1" ht="24.2" customHeight="1">
      <c r="A138" s="26"/>
      <c r="B138" s="149"/>
      <c r="C138" s="164" t="s">
        <v>197</v>
      </c>
      <c r="D138" s="164" t="s">
        <v>178</v>
      </c>
      <c r="E138" s="165" t="s">
        <v>1342</v>
      </c>
      <c r="F138" s="166" t="s">
        <v>1343</v>
      </c>
      <c r="G138" s="167" t="s">
        <v>219</v>
      </c>
      <c r="H138" s="168">
        <v>50</v>
      </c>
      <c r="I138" s="169"/>
      <c r="J138" s="169"/>
      <c r="K138" s="170"/>
      <c r="L138" s="27"/>
      <c r="M138" s="171" t="s">
        <v>1</v>
      </c>
      <c r="N138" s="172" t="s">
        <v>36</v>
      </c>
      <c r="O138" s="160">
        <v>0</v>
      </c>
      <c r="P138" s="160">
        <f t="shared" si="0"/>
        <v>0</v>
      </c>
      <c r="Q138" s="160">
        <v>0</v>
      </c>
      <c r="R138" s="160">
        <f t="shared" si="1"/>
        <v>0</v>
      </c>
      <c r="S138" s="160">
        <v>0</v>
      </c>
      <c r="T138" s="161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177</v>
      </c>
      <c r="AT138" s="162" t="s">
        <v>178</v>
      </c>
      <c r="AU138" s="162" t="s">
        <v>83</v>
      </c>
      <c r="AY138" s="14" t="s">
        <v>170</v>
      </c>
      <c r="BE138" s="163">
        <f t="shared" si="3"/>
        <v>0</v>
      </c>
      <c r="BF138" s="163">
        <f t="shared" si="4"/>
        <v>0</v>
      </c>
      <c r="BG138" s="163">
        <f t="shared" si="5"/>
        <v>0</v>
      </c>
      <c r="BH138" s="163">
        <f t="shared" si="6"/>
        <v>0</v>
      </c>
      <c r="BI138" s="163">
        <f t="shared" si="7"/>
        <v>0</v>
      </c>
      <c r="BJ138" s="14" t="s">
        <v>83</v>
      </c>
      <c r="BK138" s="163">
        <f t="shared" si="8"/>
        <v>0</v>
      </c>
      <c r="BL138" s="14" t="s">
        <v>177</v>
      </c>
      <c r="BM138" s="162" t="s">
        <v>223</v>
      </c>
    </row>
    <row r="139" spans="1:65" s="2" customFormat="1" ht="16.5" customHeight="1">
      <c r="A139" s="26"/>
      <c r="B139" s="149"/>
      <c r="C139" s="150" t="s">
        <v>253</v>
      </c>
      <c r="D139" s="150" t="s">
        <v>173</v>
      </c>
      <c r="E139" s="151" t="s">
        <v>1344</v>
      </c>
      <c r="F139" s="152" t="s">
        <v>1345</v>
      </c>
      <c r="G139" s="153" t="s">
        <v>208</v>
      </c>
      <c r="H139" s="154">
        <v>90</v>
      </c>
      <c r="I139" s="155"/>
      <c r="J139" s="155"/>
      <c r="K139" s="156"/>
      <c r="L139" s="157"/>
      <c r="M139" s="158" t="s">
        <v>1</v>
      </c>
      <c r="N139" s="159" t="s">
        <v>36</v>
      </c>
      <c r="O139" s="160">
        <v>0</v>
      </c>
      <c r="P139" s="160">
        <f t="shared" si="0"/>
        <v>0</v>
      </c>
      <c r="Q139" s="160">
        <v>0</v>
      </c>
      <c r="R139" s="160">
        <f t="shared" si="1"/>
        <v>0</v>
      </c>
      <c r="S139" s="160">
        <v>0</v>
      </c>
      <c r="T139" s="161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176</v>
      </c>
      <c r="AT139" s="162" t="s">
        <v>173</v>
      </c>
      <c r="AU139" s="162" t="s">
        <v>83</v>
      </c>
      <c r="AY139" s="14" t="s">
        <v>170</v>
      </c>
      <c r="BE139" s="163">
        <f t="shared" si="3"/>
        <v>0</v>
      </c>
      <c r="BF139" s="163">
        <f t="shared" si="4"/>
        <v>0</v>
      </c>
      <c r="BG139" s="163">
        <f t="shared" si="5"/>
        <v>0</v>
      </c>
      <c r="BH139" s="163">
        <f t="shared" si="6"/>
        <v>0</v>
      </c>
      <c r="BI139" s="163">
        <f t="shared" si="7"/>
        <v>0</v>
      </c>
      <c r="BJ139" s="14" t="s">
        <v>83</v>
      </c>
      <c r="BK139" s="163">
        <f t="shared" si="8"/>
        <v>0</v>
      </c>
      <c r="BL139" s="14" t="s">
        <v>177</v>
      </c>
      <c r="BM139" s="162" t="s">
        <v>229</v>
      </c>
    </row>
    <row r="140" spans="1:65" s="2" customFormat="1" ht="24.2" customHeight="1">
      <c r="A140" s="26"/>
      <c r="B140" s="149"/>
      <c r="C140" s="164" t="s">
        <v>200</v>
      </c>
      <c r="D140" s="164" t="s">
        <v>178</v>
      </c>
      <c r="E140" s="165" t="s">
        <v>1346</v>
      </c>
      <c r="F140" s="166" t="s">
        <v>1347</v>
      </c>
      <c r="G140" s="167" t="s">
        <v>208</v>
      </c>
      <c r="H140" s="168">
        <v>90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si="0"/>
        <v>0</v>
      </c>
      <c r="Q140" s="160">
        <v>0</v>
      </c>
      <c r="R140" s="160">
        <f t="shared" si="1"/>
        <v>0</v>
      </c>
      <c r="S140" s="160">
        <v>0</v>
      </c>
      <c r="T140" s="161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si="3"/>
        <v>0</v>
      </c>
      <c r="BF140" s="163">
        <f t="shared" si="4"/>
        <v>0</v>
      </c>
      <c r="BG140" s="163">
        <f t="shared" si="5"/>
        <v>0</v>
      </c>
      <c r="BH140" s="163">
        <f t="shared" si="6"/>
        <v>0</v>
      </c>
      <c r="BI140" s="163">
        <f t="shared" si="7"/>
        <v>0</v>
      </c>
      <c r="BJ140" s="14" t="s">
        <v>83</v>
      </c>
      <c r="BK140" s="163">
        <f t="shared" si="8"/>
        <v>0</v>
      </c>
      <c r="BL140" s="14" t="s">
        <v>177</v>
      </c>
      <c r="BM140" s="162" t="s">
        <v>233</v>
      </c>
    </row>
    <row r="141" spans="1:65" s="2" customFormat="1" ht="21.75" customHeight="1">
      <c r="A141" s="26"/>
      <c r="B141" s="149"/>
      <c r="C141" s="150" t="s">
        <v>260</v>
      </c>
      <c r="D141" s="150" t="s">
        <v>173</v>
      </c>
      <c r="E141" s="151" t="s">
        <v>1348</v>
      </c>
      <c r="F141" s="152" t="s">
        <v>1349</v>
      </c>
      <c r="G141" s="153" t="s">
        <v>219</v>
      </c>
      <c r="H141" s="154">
        <v>963</v>
      </c>
      <c r="I141" s="155"/>
      <c r="J141" s="155"/>
      <c r="K141" s="156"/>
      <c r="L141" s="157"/>
      <c r="M141" s="158" t="s">
        <v>1</v>
      </c>
      <c r="N141" s="159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176</v>
      </c>
      <c r="AT141" s="162" t="s">
        <v>173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230</v>
      </c>
    </row>
    <row r="142" spans="1:65" s="2" customFormat="1" ht="21.75" customHeight="1">
      <c r="A142" s="26"/>
      <c r="B142" s="149"/>
      <c r="C142" s="164" t="s">
        <v>204</v>
      </c>
      <c r="D142" s="164" t="s">
        <v>178</v>
      </c>
      <c r="E142" s="165" t="s">
        <v>1350</v>
      </c>
      <c r="F142" s="166" t="s">
        <v>1351</v>
      </c>
      <c r="G142" s="167" t="s">
        <v>219</v>
      </c>
      <c r="H142" s="168">
        <v>963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237</v>
      </c>
    </row>
    <row r="143" spans="1:65" s="2" customFormat="1" ht="16.5" customHeight="1">
      <c r="A143" s="26"/>
      <c r="B143" s="149"/>
      <c r="C143" s="150" t="s">
        <v>267</v>
      </c>
      <c r="D143" s="150" t="s">
        <v>173</v>
      </c>
      <c r="E143" s="151" t="s">
        <v>1352</v>
      </c>
      <c r="F143" s="152" t="s">
        <v>1353</v>
      </c>
      <c r="G143" s="153" t="s">
        <v>219</v>
      </c>
      <c r="H143" s="154">
        <v>507</v>
      </c>
      <c r="I143" s="155"/>
      <c r="J143" s="155"/>
      <c r="K143" s="156"/>
      <c r="L143" s="157"/>
      <c r="M143" s="158" t="s">
        <v>1</v>
      </c>
      <c r="N143" s="159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176</v>
      </c>
      <c r="AT143" s="162" t="s">
        <v>173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243</v>
      </c>
    </row>
    <row r="144" spans="1:65" s="2" customFormat="1" ht="24.2" customHeight="1">
      <c r="A144" s="26"/>
      <c r="B144" s="149"/>
      <c r="C144" s="164" t="s">
        <v>7</v>
      </c>
      <c r="D144" s="164" t="s">
        <v>178</v>
      </c>
      <c r="E144" s="165" t="s">
        <v>1354</v>
      </c>
      <c r="F144" s="166" t="s">
        <v>1355</v>
      </c>
      <c r="G144" s="167" t="s">
        <v>219</v>
      </c>
      <c r="H144" s="168">
        <v>507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246</v>
      </c>
    </row>
    <row r="145" spans="1:65" s="2" customFormat="1" ht="16.5" customHeight="1">
      <c r="A145" s="26"/>
      <c r="B145" s="149"/>
      <c r="C145" s="150" t="s">
        <v>281</v>
      </c>
      <c r="D145" s="150" t="s">
        <v>173</v>
      </c>
      <c r="E145" s="151" t="s">
        <v>1356</v>
      </c>
      <c r="F145" s="152" t="s">
        <v>1357</v>
      </c>
      <c r="G145" s="153" t="s">
        <v>219</v>
      </c>
      <c r="H145" s="154">
        <v>212</v>
      </c>
      <c r="I145" s="155"/>
      <c r="J145" s="155"/>
      <c r="K145" s="156"/>
      <c r="L145" s="157"/>
      <c r="M145" s="158" t="s">
        <v>1</v>
      </c>
      <c r="N145" s="159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176</v>
      </c>
      <c r="AT145" s="162" t="s">
        <v>173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250</v>
      </c>
    </row>
    <row r="146" spans="1:65" s="2" customFormat="1" ht="24.2" customHeight="1">
      <c r="A146" s="26"/>
      <c r="B146" s="149"/>
      <c r="C146" s="164" t="s">
        <v>212</v>
      </c>
      <c r="D146" s="164" t="s">
        <v>178</v>
      </c>
      <c r="E146" s="165" t="s">
        <v>1358</v>
      </c>
      <c r="F146" s="166" t="s">
        <v>1359</v>
      </c>
      <c r="G146" s="167" t="s">
        <v>219</v>
      </c>
      <c r="H146" s="168">
        <v>150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256</v>
      </c>
    </row>
    <row r="147" spans="1:65" s="2" customFormat="1" ht="16.5" customHeight="1">
      <c r="A147" s="26"/>
      <c r="B147" s="149"/>
      <c r="C147" s="150" t="s">
        <v>288</v>
      </c>
      <c r="D147" s="150" t="s">
        <v>173</v>
      </c>
      <c r="E147" s="151" t="s">
        <v>1360</v>
      </c>
      <c r="F147" s="152" t="s">
        <v>1361</v>
      </c>
      <c r="G147" s="153" t="s">
        <v>219</v>
      </c>
      <c r="H147" s="154">
        <v>15</v>
      </c>
      <c r="I147" s="155"/>
      <c r="J147" s="155"/>
      <c r="K147" s="156"/>
      <c r="L147" s="157"/>
      <c r="M147" s="158" t="s">
        <v>1</v>
      </c>
      <c r="N147" s="159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176</v>
      </c>
      <c r="AT147" s="162" t="s">
        <v>173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177</v>
      </c>
      <c r="BM147" s="162" t="s">
        <v>259</v>
      </c>
    </row>
    <row r="148" spans="1:65" s="2" customFormat="1" ht="24.2" customHeight="1">
      <c r="A148" s="26"/>
      <c r="B148" s="149"/>
      <c r="C148" s="164" t="s">
        <v>215</v>
      </c>
      <c r="D148" s="164" t="s">
        <v>178</v>
      </c>
      <c r="E148" s="165" t="s">
        <v>1362</v>
      </c>
      <c r="F148" s="166" t="s">
        <v>1363</v>
      </c>
      <c r="G148" s="167" t="s">
        <v>219</v>
      </c>
      <c r="H148" s="168">
        <v>212</v>
      </c>
      <c r="I148" s="169"/>
      <c r="J148" s="169"/>
      <c r="K148" s="170"/>
      <c r="L148" s="27"/>
      <c r="M148" s="171" t="s">
        <v>1</v>
      </c>
      <c r="N148" s="172" t="s">
        <v>36</v>
      </c>
      <c r="O148" s="160">
        <v>0</v>
      </c>
      <c r="P148" s="160">
        <f t="shared" si="0"/>
        <v>0</v>
      </c>
      <c r="Q148" s="160">
        <v>0</v>
      </c>
      <c r="R148" s="160">
        <f t="shared" si="1"/>
        <v>0</v>
      </c>
      <c r="S148" s="160">
        <v>0</v>
      </c>
      <c r="T148" s="161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177</v>
      </c>
      <c r="AT148" s="162" t="s">
        <v>178</v>
      </c>
      <c r="AU148" s="162" t="s">
        <v>83</v>
      </c>
      <c r="AY148" s="14" t="s">
        <v>170</v>
      </c>
      <c r="BE148" s="163">
        <f t="shared" si="3"/>
        <v>0</v>
      </c>
      <c r="BF148" s="163">
        <f t="shared" si="4"/>
        <v>0</v>
      </c>
      <c r="BG148" s="163">
        <f t="shared" si="5"/>
        <v>0</v>
      </c>
      <c r="BH148" s="163">
        <f t="shared" si="6"/>
        <v>0</v>
      </c>
      <c r="BI148" s="163">
        <f t="shared" si="7"/>
        <v>0</v>
      </c>
      <c r="BJ148" s="14" t="s">
        <v>83</v>
      </c>
      <c r="BK148" s="163">
        <f t="shared" si="8"/>
        <v>0</v>
      </c>
      <c r="BL148" s="14" t="s">
        <v>177</v>
      </c>
      <c r="BM148" s="162" t="s">
        <v>263</v>
      </c>
    </row>
    <row r="149" spans="1:65" s="2" customFormat="1" ht="16.5" customHeight="1">
      <c r="A149" s="26"/>
      <c r="B149" s="149"/>
      <c r="C149" s="150" t="s">
        <v>295</v>
      </c>
      <c r="D149" s="150" t="s">
        <v>173</v>
      </c>
      <c r="E149" s="151" t="s">
        <v>1364</v>
      </c>
      <c r="F149" s="152" t="s">
        <v>1365</v>
      </c>
      <c r="G149" s="153" t="s">
        <v>219</v>
      </c>
      <c r="H149" s="154">
        <v>150</v>
      </c>
      <c r="I149" s="155"/>
      <c r="J149" s="155"/>
      <c r="K149" s="156"/>
      <c r="L149" s="157"/>
      <c r="M149" s="158" t="s">
        <v>1</v>
      </c>
      <c r="N149" s="159" t="s">
        <v>36</v>
      </c>
      <c r="O149" s="160">
        <v>0</v>
      </c>
      <c r="P149" s="160">
        <f t="shared" si="0"/>
        <v>0</v>
      </c>
      <c r="Q149" s="160">
        <v>0</v>
      </c>
      <c r="R149" s="160">
        <f t="shared" si="1"/>
        <v>0</v>
      </c>
      <c r="S149" s="160">
        <v>0</v>
      </c>
      <c r="T149" s="161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176</v>
      </c>
      <c r="AT149" s="162" t="s">
        <v>173</v>
      </c>
      <c r="AU149" s="162" t="s">
        <v>83</v>
      </c>
      <c r="AY149" s="14" t="s">
        <v>170</v>
      </c>
      <c r="BE149" s="163">
        <f t="shared" si="3"/>
        <v>0</v>
      </c>
      <c r="BF149" s="163">
        <f t="shared" si="4"/>
        <v>0</v>
      </c>
      <c r="BG149" s="163">
        <f t="shared" si="5"/>
        <v>0</v>
      </c>
      <c r="BH149" s="163">
        <f t="shared" si="6"/>
        <v>0</v>
      </c>
      <c r="BI149" s="163">
        <f t="shared" si="7"/>
        <v>0</v>
      </c>
      <c r="BJ149" s="14" t="s">
        <v>83</v>
      </c>
      <c r="BK149" s="163">
        <f t="shared" si="8"/>
        <v>0</v>
      </c>
      <c r="BL149" s="14" t="s">
        <v>177</v>
      </c>
      <c r="BM149" s="162" t="s">
        <v>266</v>
      </c>
    </row>
    <row r="150" spans="1:65" s="2" customFormat="1" ht="37.9" customHeight="1">
      <c r="A150" s="26"/>
      <c r="B150" s="149"/>
      <c r="C150" s="164" t="s">
        <v>220</v>
      </c>
      <c r="D150" s="164" t="s">
        <v>178</v>
      </c>
      <c r="E150" s="165" t="s">
        <v>1366</v>
      </c>
      <c r="F150" s="166" t="s">
        <v>1367</v>
      </c>
      <c r="G150" s="167" t="s">
        <v>219</v>
      </c>
      <c r="H150" s="168">
        <v>15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0"/>
        <v>0</v>
      </c>
      <c r="Q150" s="160">
        <v>0</v>
      </c>
      <c r="R150" s="160">
        <f t="shared" si="1"/>
        <v>0</v>
      </c>
      <c r="S150" s="160">
        <v>0</v>
      </c>
      <c r="T150" s="161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3"/>
        <v>0</v>
      </c>
      <c r="BF150" s="163">
        <f t="shared" si="4"/>
        <v>0</v>
      </c>
      <c r="BG150" s="163">
        <f t="shared" si="5"/>
        <v>0</v>
      </c>
      <c r="BH150" s="163">
        <f t="shared" si="6"/>
        <v>0</v>
      </c>
      <c r="BI150" s="163">
        <f t="shared" si="7"/>
        <v>0</v>
      </c>
      <c r="BJ150" s="14" t="s">
        <v>83</v>
      </c>
      <c r="BK150" s="163">
        <f t="shared" si="8"/>
        <v>0</v>
      </c>
      <c r="BL150" s="14" t="s">
        <v>177</v>
      </c>
      <c r="BM150" s="162" t="s">
        <v>270</v>
      </c>
    </row>
    <row r="151" spans="1:65" s="2" customFormat="1" ht="21.75" customHeight="1">
      <c r="A151" s="26"/>
      <c r="B151" s="149"/>
      <c r="C151" s="150" t="s">
        <v>304</v>
      </c>
      <c r="D151" s="150" t="s">
        <v>173</v>
      </c>
      <c r="E151" s="151" t="s">
        <v>1368</v>
      </c>
      <c r="F151" s="152" t="s">
        <v>1369</v>
      </c>
      <c r="G151" s="153" t="s">
        <v>208</v>
      </c>
      <c r="H151" s="154">
        <v>160</v>
      </c>
      <c r="I151" s="155"/>
      <c r="J151" s="155"/>
      <c r="K151" s="156"/>
      <c r="L151" s="157"/>
      <c r="M151" s="158" t="s">
        <v>1</v>
      </c>
      <c r="N151" s="159" t="s">
        <v>36</v>
      </c>
      <c r="O151" s="160">
        <v>0</v>
      </c>
      <c r="P151" s="160">
        <f t="shared" si="0"/>
        <v>0</v>
      </c>
      <c r="Q151" s="160">
        <v>0</v>
      </c>
      <c r="R151" s="160">
        <f t="shared" si="1"/>
        <v>0</v>
      </c>
      <c r="S151" s="160">
        <v>0</v>
      </c>
      <c r="T151" s="161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176</v>
      </c>
      <c r="AT151" s="162" t="s">
        <v>173</v>
      </c>
      <c r="AU151" s="162" t="s">
        <v>83</v>
      </c>
      <c r="AY151" s="14" t="s">
        <v>170</v>
      </c>
      <c r="BE151" s="163">
        <f t="shared" si="3"/>
        <v>0</v>
      </c>
      <c r="BF151" s="163">
        <f t="shared" si="4"/>
        <v>0</v>
      </c>
      <c r="BG151" s="163">
        <f t="shared" si="5"/>
        <v>0</v>
      </c>
      <c r="BH151" s="163">
        <f t="shared" si="6"/>
        <v>0</v>
      </c>
      <c r="BI151" s="163">
        <f t="shared" si="7"/>
        <v>0</v>
      </c>
      <c r="BJ151" s="14" t="s">
        <v>83</v>
      </c>
      <c r="BK151" s="163">
        <f t="shared" si="8"/>
        <v>0</v>
      </c>
      <c r="BL151" s="14" t="s">
        <v>177</v>
      </c>
      <c r="BM151" s="162" t="s">
        <v>276</v>
      </c>
    </row>
    <row r="152" spans="1:65" s="2" customFormat="1" ht="24.2" customHeight="1">
      <c r="A152" s="26"/>
      <c r="B152" s="149"/>
      <c r="C152" s="164" t="s">
        <v>223</v>
      </c>
      <c r="D152" s="164" t="s">
        <v>178</v>
      </c>
      <c r="E152" s="165" t="s">
        <v>1370</v>
      </c>
      <c r="F152" s="166" t="s">
        <v>1371</v>
      </c>
      <c r="G152" s="167" t="s">
        <v>208</v>
      </c>
      <c r="H152" s="168">
        <v>160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 t="shared" si="0"/>
        <v>0</v>
      </c>
      <c r="Q152" s="160">
        <v>0</v>
      </c>
      <c r="R152" s="160">
        <f t="shared" si="1"/>
        <v>0</v>
      </c>
      <c r="S152" s="160">
        <v>0</v>
      </c>
      <c r="T152" s="161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 t="shared" si="3"/>
        <v>0</v>
      </c>
      <c r="BF152" s="163">
        <f t="shared" si="4"/>
        <v>0</v>
      </c>
      <c r="BG152" s="163">
        <f t="shared" si="5"/>
        <v>0</v>
      </c>
      <c r="BH152" s="163">
        <f t="shared" si="6"/>
        <v>0</v>
      </c>
      <c r="BI152" s="163">
        <f t="shared" si="7"/>
        <v>0</v>
      </c>
      <c r="BJ152" s="14" t="s">
        <v>83</v>
      </c>
      <c r="BK152" s="163">
        <f t="shared" si="8"/>
        <v>0</v>
      </c>
      <c r="BL152" s="14" t="s">
        <v>177</v>
      </c>
      <c r="BM152" s="162" t="s">
        <v>284</v>
      </c>
    </row>
    <row r="153" spans="1:65" s="2" customFormat="1" ht="21.75" customHeight="1">
      <c r="A153" s="26"/>
      <c r="B153" s="149"/>
      <c r="C153" s="150" t="s">
        <v>311</v>
      </c>
      <c r="D153" s="150" t="s">
        <v>173</v>
      </c>
      <c r="E153" s="151" t="s">
        <v>1372</v>
      </c>
      <c r="F153" s="152" t="s">
        <v>1373</v>
      </c>
      <c r="G153" s="153" t="s">
        <v>208</v>
      </c>
      <c r="H153" s="154">
        <v>140</v>
      </c>
      <c r="I153" s="155"/>
      <c r="J153" s="155"/>
      <c r="K153" s="156"/>
      <c r="L153" s="157"/>
      <c r="M153" s="158" t="s">
        <v>1</v>
      </c>
      <c r="N153" s="159" t="s">
        <v>36</v>
      </c>
      <c r="O153" s="160">
        <v>0</v>
      </c>
      <c r="P153" s="160">
        <f t="shared" si="0"/>
        <v>0</v>
      </c>
      <c r="Q153" s="160">
        <v>0</v>
      </c>
      <c r="R153" s="160">
        <f t="shared" si="1"/>
        <v>0</v>
      </c>
      <c r="S153" s="160">
        <v>0</v>
      </c>
      <c r="T153" s="161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176</v>
      </c>
      <c r="AT153" s="162" t="s">
        <v>173</v>
      </c>
      <c r="AU153" s="162" t="s">
        <v>83</v>
      </c>
      <c r="AY153" s="14" t="s">
        <v>170</v>
      </c>
      <c r="BE153" s="163">
        <f t="shared" si="3"/>
        <v>0</v>
      </c>
      <c r="BF153" s="163">
        <f t="shared" si="4"/>
        <v>0</v>
      </c>
      <c r="BG153" s="163">
        <f t="shared" si="5"/>
        <v>0</v>
      </c>
      <c r="BH153" s="163">
        <f t="shared" si="6"/>
        <v>0</v>
      </c>
      <c r="BI153" s="163">
        <f t="shared" si="7"/>
        <v>0</v>
      </c>
      <c r="BJ153" s="14" t="s">
        <v>83</v>
      </c>
      <c r="BK153" s="163">
        <f t="shared" si="8"/>
        <v>0</v>
      </c>
      <c r="BL153" s="14" t="s">
        <v>177</v>
      </c>
      <c r="BM153" s="162" t="s">
        <v>287</v>
      </c>
    </row>
    <row r="154" spans="1:65" s="2" customFormat="1" ht="21.75" customHeight="1">
      <c r="A154" s="26"/>
      <c r="B154" s="149"/>
      <c r="C154" s="150" t="s">
        <v>229</v>
      </c>
      <c r="D154" s="150" t="s">
        <v>173</v>
      </c>
      <c r="E154" s="151" t="s">
        <v>1374</v>
      </c>
      <c r="F154" s="152" t="s">
        <v>1369</v>
      </c>
      <c r="G154" s="153" t="s">
        <v>208</v>
      </c>
      <c r="H154" s="154">
        <v>340</v>
      </c>
      <c r="I154" s="155"/>
      <c r="J154" s="155"/>
      <c r="K154" s="156"/>
      <c r="L154" s="157"/>
      <c r="M154" s="158" t="s">
        <v>1</v>
      </c>
      <c r="N154" s="159" t="s">
        <v>36</v>
      </c>
      <c r="O154" s="160">
        <v>0</v>
      </c>
      <c r="P154" s="160">
        <f t="shared" si="0"/>
        <v>0</v>
      </c>
      <c r="Q154" s="160">
        <v>0</v>
      </c>
      <c r="R154" s="160">
        <f t="shared" si="1"/>
        <v>0</v>
      </c>
      <c r="S154" s="160">
        <v>0</v>
      </c>
      <c r="T154" s="161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176</v>
      </c>
      <c r="AT154" s="162" t="s">
        <v>173</v>
      </c>
      <c r="AU154" s="162" t="s">
        <v>83</v>
      </c>
      <c r="AY154" s="14" t="s">
        <v>170</v>
      </c>
      <c r="BE154" s="163">
        <f t="shared" si="3"/>
        <v>0</v>
      </c>
      <c r="BF154" s="163">
        <f t="shared" si="4"/>
        <v>0</v>
      </c>
      <c r="BG154" s="163">
        <f t="shared" si="5"/>
        <v>0</v>
      </c>
      <c r="BH154" s="163">
        <f t="shared" si="6"/>
        <v>0</v>
      </c>
      <c r="BI154" s="163">
        <f t="shared" si="7"/>
        <v>0</v>
      </c>
      <c r="BJ154" s="14" t="s">
        <v>83</v>
      </c>
      <c r="BK154" s="163">
        <f t="shared" si="8"/>
        <v>0</v>
      </c>
      <c r="BL154" s="14" t="s">
        <v>177</v>
      </c>
      <c r="BM154" s="162" t="s">
        <v>291</v>
      </c>
    </row>
    <row r="155" spans="1:65" s="2" customFormat="1" ht="24.2" customHeight="1">
      <c r="A155" s="26"/>
      <c r="B155" s="149"/>
      <c r="C155" s="164" t="s">
        <v>320</v>
      </c>
      <c r="D155" s="164" t="s">
        <v>178</v>
      </c>
      <c r="E155" s="165" t="s">
        <v>1375</v>
      </c>
      <c r="F155" s="166" t="s">
        <v>1376</v>
      </c>
      <c r="G155" s="167" t="s">
        <v>208</v>
      </c>
      <c r="H155" s="168">
        <v>480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 t="shared" si="0"/>
        <v>0</v>
      </c>
      <c r="Q155" s="160">
        <v>0</v>
      </c>
      <c r="R155" s="160">
        <f t="shared" si="1"/>
        <v>0</v>
      </c>
      <c r="S155" s="160">
        <v>0</v>
      </c>
      <c r="T155" s="161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177</v>
      </c>
      <c r="AT155" s="162" t="s">
        <v>178</v>
      </c>
      <c r="AU155" s="162" t="s">
        <v>83</v>
      </c>
      <c r="AY155" s="14" t="s">
        <v>170</v>
      </c>
      <c r="BE155" s="163">
        <f t="shared" si="3"/>
        <v>0</v>
      </c>
      <c r="BF155" s="163">
        <f t="shared" si="4"/>
        <v>0</v>
      </c>
      <c r="BG155" s="163">
        <f t="shared" si="5"/>
        <v>0</v>
      </c>
      <c r="BH155" s="163">
        <f t="shared" si="6"/>
        <v>0</v>
      </c>
      <c r="BI155" s="163">
        <f t="shared" si="7"/>
        <v>0</v>
      </c>
      <c r="BJ155" s="14" t="s">
        <v>83</v>
      </c>
      <c r="BK155" s="163">
        <f t="shared" si="8"/>
        <v>0</v>
      </c>
      <c r="BL155" s="14" t="s">
        <v>177</v>
      </c>
      <c r="BM155" s="162" t="s">
        <v>294</v>
      </c>
    </row>
    <row r="156" spans="1:65" s="2" customFormat="1" ht="21.75" customHeight="1">
      <c r="A156" s="26"/>
      <c r="B156" s="149"/>
      <c r="C156" s="150" t="s">
        <v>233</v>
      </c>
      <c r="D156" s="150" t="s">
        <v>173</v>
      </c>
      <c r="E156" s="151" t="s">
        <v>1377</v>
      </c>
      <c r="F156" s="152" t="s">
        <v>1378</v>
      </c>
      <c r="G156" s="153" t="s">
        <v>208</v>
      </c>
      <c r="H156" s="154">
        <v>25</v>
      </c>
      <c r="I156" s="155"/>
      <c r="J156" s="155"/>
      <c r="K156" s="156"/>
      <c r="L156" s="157"/>
      <c r="M156" s="158" t="s">
        <v>1</v>
      </c>
      <c r="N156" s="159" t="s">
        <v>36</v>
      </c>
      <c r="O156" s="160">
        <v>0</v>
      </c>
      <c r="P156" s="160">
        <f t="shared" si="0"/>
        <v>0</v>
      </c>
      <c r="Q156" s="160">
        <v>0</v>
      </c>
      <c r="R156" s="160">
        <f t="shared" si="1"/>
        <v>0</v>
      </c>
      <c r="S156" s="160">
        <v>0</v>
      </c>
      <c r="T156" s="161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176</v>
      </c>
      <c r="AT156" s="162" t="s">
        <v>173</v>
      </c>
      <c r="AU156" s="162" t="s">
        <v>83</v>
      </c>
      <c r="AY156" s="14" t="s">
        <v>170</v>
      </c>
      <c r="BE156" s="163">
        <f t="shared" si="3"/>
        <v>0</v>
      </c>
      <c r="BF156" s="163">
        <f t="shared" si="4"/>
        <v>0</v>
      </c>
      <c r="BG156" s="163">
        <f t="shared" si="5"/>
        <v>0</v>
      </c>
      <c r="BH156" s="163">
        <f t="shared" si="6"/>
        <v>0</v>
      </c>
      <c r="BI156" s="163">
        <f t="shared" si="7"/>
        <v>0</v>
      </c>
      <c r="BJ156" s="14" t="s">
        <v>83</v>
      </c>
      <c r="BK156" s="163">
        <f t="shared" si="8"/>
        <v>0</v>
      </c>
      <c r="BL156" s="14" t="s">
        <v>177</v>
      </c>
      <c r="BM156" s="162" t="s">
        <v>298</v>
      </c>
    </row>
    <row r="157" spans="1:65" s="2" customFormat="1" ht="24.2" customHeight="1">
      <c r="A157" s="26"/>
      <c r="B157" s="149"/>
      <c r="C157" s="164" t="s">
        <v>226</v>
      </c>
      <c r="D157" s="164" t="s">
        <v>178</v>
      </c>
      <c r="E157" s="165" t="s">
        <v>1379</v>
      </c>
      <c r="F157" s="166" t="s">
        <v>1380</v>
      </c>
      <c r="G157" s="167" t="s">
        <v>208</v>
      </c>
      <c r="H157" s="168">
        <v>25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 t="shared" ref="P157:P188" si="9">O157*H157</f>
        <v>0</v>
      </c>
      <c r="Q157" s="160">
        <v>0</v>
      </c>
      <c r="R157" s="160">
        <f t="shared" ref="R157:R188" si="10">Q157*H157</f>
        <v>0</v>
      </c>
      <c r="S157" s="160">
        <v>0</v>
      </c>
      <c r="T157" s="161">
        <f t="shared" ref="T157:T188" si="11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 t="shared" ref="BE157:BE188" si="12">IF(N157="základná",J157,0)</f>
        <v>0</v>
      </c>
      <c r="BF157" s="163">
        <f t="shared" ref="BF157:BF188" si="13">IF(N157="znížená",J157,0)</f>
        <v>0</v>
      </c>
      <c r="BG157" s="163">
        <f t="shared" ref="BG157:BG188" si="14">IF(N157="zákl. prenesená",J157,0)</f>
        <v>0</v>
      </c>
      <c r="BH157" s="163">
        <f t="shared" ref="BH157:BH188" si="15">IF(N157="zníž. prenesená",J157,0)</f>
        <v>0</v>
      </c>
      <c r="BI157" s="163">
        <f t="shared" ref="BI157:BI188" si="16">IF(N157="nulová",J157,0)</f>
        <v>0</v>
      </c>
      <c r="BJ157" s="14" t="s">
        <v>83</v>
      </c>
      <c r="BK157" s="163">
        <f t="shared" ref="BK157:BK188" si="17">ROUND(I157*H157,2)</f>
        <v>0</v>
      </c>
      <c r="BL157" s="14" t="s">
        <v>177</v>
      </c>
      <c r="BM157" s="162" t="s">
        <v>301</v>
      </c>
    </row>
    <row r="158" spans="1:65" s="2" customFormat="1" ht="24.2" customHeight="1">
      <c r="A158" s="26"/>
      <c r="B158" s="149"/>
      <c r="C158" s="150" t="s">
        <v>230</v>
      </c>
      <c r="D158" s="150" t="s">
        <v>173</v>
      </c>
      <c r="E158" s="151" t="s">
        <v>1381</v>
      </c>
      <c r="F158" s="152" t="s">
        <v>1382</v>
      </c>
      <c r="G158" s="153" t="s">
        <v>208</v>
      </c>
      <c r="H158" s="154">
        <v>24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9"/>
        <v>0</v>
      </c>
      <c r="Q158" s="160">
        <v>0</v>
      </c>
      <c r="R158" s="160">
        <f t="shared" si="10"/>
        <v>0</v>
      </c>
      <c r="S158" s="160">
        <v>0</v>
      </c>
      <c r="T158" s="161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12"/>
        <v>0</v>
      </c>
      <c r="BF158" s="163">
        <f t="shared" si="13"/>
        <v>0</v>
      </c>
      <c r="BG158" s="163">
        <f t="shared" si="14"/>
        <v>0</v>
      </c>
      <c r="BH158" s="163">
        <f t="shared" si="15"/>
        <v>0</v>
      </c>
      <c r="BI158" s="163">
        <f t="shared" si="16"/>
        <v>0</v>
      </c>
      <c r="BJ158" s="14" t="s">
        <v>83</v>
      </c>
      <c r="BK158" s="163">
        <f t="shared" si="17"/>
        <v>0</v>
      </c>
      <c r="BL158" s="14" t="s">
        <v>177</v>
      </c>
      <c r="BM158" s="162" t="s">
        <v>307</v>
      </c>
    </row>
    <row r="159" spans="1:65" s="2" customFormat="1" ht="16.5" customHeight="1">
      <c r="A159" s="26"/>
      <c r="B159" s="149"/>
      <c r="C159" s="164" t="s">
        <v>234</v>
      </c>
      <c r="D159" s="164" t="s">
        <v>178</v>
      </c>
      <c r="E159" s="165" t="s">
        <v>1383</v>
      </c>
      <c r="F159" s="166" t="s">
        <v>1384</v>
      </c>
      <c r="G159" s="167" t="s">
        <v>208</v>
      </c>
      <c r="H159" s="168">
        <v>24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 t="shared" si="9"/>
        <v>0</v>
      </c>
      <c r="Q159" s="160">
        <v>0</v>
      </c>
      <c r="R159" s="160">
        <f t="shared" si="10"/>
        <v>0</v>
      </c>
      <c r="S159" s="160">
        <v>0</v>
      </c>
      <c r="T159" s="161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177</v>
      </c>
      <c r="AT159" s="162" t="s">
        <v>178</v>
      </c>
      <c r="AU159" s="162" t="s">
        <v>83</v>
      </c>
      <c r="AY159" s="14" t="s">
        <v>170</v>
      </c>
      <c r="BE159" s="163">
        <f t="shared" si="12"/>
        <v>0</v>
      </c>
      <c r="BF159" s="163">
        <f t="shared" si="13"/>
        <v>0</v>
      </c>
      <c r="BG159" s="163">
        <f t="shared" si="14"/>
        <v>0</v>
      </c>
      <c r="BH159" s="163">
        <f t="shared" si="15"/>
        <v>0</v>
      </c>
      <c r="BI159" s="163">
        <f t="shared" si="16"/>
        <v>0</v>
      </c>
      <c r="BJ159" s="14" t="s">
        <v>83</v>
      </c>
      <c r="BK159" s="163">
        <f t="shared" si="17"/>
        <v>0</v>
      </c>
      <c r="BL159" s="14" t="s">
        <v>177</v>
      </c>
      <c r="BM159" s="162" t="s">
        <v>310</v>
      </c>
    </row>
    <row r="160" spans="1:65" s="2" customFormat="1" ht="24.2" customHeight="1">
      <c r="A160" s="26"/>
      <c r="B160" s="149"/>
      <c r="C160" s="150" t="s">
        <v>237</v>
      </c>
      <c r="D160" s="150" t="s">
        <v>173</v>
      </c>
      <c r="E160" s="151" t="s">
        <v>1385</v>
      </c>
      <c r="F160" s="152" t="s">
        <v>1386</v>
      </c>
      <c r="G160" s="153" t="s">
        <v>208</v>
      </c>
      <c r="H160" s="154">
        <v>12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9"/>
        <v>0</v>
      </c>
      <c r="Q160" s="160">
        <v>0</v>
      </c>
      <c r="R160" s="160">
        <f t="shared" si="10"/>
        <v>0</v>
      </c>
      <c r="S160" s="160">
        <v>0</v>
      </c>
      <c r="T160" s="161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12"/>
        <v>0</v>
      </c>
      <c r="BF160" s="163">
        <f t="shared" si="13"/>
        <v>0</v>
      </c>
      <c r="BG160" s="163">
        <f t="shared" si="14"/>
        <v>0</v>
      </c>
      <c r="BH160" s="163">
        <f t="shared" si="15"/>
        <v>0</v>
      </c>
      <c r="BI160" s="163">
        <f t="shared" si="16"/>
        <v>0</v>
      </c>
      <c r="BJ160" s="14" t="s">
        <v>83</v>
      </c>
      <c r="BK160" s="163">
        <f t="shared" si="17"/>
        <v>0</v>
      </c>
      <c r="BL160" s="14" t="s">
        <v>177</v>
      </c>
      <c r="BM160" s="162" t="s">
        <v>314</v>
      </c>
    </row>
    <row r="161" spans="1:65" s="2" customFormat="1" ht="16.5" customHeight="1">
      <c r="A161" s="26"/>
      <c r="B161" s="149"/>
      <c r="C161" s="164" t="s">
        <v>240</v>
      </c>
      <c r="D161" s="164" t="s">
        <v>178</v>
      </c>
      <c r="E161" s="165" t="s">
        <v>1387</v>
      </c>
      <c r="F161" s="166" t="s">
        <v>1388</v>
      </c>
      <c r="G161" s="167" t="s">
        <v>208</v>
      </c>
      <c r="H161" s="168">
        <v>12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 t="shared" si="9"/>
        <v>0</v>
      </c>
      <c r="Q161" s="160">
        <v>0</v>
      </c>
      <c r="R161" s="160">
        <f t="shared" si="10"/>
        <v>0</v>
      </c>
      <c r="S161" s="160">
        <v>0</v>
      </c>
      <c r="T161" s="161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 t="shared" si="12"/>
        <v>0</v>
      </c>
      <c r="BF161" s="163">
        <f t="shared" si="13"/>
        <v>0</v>
      </c>
      <c r="BG161" s="163">
        <f t="shared" si="14"/>
        <v>0</v>
      </c>
      <c r="BH161" s="163">
        <f t="shared" si="15"/>
        <v>0</v>
      </c>
      <c r="BI161" s="163">
        <f t="shared" si="16"/>
        <v>0</v>
      </c>
      <c r="BJ161" s="14" t="s">
        <v>83</v>
      </c>
      <c r="BK161" s="163">
        <f t="shared" si="17"/>
        <v>0</v>
      </c>
      <c r="BL161" s="14" t="s">
        <v>177</v>
      </c>
      <c r="BM161" s="162" t="s">
        <v>317</v>
      </c>
    </row>
    <row r="162" spans="1:65" s="2" customFormat="1" ht="16.5" customHeight="1">
      <c r="A162" s="26"/>
      <c r="B162" s="149"/>
      <c r="C162" s="150" t="s">
        <v>243</v>
      </c>
      <c r="D162" s="150" t="s">
        <v>173</v>
      </c>
      <c r="E162" s="151" t="s">
        <v>1389</v>
      </c>
      <c r="F162" s="152" t="s">
        <v>1390</v>
      </c>
      <c r="G162" s="153" t="s">
        <v>219</v>
      </c>
      <c r="H162" s="154">
        <v>1500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9"/>
        <v>0</v>
      </c>
      <c r="Q162" s="160">
        <v>0</v>
      </c>
      <c r="R162" s="160">
        <f t="shared" si="10"/>
        <v>0</v>
      </c>
      <c r="S162" s="160">
        <v>0</v>
      </c>
      <c r="T162" s="161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 t="shared" si="12"/>
        <v>0</v>
      </c>
      <c r="BF162" s="163">
        <f t="shared" si="13"/>
        <v>0</v>
      </c>
      <c r="BG162" s="163">
        <f t="shared" si="14"/>
        <v>0</v>
      </c>
      <c r="BH162" s="163">
        <f t="shared" si="15"/>
        <v>0</v>
      </c>
      <c r="BI162" s="163">
        <f t="shared" si="16"/>
        <v>0</v>
      </c>
      <c r="BJ162" s="14" t="s">
        <v>83</v>
      </c>
      <c r="BK162" s="163">
        <f t="shared" si="17"/>
        <v>0</v>
      </c>
      <c r="BL162" s="14" t="s">
        <v>177</v>
      </c>
      <c r="BM162" s="162" t="s">
        <v>323</v>
      </c>
    </row>
    <row r="163" spans="1:65" s="2" customFormat="1" ht="24.2" customHeight="1">
      <c r="A163" s="26"/>
      <c r="B163" s="149"/>
      <c r="C163" s="164" t="s">
        <v>247</v>
      </c>
      <c r="D163" s="164" t="s">
        <v>178</v>
      </c>
      <c r="E163" s="165" t="s">
        <v>1391</v>
      </c>
      <c r="F163" s="166" t="s">
        <v>1392</v>
      </c>
      <c r="G163" s="167" t="s">
        <v>219</v>
      </c>
      <c r="H163" s="168">
        <v>1500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 t="shared" si="9"/>
        <v>0</v>
      </c>
      <c r="Q163" s="160">
        <v>0</v>
      </c>
      <c r="R163" s="160">
        <f t="shared" si="10"/>
        <v>0</v>
      </c>
      <c r="S163" s="160">
        <v>0</v>
      </c>
      <c r="T163" s="161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 t="shared" si="12"/>
        <v>0</v>
      </c>
      <c r="BF163" s="163">
        <f t="shared" si="13"/>
        <v>0</v>
      </c>
      <c r="BG163" s="163">
        <f t="shared" si="14"/>
        <v>0</v>
      </c>
      <c r="BH163" s="163">
        <f t="shared" si="15"/>
        <v>0</v>
      </c>
      <c r="BI163" s="163">
        <f t="shared" si="16"/>
        <v>0</v>
      </c>
      <c r="BJ163" s="14" t="s">
        <v>83</v>
      </c>
      <c r="BK163" s="163">
        <f t="shared" si="17"/>
        <v>0</v>
      </c>
      <c r="BL163" s="14" t="s">
        <v>177</v>
      </c>
      <c r="BM163" s="162" t="s">
        <v>408</v>
      </c>
    </row>
    <row r="164" spans="1:65" s="2" customFormat="1" ht="16.5" customHeight="1">
      <c r="A164" s="26"/>
      <c r="B164" s="149"/>
      <c r="C164" s="150" t="s">
        <v>246</v>
      </c>
      <c r="D164" s="150" t="s">
        <v>173</v>
      </c>
      <c r="E164" s="151" t="s">
        <v>1393</v>
      </c>
      <c r="F164" s="152" t="s">
        <v>1394</v>
      </c>
      <c r="G164" s="153" t="s">
        <v>219</v>
      </c>
      <c r="H164" s="154">
        <v>290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9"/>
        <v>0</v>
      </c>
      <c r="Q164" s="160">
        <v>0</v>
      </c>
      <c r="R164" s="160">
        <f t="shared" si="10"/>
        <v>0</v>
      </c>
      <c r="S164" s="160">
        <v>0</v>
      </c>
      <c r="T164" s="161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176</v>
      </c>
      <c r="AT164" s="162" t="s">
        <v>173</v>
      </c>
      <c r="AU164" s="162" t="s">
        <v>83</v>
      </c>
      <c r="AY164" s="14" t="s">
        <v>170</v>
      </c>
      <c r="BE164" s="163">
        <f t="shared" si="12"/>
        <v>0</v>
      </c>
      <c r="BF164" s="163">
        <f t="shared" si="13"/>
        <v>0</v>
      </c>
      <c r="BG164" s="163">
        <f t="shared" si="14"/>
        <v>0</v>
      </c>
      <c r="BH164" s="163">
        <f t="shared" si="15"/>
        <v>0</v>
      </c>
      <c r="BI164" s="163">
        <f t="shared" si="16"/>
        <v>0</v>
      </c>
      <c r="BJ164" s="14" t="s">
        <v>83</v>
      </c>
      <c r="BK164" s="163">
        <f t="shared" si="17"/>
        <v>0</v>
      </c>
      <c r="BL164" s="14" t="s">
        <v>177</v>
      </c>
      <c r="BM164" s="162" t="s">
        <v>411</v>
      </c>
    </row>
    <row r="165" spans="1:65" s="2" customFormat="1" ht="16.5" customHeight="1">
      <c r="A165" s="26"/>
      <c r="B165" s="149"/>
      <c r="C165" s="150" t="s">
        <v>412</v>
      </c>
      <c r="D165" s="150" t="s">
        <v>173</v>
      </c>
      <c r="E165" s="151" t="s">
        <v>1395</v>
      </c>
      <c r="F165" s="152" t="s">
        <v>1396</v>
      </c>
      <c r="G165" s="153" t="s">
        <v>219</v>
      </c>
      <c r="H165" s="154">
        <v>4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9"/>
        <v>0</v>
      </c>
      <c r="Q165" s="160">
        <v>0</v>
      </c>
      <c r="R165" s="160">
        <f t="shared" si="10"/>
        <v>0</v>
      </c>
      <c r="S165" s="160">
        <v>0</v>
      </c>
      <c r="T165" s="161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176</v>
      </c>
      <c r="AT165" s="162" t="s">
        <v>173</v>
      </c>
      <c r="AU165" s="162" t="s">
        <v>83</v>
      </c>
      <c r="AY165" s="14" t="s">
        <v>170</v>
      </c>
      <c r="BE165" s="163">
        <f t="shared" si="12"/>
        <v>0</v>
      </c>
      <c r="BF165" s="163">
        <f t="shared" si="13"/>
        <v>0</v>
      </c>
      <c r="BG165" s="163">
        <f t="shared" si="14"/>
        <v>0</v>
      </c>
      <c r="BH165" s="163">
        <f t="shared" si="15"/>
        <v>0</v>
      </c>
      <c r="BI165" s="163">
        <f t="shared" si="16"/>
        <v>0</v>
      </c>
      <c r="BJ165" s="14" t="s">
        <v>83</v>
      </c>
      <c r="BK165" s="163">
        <f t="shared" si="17"/>
        <v>0</v>
      </c>
      <c r="BL165" s="14" t="s">
        <v>177</v>
      </c>
      <c r="BM165" s="162" t="s">
        <v>415</v>
      </c>
    </row>
    <row r="166" spans="1:65" s="2" customFormat="1" ht="24.2" customHeight="1">
      <c r="A166" s="26"/>
      <c r="B166" s="149"/>
      <c r="C166" s="150" t="s">
        <v>250</v>
      </c>
      <c r="D166" s="150" t="s">
        <v>173</v>
      </c>
      <c r="E166" s="151" t="s">
        <v>1397</v>
      </c>
      <c r="F166" s="152" t="s">
        <v>1398</v>
      </c>
      <c r="G166" s="153" t="s">
        <v>219</v>
      </c>
      <c r="H166" s="154">
        <v>96</v>
      </c>
      <c r="I166" s="155"/>
      <c r="J166" s="155"/>
      <c r="K166" s="156"/>
      <c r="L166" s="157"/>
      <c r="M166" s="158" t="s">
        <v>1</v>
      </c>
      <c r="N166" s="159" t="s">
        <v>36</v>
      </c>
      <c r="O166" s="160">
        <v>0</v>
      </c>
      <c r="P166" s="160">
        <f t="shared" si="9"/>
        <v>0</v>
      </c>
      <c r="Q166" s="160">
        <v>0</v>
      </c>
      <c r="R166" s="160">
        <f t="shared" si="10"/>
        <v>0</v>
      </c>
      <c r="S166" s="160">
        <v>0</v>
      </c>
      <c r="T166" s="161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176</v>
      </c>
      <c r="AT166" s="162" t="s">
        <v>173</v>
      </c>
      <c r="AU166" s="162" t="s">
        <v>83</v>
      </c>
      <c r="AY166" s="14" t="s">
        <v>170</v>
      </c>
      <c r="BE166" s="163">
        <f t="shared" si="12"/>
        <v>0</v>
      </c>
      <c r="BF166" s="163">
        <f t="shared" si="13"/>
        <v>0</v>
      </c>
      <c r="BG166" s="163">
        <f t="shared" si="14"/>
        <v>0</v>
      </c>
      <c r="BH166" s="163">
        <f t="shared" si="15"/>
        <v>0</v>
      </c>
      <c r="BI166" s="163">
        <f t="shared" si="16"/>
        <v>0</v>
      </c>
      <c r="BJ166" s="14" t="s">
        <v>83</v>
      </c>
      <c r="BK166" s="163">
        <f t="shared" si="17"/>
        <v>0</v>
      </c>
      <c r="BL166" s="14" t="s">
        <v>177</v>
      </c>
      <c r="BM166" s="162" t="s">
        <v>419</v>
      </c>
    </row>
    <row r="167" spans="1:65" s="2" customFormat="1" ht="24.2" customHeight="1">
      <c r="A167" s="26"/>
      <c r="B167" s="149"/>
      <c r="C167" s="164" t="s">
        <v>420</v>
      </c>
      <c r="D167" s="164" t="s">
        <v>178</v>
      </c>
      <c r="E167" s="165" t="s">
        <v>1399</v>
      </c>
      <c r="F167" s="166" t="s">
        <v>1398</v>
      </c>
      <c r="G167" s="167" t="s">
        <v>219</v>
      </c>
      <c r="H167" s="168">
        <v>96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9"/>
        <v>0</v>
      </c>
      <c r="Q167" s="160">
        <v>0</v>
      </c>
      <c r="R167" s="160">
        <f t="shared" si="10"/>
        <v>0</v>
      </c>
      <c r="S167" s="160">
        <v>0</v>
      </c>
      <c r="T167" s="161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12"/>
        <v>0</v>
      </c>
      <c r="BF167" s="163">
        <f t="shared" si="13"/>
        <v>0</v>
      </c>
      <c r="BG167" s="163">
        <f t="shared" si="14"/>
        <v>0</v>
      </c>
      <c r="BH167" s="163">
        <f t="shared" si="15"/>
        <v>0</v>
      </c>
      <c r="BI167" s="163">
        <f t="shared" si="16"/>
        <v>0</v>
      </c>
      <c r="BJ167" s="14" t="s">
        <v>83</v>
      </c>
      <c r="BK167" s="163">
        <f t="shared" si="17"/>
        <v>0</v>
      </c>
      <c r="BL167" s="14" t="s">
        <v>177</v>
      </c>
      <c r="BM167" s="162" t="s">
        <v>423</v>
      </c>
    </row>
    <row r="168" spans="1:65" s="2" customFormat="1" ht="24.2" customHeight="1">
      <c r="A168" s="26"/>
      <c r="B168" s="149"/>
      <c r="C168" s="150" t="s">
        <v>256</v>
      </c>
      <c r="D168" s="150" t="s">
        <v>173</v>
      </c>
      <c r="E168" s="151" t="s">
        <v>1400</v>
      </c>
      <c r="F168" s="152" t="s">
        <v>1401</v>
      </c>
      <c r="G168" s="153" t="s">
        <v>219</v>
      </c>
      <c r="H168" s="154">
        <v>145</v>
      </c>
      <c r="I168" s="155"/>
      <c r="J168" s="155"/>
      <c r="K168" s="156"/>
      <c r="L168" s="157"/>
      <c r="M168" s="158" t="s">
        <v>1</v>
      </c>
      <c r="N168" s="159" t="s">
        <v>36</v>
      </c>
      <c r="O168" s="160">
        <v>0</v>
      </c>
      <c r="P168" s="160">
        <f t="shared" si="9"/>
        <v>0</v>
      </c>
      <c r="Q168" s="160">
        <v>0</v>
      </c>
      <c r="R168" s="160">
        <f t="shared" si="10"/>
        <v>0</v>
      </c>
      <c r="S168" s="160">
        <v>0</v>
      </c>
      <c r="T168" s="161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176</v>
      </c>
      <c r="AT168" s="162" t="s">
        <v>173</v>
      </c>
      <c r="AU168" s="162" t="s">
        <v>83</v>
      </c>
      <c r="AY168" s="14" t="s">
        <v>170</v>
      </c>
      <c r="BE168" s="163">
        <f t="shared" si="12"/>
        <v>0</v>
      </c>
      <c r="BF168" s="163">
        <f t="shared" si="13"/>
        <v>0</v>
      </c>
      <c r="BG168" s="163">
        <f t="shared" si="14"/>
        <v>0</v>
      </c>
      <c r="BH168" s="163">
        <f t="shared" si="15"/>
        <v>0</v>
      </c>
      <c r="BI168" s="163">
        <f t="shared" si="16"/>
        <v>0</v>
      </c>
      <c r="BJ168" s="14" t="s">
        <v>83</v>
      </c>
      <c r="BK168" s="163">
        <f t="shared" si="17"/>
        <v>0</v>
      </c>
      <c r="BL168" s="14" t="s">
        <v>177</v>
      </c>
      <c r="BM168" s="162" t="s">
        <v>424</v>
      </c>
    </row>
    <row r="169" spans="1:65" s="2" customFormat="1" ht="24.2" customHeight="1">
      <c r="A169" s="26"/>
      <c r="B169" s="149"/>
      <c r="C169" s="164" t="s">
        <v>425</v>
      </c>
      <c r="D169" s="164" t="s">
        <v>178</v>
      </c>
      <c r="E169" s="165" t="s">
        <v>1402</v>
      </c>
      <c r="F169" s="166" t="s">
        <v>1403</v>
      </c>
      <c r="G169" s="167" t="s">
        <v>219</v>
      </c>
      <c r="H169" s="168">
        <v>145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9"/>
        <v>0</v>
      </c>
      <c r="Q169" s="160">
        <v>0</v>
      </c>
      <c r="R169" s="160">
        <f t="shared" si="10"/>
        <v>0</v>
      </c>
      <c r="S169" s="160">
        <v>0</v>
      </c>
      <c r="T169" s="161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177</v>
      </c>
      <c r="AT169" s="162" t="s">
        <v>178</v>
      </c>
      <c r="AU169" s="162" t="s">
        <v>83</v>
      </c>
      <c r="AY169" s="14" t="s">
        <v>170</v>
      </c>
      <c r="BE169" s="163">
        <f t="shared" si="12"/>
        <v>0</v>
      </c>
      <c r="BF169" s="163">
        <f t="shared" si="13"/>
        <v>0</v>
      </c>
      <c r="BG169" s="163">
        <f t="shared" si="14"/>
        <v>0</v>
      </c>
      <c r="BH169" s="163">
        <f t="shared" si="15"/>
        <v>0</v>
      </c>
      <c r="BI169" s="163">
        <f t="shared" si="16"/>
        <v>0</v>
      </c>
      <c r="BJ169" s="14" t="s">
        <v>83</v>
      </c>
      <c r="BK169" s="163">
        <f t="shared" si="17"/>
        <v>0</v>
      </c>
      <c r="BL169" s="14" t="s">
        <v>177</v>
      </c>
      <c r="BM169" s="162" t="s">
        <v>428</v>
      </c>
    </row>
    <row r="170" spans="1:65" s="2" customFormat="1" ht="24.2" customHeight="1">
      <c r="A170" s="26"/>
      <c r="B170" s="149"/>
      <c r="C170" s="150" t="s">
        <v>259</v>
      </c>
      <c r="D170" s="150" t="s">
        <v>173</v>
      </c>
      <c r="E170" s="151" t="s">
        <v>1404</v>
      </c>
      <c r="F170" s="152" t="s">
        <v>1405</v>
      </c>
      <c r="G170" s="153" t="s">
        <v>219</v>
      </c>
      <c r="H170" s="154">
        <v>81</v>
      </c>
      <c r="I170" s="155"/>
      <c r="J170" s="155"/>
      <c r="K170" s="156"/>
      <c r="L170" s="157"/>
      <c r="M170" s="158" t="s">
        <v>1</v>
      </c>
      <c r="N170" s="159" t="s">
        <v>36</v>
      </c>
      <c r="O170" s="160">
        <v>0</v>
      </c>
      <c r="P170" s="160">
        <f t="shared" si="9"/>
        <v>0</v>
      </c>
      <c r="Q170" s="160">
        <v>0</v>
      </c>
      <c r="R170" s="160">
        <f t="shared" si="10"/>
        <v>0</v>
      </c>
      <c r="S170" s="160">
        <v>0</v>
      </c>
      <c r="T170" s="161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176</v>
      </c>
      <c r="AT170" s="162" t="s">
        <v>173</v>
      </c>
      <c r="AU170" s="162" t="s">
        <v>83</v>
      </c>
      <c r="AY170" s="14" t="s">
        <v>170</v>
      </c>
      <c r="BE170" s="163">
        <f t="shared" si="12"/>
        <v>0</v>
      </c>
      <c r="BF170" s="163">
        <f t="shared" si="13"/>
        <v>0</v>
      </c>
      <c r="BG170" s="163">
        <f t="shared" si="14"/>
        <v>0</v>
      </c>
      <c r="BH170" s="163">
        <f t="shared" si="15"/>
        <v>0</v>
      </c>
      <c r="BI170" s="163">
        <f t="shared" si="16"/>
        <v>0</v>
      </c>
      <c r="BJ170" s="14" t="s">
        <v>83</v>
      </c>
      <c r="BK170" s="163">
        <f t="shared" si="17"/>
        <v>0</v>
      </c>
      <c r="BL170" s="14" t="s">
        <v>177</v>
      </c>
      <c r="BM170" s="162" t="s">
        <v>431</v>
      </c>
    </row>
    <row r="171" spans="1:65" s="2" customFormat="1" ht="24.2" customHeight="1">
      <c r="A171" s="26"/>
      <c r="B171" s="149"/>
      <c r="C171" s="164" t="s">
        <v>432</v>
      </c>
      <c r="D171" s="164" t="s">
        <v>178</v>
      </c>
      <c r="E171" s="165" t="s">
        <v>1406</v>
      </c>
      <c r="F171" s="166" t="s">
        <v>1405</v>
      </c>
      <c r="G171" s="167" t="s">
        <v>219</v>
      </c>
      <c r="H171" s="168">
        <v>81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177</v>
      </c>
      <c r="AT171" s="162" t="s">
        <v>178</v>
      </c>
      <c r="AU171" s="162" t="s">
        <v>83</v>
      </c>
      <c r="AY171" s="14" t="s">
        <v>170</v>
      </c>
      <c r="BE171" s="163">
        <f t="shared" si="12"/>
        <v>0</v>
      </c>
      <c r="BF171" s="163">
        <f t="shared" si="13"/>
        <v>0</v>
      </c>
      <c r="BG171" s="163">
        <f t="shared" si="14"/>
        <v>0</v>
      </c>
      <c r="BH171" s="163">
        <f t="shared" si="15"/>
        <v>0</v>
      </c>
      <c r="BI171" s="163">
        <f t="shared" si="16"/>
        <v>0</v>
      </c>
      <c r="BJ171" s="14" t="s">
        <v>83</v>
      </c>
      <c r="BK171" s="163">
        <f t="shared" si="17"/>
        <v>0</v>
      </c>
      <c r="BL171" s="14" t="s">
        <v>177</v>
      </c>
      <c r="BM171" s="162" t="s">
        <v>251</v>
      </c>
    </row>
    <row r="172" spans="1:65" s="2" customFormat="1" ht="24.2" customHeight="1">
      <c r="A172" s="26"/>
      <c r="B172" s="149"/>
      <c r="C172" s="150" t="s">
        <v>263</v>
      </c>
      <c r="D172" s="150" t="s">
        <v>173</v>
      </c>
      <c r="E172" s="151" t="s">
        <v>1407</v>
      </c>
      <c r="F172" s="152" t="s">
        <v>1408</v>
      </c>
      <c r="G172" s="153" t="s">
        <v>219</v>
      </c>
      <c r="H172" s="154">
        <v>81</v>
      </c>
      <c r="I172" s="155"/>
      <c r="J172" s="155"/>
      <c r="K172" s="156"/>
      <c r="L172" s="157"/>
      <c r="M172" s="158" t="s">
        <v>1</v>
      </c>
      <c r="N172" s="159" t="s">
        <v>36</v>
      </c>
      <c r="O172" s="160">
        <v>0</v>
      </c>
      <c r="P172" s="160">
        <f t="shared" si="9"/>
        <v>0</v>
      </c>
      <c r="Q172" s="160">
        <v>0</v>
      </c>
      <c r="R172" s="160">
        <f t="shared" si="10"/>
        <v>0</v>
      </c>
      <c r="S172" s="160">
        <v>0</v>
      </c>
      <c r="T172" s="161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176</v>
      </c>
      <c r="AT172" s="162" t="s">
        <v>173</v>
      </c>
      <c r="AU172" s="162" t="s">
        <v>83</v>
      </c>
      <c r="AY172" s="14" t="s">
        <v>170</v>
      </c>
      <c r="BE172" s="163">
        <f t="shared" si="12"/>
        <v>0</v>
      </c>
      <c r="BF172" s="163">
        <f t="shared" si="13"/>
        <v>0</v>
      </c>
      <c r="BG172" s="163">
        <f t="shared" si="14"/>
        <v>0</v>
      </c>
      <c r="BH172" s="163">
        <f t="shared" si="15"/>
        <v>0</v>
      </c>
      <c r="BI172" s="163">
        <f t="shared" si="16"/>
        <v>0</v>
      </c>
      <c r="BJ172" s="14" t="s">
        <v>83</v>
      </c>
      <c r="BK172" s="163">
        <f t="shared" si="17"/>
        <v>0</v>
      </c>
      <c r="BL172" s="14" t="s">
        <v>177</v>
      </c>
      <c r="BM172" s="162" t="s">
        <v>439</v>
      </c>
    </row>
    <row r="173" spans="1:65" s="2" customFormat="1" ht="24.2" customHeight="1">
      <c r="A173" s="26"/>
      <c r="B173" s="149"/>
      <c r="C173" s="164" t="s">
        <v>440</v>
      </c>
      <c r="D173" s="164" t="s">
        <v>178</v>
      </c>
      <c r="E173" s="165" t="s">
        <v>1409</v>
      </c>
      <c r="F173" s="166" t="s">
        <v>1408</v>
      </c>
      <c r="G173" s="167" t="s">
        <v>219</v>
      </c>
      <c r="H173" s="168">
        <v>81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 t="shared" si="9"/>
        <v>0</v>
      </c>
      <c r="Q173" s="160">
        <v>0</v>
      </c>
      <c r="R173" s="160">
        <f t="shared" si="10"/>
        <v>0</v>
      </c>
      <c r="S173" s="160">
        <v>0</v>
      </c>
      <c r="T173" s="161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 t="shared" si="12"/>
        <v>0</v>
      </c>
      <c r="BF173" s="163">
        <f t="shared" si="13"/>
        <v>0</v>
      </c>
      <c r="BG173" s="163">
        <f t="shared" si="14"/>
        <v>0</v>
      </c>
      <c r="BH173" s="163">
        <f t="shared" si="15"/>
        <v>0</v>
      </c>
      <c r="BI173" s="163">
        <f t="shared" si="16"/>
        <v>0</v>
      </c>
      <c r="BJ173" s="14" t="s">
        <v>83</v>
      </c>
      <c r="BK173" s="163">
        <f t="shared" si="17"/>
        <v>0</v>
      </c>
      <c r="BL173" s="14" t="s">
        <v>177</v>
      </c>
      <c r="BM173" s="162" t="s">
        <v>443</v>
      </c>
    </row>
    <row r="174" spans="1:65" s="2" customFormat="1" ht="16.5" customHeight="1">
      <c r="A174" s="26"/>
      <c r="B174" s="149"/>
      <c r="C174" s="150" t="s">
        <v>266</v>
      </c>
      <c r="D174" s="150" t="s">
        <v>173</v>
      </c>
      <c r="E174" s="151" t="s">
        <v>1410</v>
      </c>
      <c r="F174" s="152" t="s">
        <v>1411</v>
      </c>
      <c r="G174" s="153" t="s">
        <v>219</v>
      </c>
      <c r="H174" s="154">
        <v>174</v>
      </c>
      <c r="I174" s="155"/>
      <c r="J174" s="155"/>
      <c r="K174" s="156"/>
      <c r="L174" s="157"/>
      <c r="M174" s="158" t="s">
        <v>1</v>
      </c>
      <c r="N174" s="159" t="s">
        <v>36</v>
      </c>
      <c r="O174" s="160">
        <v>0</v>
      </c>
      <c r="P174" s="160">
        <f t="shared" si="9"/>
        <v>0</v>
      </c>
      <c r="Q174" s="160">
        <v>0</v>
      </c>
      <c r="R174" s="160">
        <f t="shared" si="10"/>
        <v>0</v>
      </c>
      <c r="S174" s="160">
        <v>0</v>
      </c>
      <c r="T174" s="161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176</v>
      </c>
      <c r="AT174" s="162" t="s">
        <v>173</v>
      </c>
      <c r="AU174" s="162" t="s">
        <v>83</v>
      </c>
      <c r="AY174" s="14" t="s">
        <v>170</v>
      </c>
      <c r="BE174" s="163">
        <f t="shared" si="12"/>
        <v>0</v>
      </c>
      <c r="BF174" s="163">
        <f t="shared" si="13"/>
        <v>0</v>
      </c>
      <c r="BG174" s="163">
        <f t="shared" si="14"/>
        <v>0</v>
      </c>
      <c r="BH174" s="163">
        <f t="shared" si="15"/>
        <v>0</v>
      </c>
      <c r="BI174" s="163">
        <f t="shared" si="16"/>
        <v>0</v>
      </c>
      <c r="BJ174" s="14" t="s">
        <v>83</v>
      </c>
      <c r="BK174" s="163">
        <f t="shared" si="17"/>
        <v>0</v>
      </c>
      <c r="BL174" s="14" t="s">
        <v>177</v>
      </c>
      <c r="BM174" s="162" t="s">
        <v>446</v>
      </c>
    </row>
    <row r="175" spans="1:65" s="2" customFormat="1" ht="24.2" customHeight="1">
      <c r="A175" s="26"/>
      <c r="B175" s="149"/>
      <c r="C175" s="164" t="s">
        <v>447</v>
      </c>
      <c r="D175" s="164" t="s">
        <v>178</v>
      </c>
      <c r="E175" s="165" t="s">
        <v>1412</v>
      </c>
      <c r="F175" s="166" t="s">
        <v>1413</v>
      </c>
      <c r="G175" s="167" t="s">
        <v>219</v>
      </c>
      <c r="H175" s="168">
        <v>174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177</v>
      </c>
      <c r="AT175" s="162" t="s">
        <v>178</v>
      </c>
      <c r="AU175" s="162" t="s">
        <v>83</v>
      </c>
      <c r="AY175" s="14" t="s">
        <v>170</v>
      </c>
      <c r="BE175" s="163">
        <f t="shared" si="12"/>
        <v>0</v>
      </c>
      <c r="BF175" s="163">
        <f t="shared" si="13"/>
        <v>0</v>
      </c>
      <c r="BG175" s="163">
        <f t="shared" si="14"/>
        <v>0</v>
      </c>
      <c r="BH175" s="163">
        <f t="shared" si="15"/>
        <v>0</v>
      </c>
      <c r="BI175" s="163">
        <f t="shared" si="16"/>
        <v>0</v>
      </c>
      <c r="BJ175" s="14" t="s">
        <v>83</v>
      </c>
      <c r="BK175" s="163">
        <f t="shared" si="17"/>
        <v>0</v>
      </c>
      <c r="BL175" s="14" t="s">
        <v>177</v>
      </c>
      <c r="BM175" s="162" t="s">
        <v>450</v>
      </c>
    </row>
    <row r="176" spans="1:65" s="2" customFormat="1" ht="16.5" customHeight="1">
      <c r="A176" s="26"/>
      <c r="B176" s="149"/>
      <c r="C176" s="150" t="s">
        <v>270</v>
      </c>
      <c r="D176" s="150" t="s">
        <v>173</v>
      </c>
      <c r="E176" s="151" t="s">
        <v>1414</v>
      </c>
      <c r="F176" s="152" t="s">
        <v>1415</v>
      </c>
      <c r="G176" s="153" t="s">
        <v>219</v>
      </c>
      <c r="H176" s="154">
        <v>1</v>
      </c>
      <c r="I176" s="155"/>
      <c r="J176" s="155"/>
      <c r="K176" s="156"/>
      <c r="L176" s="157"/>
      <c r="M176" s="158" t="s">
        <v>1</v>
      </c>
      <c r="N176" s="159" t="s">
        <v>36</v>
      </c>
      <c r="O176" s="160">
        <v>0</v>
      </c>
      <c r="P176" s="160">
        <f t="shared" si="9"/>
        <v>0</v>
      </c>
      <c r="Q176" s="160">
        <v>0</v>
      </c>
      <c r="R176" s="160">
        <f t="shared" si="10"/>
        <v>0</v>
      </c>
      <c r="S176" s="160">
        <v>0</v>
      </c>
      <c r="T176" s="161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176</v>
      </c>
      <c r="AT176" s="162" t="s">
        <v>173</v>
      </c>
      <c r="AU176" s="162" t="s">
        <v>83</v>
      </c>
      <c r="AY176" s="14" t="s">
        <v>170</v>
      </c>
      <c r="BE176" s="163">
        <f t="shared" si="12"/>
        <v>0</v>
      </c>
      <c r="BF176" s="163">
        <f t="shared" si="13"/>
        <v>0</v>
      </c>
      <c r="BG176" s="163">
        <f t="shared" si="14"/>
        <v>0</v>
      </c>
      <c r="BH176" s="163">
        <f t="shared" si="15"/>
        <v>0</v>
      </c>
      <c r="BI176" s="163">
        <f t="shared" si="16"/>
        <v>0</v>
      </c>
      <c r="BJ176" s="14" t="s">
        <v>83</v>
      </c>
      <c r="BK176" s="163">
        <f t="shared" si="17"/>
        <v>0</v>
      </c>
      <c r="BL176" s="14" t="s">
        <v>177</v>
      </c>
      <c r="BM176" s="162" t="s">
        <v>453</v>
      </c>
    </row>
    <row r="177" spans="1:65" s="2" customFormat="1" ht="21.75" customHeight="1">
      <c r="A177" s="26"/>
      <c r="B177" s="149"/>
      <c r="C177" s="164" t="s">
        <v>456</v>
      </c>
      <c r="D177" s="164" t="s">
        <v>178</v>
      </c>
      <c r="E177" s="165" t="s">
        <v>1416</v>
      </c>
      <c r="F177" s="166" t="s">
        <v>1417</v>
      </c>
      <c r="G177" s="167" t="s">
        <v>219</v>
      </c>
      <c r="H177" s="168">
        <v>1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177</v>
      </c>
      <c r="AT177" s="162" t="s">
        <v>178</v>
      </c>
      <c r="AU177" s="162" t="s">
        <v>83</v>
      </c>
      <c r="AY177" s="14" t="s">
        <v>170</v>
      </c>
      <c r="BE177" s="163">
        <f t="shared" si="12"/>
        <v>0</v>
      </c>
      <c r="BF177" s="163">
        <f t="shared" si="13"/>
        <v>0</v>
      </c>
      <c r="BG177" s="163">
        <f t="shared" si="14"/>
        <v>0</v>
      </c>
      <c r="BH177" s="163">
        <f t="shared" si="15"/>
        <v>0</v>
      </c>
      <c r="BI177" s="163">
        <f t="shared" si="16"/>
        <v>0</v>
      </c>
      <c r="BJ177" s="14" t="s">
        <v>83</v>
      </c>
      <c r="BK177" s="163">
        <f t="shared" si="17"/>
        <v>0</v>
      </c>
      <c r="BL177" s="14" t="s">
        <v>177</v>
      </c>
      <c r="BM177" s="162" t="s">
        <v>459</v>
      </c>
    </row>
    <row r="178" spans="1:65" s="2" customFormat="1" ht="16.5" customHeight="1">
      <c r="A178" s="26"/>
      <c r="B178" s="149"/>
      <c r="C178" s="150" t="s">
        <v>276</v>
      </c>
      <c r="D178" s="150" t="s">
        <v>173</v>
      </c>
      <c r="E178" s="151" t="s">
        <v>1418</v>
      </c>
      <c r="F178" s="152" t="s">
        <v>1419</v>
      </c>
      <c r="G178" s="153" t="s">
        <v>219</v>
      </c>
      <c r="H178" s="154">
        <v>2</v>
      </c>
      <c r="I178" s="155"/>
      <c r="J178" s="155"/>
      <c r="K178" s="156"/>
      <c r="L178" s="157"/>
      <c r="M178" s="158" t="s">
        <v>1</v>
      </c>
      <c r="N178" s="159" t="s">
        <v>36</v>
      </c>
      <c r="O178" s="160">
        <v>0</v>
      </c>
      <c r="P178" s="160">
        <f t="shared" si="9"/>
        <v>0</v>
      </c>
      <c r="Q178" s="160">
        <v>0</v>
      </c>
      <c r="R178" s="160">
        <f t="shared" si="10"/>
        <v>0</v>
      </c>
      <c r="S178" s="160">
        <v>0</v>
      </c>
      <c r="T178" s="161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176</v>
      </c>
      <c r="AT178" s="162" t="s">
        <v>173</v>
      </c>
      <c r="AU178" s="162" t="s">
        <v>83</v>
      </c>
      <c r="AY178" s="14" t="s">
        <v>170</v>
      </c>
      <c r="BE178" s="163">
        <f t="shared" si="12"/>
        <v>0</v>
      </c>
      <c r="BF178" s="163">
        <f t="shared" si="13"/>
        <v>0</v>
      </c>
      <c r="BG178" s="163">
        <f t="shared" si="14"/>
        <v>0</v>
      </c>
      <c r="BH178" s="163">
        <f t="shared" si="15"/>
        <v>0</v>
      </c>
      <c r="BI178" s="163">
        <f t="shared" si="16"/>
        <v>0</v>
      </c>
      <c r="BJ178" s="14" t="s">
        <v>83</v>
      </c>
      <c r="BK178" s="163">
        <f t="shared" si="17"/>
        <v>0</v>
      </c>
      <c r="BL178" s="14" t="s">
        <v>177</v>
      </c>
      <c r="BM178" s="162" t="s">
        <v>462</v>
      </c>
    </row>
    <row r="179" spans="1:65" s="2" customFormat="1" ht="16.5" customHeight="1">
      <c r="A179" s="26"/>
      <c r="B179" s="149"/>
      <c r="C179" s="164" t="s">
        <v>463</v>
      </c>
      <c r="D179" s="164" t="s">
        <v>178</v>
      </c>
      <c r="E179" s="165" t="s">
        <v>1420</v>
      </c>
      <c r="F179" s="166" t="s">
        <v>1421</v>
      </c>
      <c r="G179" s="167" t="s">
        <v>219</v>
      </c>
      <c r="H179" s="168">
        <v>2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177</v>
      </c>
      <c r="AT179" s="162" t="s">
        <v>178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177</v>
      </c>
      <c r="BM179" s="162" t="s">
        <v>466</v>
      </c>
    </row>
    <row r="180" spans="1:65" s="2" customFormat="1" ht="62.65" customHeight="1">
      <c r="A180" s="26"/>
      <c r="B180" s="149"/>
      <c r="C180" s="150" t="s">
        <v>284</v>
      </c>
      <c r="D180" s="150" t="s">
        <v>173</v>
      </c>
      <c r="E180" s="151" t="s">
        <v>1422</v>
      </c>
      <c r="F180" s="152" t="s">
        <v>1423</v>
      </c>
      <c r="G180" s="153" t="s">
        <v>219</v>
      </c>
      <c r="H180" s="154">
        <v>44</v>
      </c>
      <c r="I180" s="155"/>
      <c r="J180" s="155"/>
      <c r="K180" s="156"/>
      <c r="L180" s="157"/>
      <c r="M180" s="158" t="s">
        <v>1</v>
      </c>
      <c r="N180" s="159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176</v>
      </c>
      <c r="AT180" s="162" t="s">
        <v>173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177</v>
      </c>
      <c r="BM180" s="162" t="s">
        <v>467</v>
      </c>
    </row>
    <row r="181" spans="1:65" s="2" customFormat="1" ht="16.5" customHeight="1">
      <c r="A181" s="26"/>
      <c r="B181" s="149"/>
      <c r="C181" s="164" t="s">
        <v>468</v>
      </c>
      <c r="D181" s="164" t="s">
        <v>178</v>
      </c>
      <c r="E181" s="165" t="s">
        <v>1424</v>
      </c>
      <c r="F181" s="166" t="s">
        <v>1425</v>
      </c>
      <c r="G181" s="167" t="s">
        <v>219</v>
      </c>
      <c r="H181" s="168">
        <v>44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177</v>
      </c>
      <c r="AT181" s="162" t="s">
        <v>178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177</v>
      </c>
      <c r="BM181" s="162" t="s">
        <v>471</v>
      </c>
    </row>
    <row r="182" spans="1:65" s="2" customFormat="1" ht="16.5" customHeight="1">
      <c r="A182" s="26"/>
      <c r="B182" s="149"/>
      <c r="C182" s="150" t="s">
        <v>287</v>
      </c>
      <c r="D182" s="150" t="s">
        <v>173</v>
      </c>
      <c r="E182" s="151" t="s">
        <v>1426</v>
      </c>
      <c r="F182" s="152" t="s">
        <v>1427</v>
      </c>
      <c r="G182" s="153" t="s">
        <v>219</v>
      </c>
      <c r="H182" s="154">
        <v>1</v>
      </c>
      <c r="I182" s="155"/>
      <c r="J182" s="155"/>
      <c r="K182" s="156"/>
      <c r="L182" s="157"/>
      <c r="M182" s="158" t="s">
        <v>1</v>
      </c>
      <c r="N182" s="159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176</v>
      </c>
      <c r="AT182" s="162" t="s">
        <v>173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177</v>
      </c>
      <c r="BM182" s="162" t="s">
        <v>474</v>
      </c>
    </row>
    <row r="183" spans="1:65" s="2" customFormat="1" ht="24.2" customHeight="1">
      <c r="A183" s="26"/>
      <c r="B183" s="149"/>
      <c r="C183" s="164" t="s">
        <v>477</v>
      </c>
      <c r="D183" s="164" t="s">
        <v>178</v>
      </c>
      <c r="E183" s="165" t="s">
        <v>1428</v>
      </c>
      <c r="F183" s="166" t="s">
        <v>1429</v>
      </c>
      <c r="G183" s="167" t="s">
        <v>219</v>
      </c>
      <c r="H183" s="168">
        <v>1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9"/>
        <v>0</v>
      </c>
      <c r="Q183" s="160">
        <v>0</v>
      </c>
      <c r="R183" s="160">
        <f t="shared" si="10"/>
        <v>0</v>
      </c>
      <c r="S183" s="160">
        <v>0</v>
      </c>
      <c r="T183" s="161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177</v>
      </c>
      <c r="AT183" s="162" t="s">
        <v>178</v>
      </c>
      <c r="AU183" s="162" t="s">
        <v>83</v>
      </c>
      <c r="AY183" s="14" t="s">
        <v>170</v>
      </c>
      <c r="BE183" s="163">
        <f t="shared" si="12"/>
        <v>0</v>
      </c>
      <c r="BF183" s="163">
        <f t="shared" si="13"/>
        <v>0</v>
      </c>
      <c r="BG183" s="163">
        <f t="shared" si="14"/>
        <v>0</v>
      </c>
      <c r="BH183" s="163">
        <f t="shared" si="15"/>
        <v>0</v>
      </c>
      <c r="BI183" s="163">
        <f t="shared" si="16"/>
        <v>0</v>
      </c>
      <c r="BJ183" s="14" t="s">
        <v>83</v>
      </c>
      <c r="BK183" s="163">
        <f t="shared" si="17"/>
        <v>0</v>
      </c>
      <c r="BL183" s="14" t="s">
        <v>177</v>
      </c>
      <c r="BM183" s="162" t="s">
        <v>480</v>
      </c>
    </row>
    <row r="184" spans="1:65" s="2" customFormat="1" ht="24.2" customHeight="1">
      <c r="A184" s="26"/>
      <c r="B184" s="149"/>
      <c r="C184" s="150" t="s">
        <v>291</v>
      </c>
      <c r="D184" s="150" t="s">
        <v>173</v>
      </c>
      <c r="E184" s="151" t="s">
        <v>1430</v>
      </c>
      <c r="F184" s="152" t="s">
        <v>1431</v>
      </c>
      <c r="G184" s="153" t="s">
        <v>219</v>
      </c>
      <c r="H184" s="154">
        <v>733</v>
      </c>
      <c r="I184" s="155"/>
      <c r="J184" s="155"/>
      <c r="K184" s="156"/>
      <c r="L184" s="157"/>
      <c r="M184" s="158" t="s">
        <v>1</v>
      </c>
      <c r="N184" s="159" t="s">
        <v>36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176</v>
      </c>
      <c r="AT184" s="162" t="s">
        <v>173</v>
      </c>
      <c r="AU184" s="162" t="s">
        <v>83</v>
      </c>
      <c r="AY184" s="14" t="s">
        <v>170</v>
      </c>
      <c r="BE184" s="163">
        <f t="shared" si="12"/>
        <v>0</v>
      </c>
      <c r="BF184" s="163">
        <f t="shared" si="13"/>
        <v>0</v>
      </c>
      <c r="BG184" s="163">
        <f t="shared" si="14"/>
        <v>0</v>
      </c>
      <c r="BH184" s="163">
        <f t="shared" si="15"/>
        <v>0</v>
      </c>
      <c r="BI184" s="163">
        <f t="shared" si="16"/>
        <v>0</v>
      </c>
      <c r="BJ184" s="14" t="s">
        <v>83</v>
      </c>
      <c r="BK184" s="163">
        <f t="shared" si="17"/>
        <v>0</v>
      </c>
      <c r="BL184" s="14" t="s">
        <v>177</v>
      </c>
      <c r="BM184" s="162" t="s">
        <v>483</v>
      </c>
    </row>
    <row r="185" spans="1:65" s="2" customFormat="1" ht="24.2" customHeight="1">
      <c r="A185" s="26"/>
      <c r="B185" s="149"/>
      <c r="C185" s="164" t="s">
        <v>484</v>
      </c>
      <c r="D185" s="164" t="s">
        <v>178</v>
      </c>
      <c r="E185" s="165" t="s">
        <v>1432</v>
      </c>
      <c r="F185" s="166" t="s">
        <v>1433</v>
      </c>
      <c r="G185" s="167" t="s">
        <v>219</v>
      </c>
      <c r="H185" s="168">
        <v>733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9"/>
        <v>0</v>
      </c>
      <c r="Q185" s="160">
        <v>0</v>
      </c>
      <c r="R185" s="160">
        <f t="shared" si="10"/>
        <v>0</v>
      </c>
      <c r="S185" s="160">
        <v>0</v>
      </c>
      <c r="T185" s="161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177</v>
      </c>
      <c r="AT185" s="162" t="s">
        <v>178</v>
      </c>
      <c r="AU185" s="162" t="s">
        <v>83</v>
      </c>
      <c r="AY185" s="14" t="s">
        <v>170</v>
      </c>
      <c r="BE185" s="163">
        <f t="shared" si="12"/>
        <v>0</v>
      </c>
      <c r="BF185" s="163">
        <f t="shared" si="13"/>
        <v>0</v>
      </c>
      <c r="BG185" s="163">
        <f t="shared" si="14"/>
        <v>0</v>
      </c>
      <c r="BH185" s="163">
        <f t="shared" si="15"/>
        <v>0</v>
      </c>
      <c r="BI185" s="163">
        <f t="shared" si="16"/>
        <v>0</v>
      </c>
      <c r="BJ185" s="14" t="s">
        <v>83</v>
      </c>
      <c r="BK185" s="163">
        <f t="shared" si="17"/>
        <v>0</v>
      </c>
      <c r="BL185" s="14" t="s">
        <v>177</v>
      </c>
      <c r="BM185" s="162" t="s">
        <v>487</v>
      </c>
    </row>
    <row r="186" spans="1:65" s="2" customFormat="1" ht="24.2" customHeight="1">
      <c r="A186" s="26"/>
      <c r="B186" s="149"/>
      <c r="C186" s="150" t="s">
        <v>294</v>
      </c>
      <c r="D186" s="150" t="s">
        <v>173</v>
      </c>
      <c r="E186" s="151" t="s">
        <v>1434</v>
      </c>
      <c r="F186" s="152" t="s">
        <v>1435</v>
      </c>
      <c r="G186" s="153" t="s">
        <v>219</v>
      </c>
      <c r="H186" s="154">
        <v>20</v>
      </c>
      <c r="I186" s="155"/>
      <c r="J186" s="155"/>
      <c r="K186" s="156"/>
      <c r="L186" s="157"/>
      <c r="M186" s="158" t="s">
        <v>1</v>
      </c>
      <c r="N186" s="159" t="s">
        <v>36</v>
      </c>
      <c r="O186" s="160">
        <v>0</v>
      </c>
      <c r="P186" s="160">
        <f t="shared" si="9"/>
        <v>0</v>
      </c>
      <c r="Q186" s="160">
        <v>0</v>
      </c>
      <c r="R186" s="160">
        <f t="shared" si="10"/>
        <v>0</v>
      </c>
      <c r="S186" s="160">
        <v>0</v>
      </c>
      <c r="T186" s="161">
        <f t="shared" si="11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176</v>
      </c>
      <c r="AT186" s="162" t="s">
        <v>173</v>
      </c>
      <c r="AU186" s="162" t="s">
        <v>83</v>
      </c>
      <c r="AY186" s="14" t="s">
        <v>170</v>
      </c>
      <c r="BE186" s="163">
        <f t="shared" si="12"/>
        <v>0</v>
      </c>
      <c r="BF186" s="163">
        <f t="shared" si="13"/>
        <v>0</v>
      </c>
      <c r="BG186" s="163">
        <f t="shared" si="14"/>
        <v>0</v>
      </c>
      <c r="BH186" s="163">
        <f t="shared" si="15"/>
        <v>0</v>
      </c>
      <c r="BI186" s="163">
        <f t="shared" si="16"/>
        <v>0</v>
      </c>
      <c r="BJ186" s="14" t="s">
        <v>83</v>
      </c>
      <c r="BK186" s="163">
        <f t="shared" si="17"/>
        <v>0</v>
      </c>
      <c r="BL186" s="14" t="s">
        <v>177</v>
      </c>
      <c r="BM186" s="162" t="s">
        <v>490</v>
      </c>
    </row>
    <row r="187" spans="1:65" s="2" customFormat="1" ht="37.9" customHeight="1">
      <c r="A187" s="26"/>
      <c r="B187" s="149"/>
      <c r="C187" s="164" t="s">
        <v>737</v>
      </c>
      <c r="D187" s="164" t="s">
        <v>178</v>
      </c>
      <c r="E187" s="165" t="s">
        <v>1436</v>
      </c>
      <c r="F187" s="166" t="s">
        <v>1437</v>
      </c>
      <c r="G187" s="167" t="s">
        <v>219</v>
      </c>
      <c r="H187" s="168">
        <v>20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177</v>
      </c>
      <c r="AT187" s="162" t="s">
        <v>178</v>
      </c>
      <c r="AU187" s="162" t="s">
        <v>83</v>
      </c>
      <c r="AY187" s="14" t="s">
        <v>170</v>
      </c>
      <c r="BE187" s="163">
        <f t="shared" si="12"/>
        <v>0</v>
      </c>
      <c r="BF187" s="163">
        <f t="shared" si="13"/>
        <v>0</v>
      </c>
      <c r="BG187" s="163">
        <f t="shared" si="14"/>
        <v>0</v>
      </c>
      <c r="BH187" s="163">
        <f t="shared" si="15"/>
        <v>0</v>
      </c>
      <c r="BI187" s="163">
        <f t="shared" si="16"/>
        <v>0</v>
      </c>
      <c r="BJ187" s="14" t="s">
        <v>83</v>
      </c>
      <c r="BK187" s="163">
        <f t="shared" si="17"/>
        <v>0</v>
      </c>
      <c r="BL187" s="14" t="s">
        <v>177</v>
      </c>
      <c r="BM187" s="162" t="s">
        <v>740</v>
      </c>
    </row>
    <row r="188" spans="1:65" s="2" customFormat="1" ht="21.75" customHeight="1">
      <c r="A188" s="26"/>
      <c r="B188" s="149"/>
      <c r="C188" s="150" t="s">
        <v>298</v>
      </c>
      <c r="D188" s="150" t="s">
        <v>173</v>
      </c>
      <c r="E188" s="151" t="s">
        <v>1438</v>
      </c>
      <c r="F188" s="152" t="s">
        <v>1439</v>
      </c>
      <c r="G188" s="153" t="s">
        <v>219</v>
      </c>
      <c r="H188" s="154">
        <v>212</v>
      </c>
      <c r="I188" s="155"/>
      <c r="J188" s="155"/>
      <c r="K188" s="156"/>
      <c r="L188" s="157"/>
      <c r="M188" s="158" t="s">
        <v>1</v>
      </c>
      <c r="N188" s="159" t="s">
        <v>36</v>
      </c>
      <c r="O188" s="160">
        <v>0</v>
      </c>
      <c r="P188" s="160">
        <f t="shared" si="9"/>
        <v>0</v>
      </c>
      <c r="Q188" s="160">
        <v>0</v>
      </c>
      <c r="R188" s="160">
        <f t="shared" si="10"/>
        <v>0</v>
      </c>
      <c r="S188" s="160">
        <v>0</v>
      </c>
      <c r="T188" s="161">
        <f t="shared" si="11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176</v>
      </c>
      <c r="AT188" s="162" t="s">
        <v>173</v>
      </c>
      <c r="AU188" s="162" t="s">
        <v>83</v>
      </c>
      <c r="AY188" s="14" t="s">
        <v>170</v>
      </c>
      <c r="BE188" s="163">
        <f t="shared" si="12"/>
        <v>0</v>
      </c>
      <c r="BF188" s="163">
        <f t="shared" si="13"/>
        <v>0</v>
      </c>
      <c r="BG188" s="163">
        <f t="shared" si="14"/>
        <v>0</v>
      </c>
      <c r="BH188" s="163">
        <f t="shared" si="15"/>
        <v>0</v>
      </c>
      <c r="BI188" s="163">
        <f t="shared" si="16"/>
        <v>0</v>
      </c>
      <c r="BJ188" s="14" t="s">
        <v>83</v>
      </c>
      <c r="BK188" s="163">
        <f t="shared" si="17"/>
        <v>0</v>
      </c>
      <c r="BL188" s="14" t="s">
        <v>177</v>
      </c>
      <c r="BM188" s="162" t="s">
        <v>743</v>
      </c>
    </row>
    <row r="189" spans="1:65" s="2" customFormat="1" ht="21.75" customHeight="1">
      <c r="A189" s="26"/>
      <c r="B189" s="149"/>
      <c r="C189" s="150" t="s">
        <v>744</v>
      </c>
      <c r="D189" s="150" t="s">
        <v>173</v>
      </c>
      <c r="E189" s="151" t="s">
        <v>1440</v>
      </c>
      <c r="F189" s="152" t="s">
        <v>1441</v>
      </c>
      <c r="G189" s="153" t="s">
        <v>219</v>
      </c>
      <c r="H189" s="154">
        <v>152</v>
      </c>
      <c r="I189" s="155"/>
      <c r="J189" s="155"/>
      <c r="K189" s="156"/>
      <c r="L189" s="157"/>
      <c r="M189" s="158" t="s">
        <v>1</v>
      </c>
      <c r="N189" s="159" t="s">
        <v>36</v>
      </c>
      <c r="O189" s="160">
        <v>0</v>
      </c>
      <c r="P189" s="160">
        <f t="shared" ref="P189:P220" si="18">O189*H189</f>
        <v>0</v>
      </c>
      <c r="Q189" s="160">
        <v>0</v>
      </c>
      <c r="R189" s="160">
        <f t="shared" ref="R189:R220" si="19">Q189*H189</f>
        <v>0</v>
      </c>
      <c r="S189" s="160">
        <v>0</v>
      </c>
      <c r="T189" s="161">
        <f t="shared" ref="T189:T220" si="20"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176</v>
      </c>
      <c r="AT189" s="162" t="s">
        <v>173</v>
      </c>
      <c r="AU189" s="162" t="s">
        <v>83</v>
      </c>
      <c r="AY189" s="14" t="s">
        <v>170</v>
      </c>
      <c r="BE189" s="163">
        <f t="shared" ref="BE189:BE220" si="21">IF(N189="základná",J189,0)</f>
        <v>0</v>
      </c>
      <c r="BF189" s="163">
        <f t="shared" ref="BF189:BF220" si="22">IF(N189="znížená",J189,0)</f>
        <v>0</v>
      </c>
      <c r="BG189" s="163">
        <f t="shared" ref="BG189:BG220" si="23">IF(N189="zákl. prenesená",J189,0)</f>
        <v>0</v>
      </c>
      <c r="BH189" s="163">
        <f t="shared" ref="BH189:BH220" si="24">IF(N189="zníž. prenesená",J189,0)</f>
        <v>0</v>
      </c>
      <c r="BI189" s="163">
        <f t="shared" ref="BI189:BI220" si="25">IF(N189="nulová",J189,0)</f>
        <v>0</v>
      </c>
      <c r="BJ189" s="14" t="s">
        <v>83</v>
      </c>
      <c r="BK189" s="163">
        <f t="shared" ref="BK189:BK220" si="26">ROUND(I189*H189,2)</f>
        <v>0</v>
      </c>
      <c r="BL189" s="14" t="s">
        <v>177</v>
      </c>
      <c r="BM189" s="162" t="s">
        <v>747</v>
      </c>
    </row>
    <row r="190" spans="1:65" s="2" customFormat="1" ht="16.5" customHeight="1">
      <c r="A190" s="26"/>
      <c r="B190" s="149"/>
      <c r="C190" s="150" t="s">
        <v>301</v>
      </c>
      <c r="D190" s="150" t="s">
        <v>173</v>
      </c>
      <c r="E190" s="151" t="s">
        <v>1442</v>
      </c>
      <c r="F190" s="152" t="s">
        <v>1443</v>
      </c>
      <c r="G190" s="153" t="s">
        <v>219</v>
      </c>
      <c r="H190" s="154">
        <v>1</v>
      </c>
      <c r="I190" s="155"/>
      <c r="J190" s="155"/>
      <c r="K190" s="156"/>
      <c r="L190" s="157"/>
      <c r="M190" s="158" t="s">
        <v>1</v>
      </c>
      <c r="N190" s="159" t="s">
        <v>36</v>
      </c>
      <c r="O190" s="160">
        <v>0</v>
      </c>
      <c r="P190" s="160">
        <f t="shared" si="18"/>
        <v>0</v>
      </c>
      <c r="Q190" s="160">
        <v>0</v>
      </c>
      <c r="R190" s="160">
        <f t="shared" si="19"/>
        <v>0</v>
      </c>
      <c r="S190" s="160">
        <v>0</v>
      </c>
      <c r="T190" s="161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176</v>
      </c>
      <c r="AT190" s="162" t="s">
        <v>173</v>
      </c>
      <c r="AU190" s="162" t="s">
        <v>83</v>
      </c>
      <c r="AY190" s="14" t="s">
        <v>170</v>
      </c>
      <c r="BE190" s="163">
        <f t="shared" si="21"/>
        <v>0</v>
      </c>
      <c r="BF190" s="163">
        <f t="shared" si="22"/>
        <v>0</v>
      </c>
      <c r="BG190" s="163">
        <f t="shared" si="23"/>
        <v>0</v>
      </c>
      <c r="BH190" s="163">
        <f t="shared" si="24"/>
        <v>0</v>
      </c>
      <c r="BI190" s="163">
        <f t="shared" si="25"/>
        <v>0</v>
      </c>
      <c r="BJ190" s="14" t="s">
        <v>83</v>
      </c>
      <c r="BK190" s="163">
        <f t="shared" si="26"/>
        <v>0</v>
      </c>
      <c r="BL190" s="14" t="s">
        <v>177</v>
      </c>
      <c r="BM190" s="162" t="s">
        <v>750</v>
      </c>
    </row>
    <row r="191" spans="1:65" s="2" customFormat="1" ht="16.5" customHeight="1">
      <c r="A191" s="26"/>
      <c r="B191" s="149"/>
      <c r="C191" s="164" t="s">
        <v>751</v>
      </c>
      <c r="D191" s="164" t="s">
        <v>178</v>
      </c>
      <c r="E191" s="165" t="s">
        <v>1444</v>
      </c>
      <c r="F191" s="166" t="s">
        <v>1445</v>
      </c>
      <c r="G191" s="167" t="s">
        <v>219</v>
      </c>
      <c r="H191" s="168">
        <v>1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18"/>
        <v>0</v>
      </c>
      <c r="Q191" s="160">
        <v>0</v>
      </c>
      <c r="R191" s="160">
        <f t="shared" si="19"/>
        <v>0</v>
      </c>
      <c r="S191" s="160">
        <v>0</v>
      </c>
      <c r="T191" s="161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177</v>
      </c>
      <c r="AT191" s="162" t="s">
        <v>178</v>
      </c>
      <c r="AU191" s="162" t="s">
        <v>83</v>
      </c>
      <c r="AY191" s="14" t="s">
        <v>170</v>
      </c>
      <c r="BE191" s="163">
        <f t="shared" si="21"/>
        <v>0</v>
      </c>
      <c r="BF191" s="163">
        <f t="shared" si="22"/>
        <v>0</v>
      </c>
      <c r="BG191" s="163">
        <f t="shared" si="23"/>
        <v>0</v>
      </c>
      <c r="BH191" s="163">
        <f t="shared" si="24"/>
        <v>0</v>
      </c>
      <c r="BI191" s="163">
        <f t="shared" si="25"/>
        <v>0</v>
      </c>
      <c r="BJ191" s="14" t="s">
        <v>83</v>
      </c>
      <c r="BK191" s="163">
        <f t="shared" si="26"/>
        <v>0</v>
      </c>
      <c r="BL191" s="14" t="s">
        <v>177</v>
      </c>
      <c r="BM191" s="162" t="s">
        <v>754</v>
      </c>
    </row>
    <row r="192" spans="1:65" s="2" customFormat="1" ht="16.5" customHeight="1">
      <c r="A192" s="26"/>
      <c r="B192" s="149"/>
      <c r="C192" s="150" t="s">
        <v>307</v>
      </c>
      <c r="D192" s="150" t="s">
        <v>173</v>
      </c>
      <c r="E192" s="151" t="s">
        <v>1446</v>
      </c>
      <c r="F192" s="152" t="s">
        <v>1447</v>
      </c>
      <c r="G192" s="153" t="s">
        <v>219</v>
      </c>
      <c r="H192" s="154">
        <v>1</v>
      </c>
      <c r="I192" s="155"/>
      <c r="J192" s="155"/>
      <c r="K192" s="156"/>
      <c r="L192" s="157"/>
      <c r="M192" s="158" t="s">
        <v>1</v>
      </c>
      <c r="N192" s="159" t="s">
        <v>36</v>
      </c>
      <c r="O192" s="160">
        <v>0</v>
      </c>
      <c r="P192" s="160">
        <f t="shared" si="18"/>
        <v>0</v>
      </c>
      <c r="Q192" s="160">
        <v>0</v>
      </c>
      <c r="R192" s="160">
        <f t="shared" si="19"/>
        <v>0</v>
      </c>
      <c r="S192" s="160">
        <v>0</v>
      </c>
      <c r="T192" s="161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176</v>
      </c>
      <c r="AT192" s="162" t="s">
        <v>173</v>
      </c>
      <c r="AU192" s="162" t="s">
        <v>83</v>
      </c>
      <c r="AY192" s="14" t="s">
        <v>170</v>
      </c>
      <c r="BE192" s="163">
        <f t="shared" si="21"/>
        <v>0</v>
      </c>
      <c r="BF192" s="163">
        <f t="shared" si="22"/>
        <v>0</v>
      </c>
      <c r="BG192" s="163">
        <f t="shared" si="23"/>
        <v>0</v>
      </c>
      <c r="BH192" s="163">
        <f t="shared" si="24"/>
        <v>0</v>
      </c>
      <c r="BI192" s="163">
        <f t="shared" si="25"/>
        <v>0</v>
      </c>
      <c r="BJ192" s="14" t="s">
        <v>83</v>
      </c>
      <c r="BK192" s="163">
        <f t="shared" si="26"/>
        <v>0</v>
      </c>
      <c r="BL192" s="14" t="s">
        <v>177</v>
      </c>
      <c r="BM192" s="162" t="s">
        <v>759</v>
      </c>
    </row>
    <row r="193" spans="1:65" s="2" customFormat="1" ht="16.5" customHeight="1">
      <c r="A193" s="26"/>
      <c r="B193" s="149"/>
      <c r="C193" s="150" t="s">
        <v>760</v>
      </c>
      <c r="D193" s="150" t="s">
        <v>173</v>
      </c>
      <c r="E193" s="151" t="s">
        <v>1448</v>
      </c>
      <c r="F193" s="152" t="s">
        <v>1449</v>
      </c>
      <c r="G193" s="153" t="s">
        <v>219</v>
      </c>
      <c r="H193" s="154">
        <v>2</v>
      </c>
      <c r="I193" s="155"/>
      <c r="J193" s="155"/>
      <c r="K193" s="156"/>
      <c r="L193" s="157"/>
      <c r="M193" s="158" t="s">
        <v>1</v>
      </c>
      <c r="N193" s="159" t="s">
        <v>36</v>
      </c>
      <c r="O193" s="160">
        <v>0</v>
      </c>
      <c r="P193" s="160">
        <f t="shared" si="18"/>
        <v>0</v>
      </c>
      <c r="Q193" s="160">
        <v>0</v>
      </c>
      <c r="R193" s="160">
        <f t="shared" si="19"/>
        <v>0</v>
      </c>
      <c r="S193" s="160">
        <v>0</v>
      </c>
      <c r="T193" s="161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176</v>
      </c>
      <c r="AT193" s="162" t="s">
        <v>173</v>
      </c>
      <c r="AU193" s="162" t="s">
        <v>83</v>
      </c>
      <c r="AY193" s="14" t="s">
        <v>170</v>
      </c>
      <c r="BE193" s="163">
        <f t="shared" si="21"/>
        <v>0</v>
      </c>
      <c r="BF193" s="163">
        <f t="shared" si="22"/>
        <v>0</v>
      </c>
      <c r="BG193" s="163">
        <f t="shared" si="23"/>
        <v>0</v>
      </c>
      <c r="BH193" s="163">
        <f t="shared" si="24"/>
        <v>0</v>
      </c>
      <c r="BI193" s="163">
        <f t="shared" si="25"/>
        <v>0</v>
      </c>
      <c r="BJ193" s="14" t="s">
        <v>83</v>
      </c>
      <c r="BK193" s="163">
        <f t="shared" si="26"/>
        <v>0</v>
      </c>
      <c r="BL193" s="14" t="s">
        <v>177</v>
      </c>
      <c r="BM193" s="162" t="s">
        <v>763</v>
      </c>
    </row>
    <row r="194" spans="1:65" s="2" customFormat="1" ht="16.5" customHeight="1">
      <c r="A194" s="26"/>
      <c r="B194" s="149"/>
      <c r="C194" s="150" t="s">
        <v>310</v>
      </c>
      <c r="D194" s="150" t="s">
        <v>173</v>
      </c>
      <c r="E194" s="151" t="s">
        <v>1450</v>
      </c>
      <c r="F194" s="152" t="s">
        <v>1451</v>
      </c>
      <c r="G194" s="153" t="s">
        <v>219</v>
      </c>
      <c r="H194" s="154">
        <v>1</v>
      </c>
      <c r="I194" s="155"/>
      <c r="J194" s="155"/>
      <c r="K194" s="156"/>
      <c r="L194" s="157"/>
      <c r="M194" s="158" t="s">
        <v>1</v>
      </c>
      <c r="N194" s="159" t="s">
        <v>36</v>
      </c>
      <c r="O194" s="160">
        <v>0</v>
      </c>
      <c r="P194" s="160">
        <f t="shared" si="18"/>
        <v>0</v>
      </c>
      <c r="Q194" s="160">
        <v>0</v>
      </c>
      <c r="R194" s="160">
        <f t="shared" si="19"/>
        <v>0</v>
      </c>
      <c r="S194" s="160">
        <v>0</v>
      </c>
      <c r="T194" s="161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176</v>
      </c>
      <c r="AT194" s="162" t="s">
        <v>173</v>
      </c>
      <c r="AU194" s="162" t="s">
        <v>83</v>
      </c>
      <c r="AY194" s="14" t="s">
        <v>170</v>
      </c>
      <c r="BE194" s="163">
        <f t="shared" si="21"/>
        <v>0</v>
      </c>
      <c r="BF194" s="163">
        <f t="shared" si="22"/>
        <v>0</v>
      </c>
      <c r="BG194" s="163">
        <f t="shared" si="23"/>
        <v>0</v>
      </c>
      <c r="BH194" s="163">
        <f t="shared" si="24"/>
        <v>0</v>
      </c>
      <c r="BI194" s="163">
        <f t="shared" si="25"/>
        <v>0</v>
      </c>
      <c r="BJ194" s="14" t="s">
        <v>83</v>
      </c>
      <c r="BK194" s="163">
        <f t="shared" si="26"/>
        <v>0</v>
      </c>
      <c r="BL194" s="14" t="s">
        <v>177</v>
      </c>
      <c r="BM194" s="162" t="s">
        <v>766</v>
      </c>
    </row>
    <row r="195" spans="1:65" s="2" customFormat="1" ht="16.5" customHeight="1">
      <c r="A195" s="26"/>
      <c r="B195" s="149"/>
      <c r="C195" s="150" t="s">
        <v>767</v>
      </c>
      <c r="D195" s="150" t="s">
        <v>173</v>
      </c>
      <c r="E195" s="151" t="s">
        <v>1452</v>
      </c>
      <c r="F195" s="152" t="s">
        <v>1453</v>
      </c>
      <c r="G195" s="153" t="s">
        <v>219</v>
      </c>
      <c r="H195" s="154">
        <v>5</v>
      </c>
      <c r="I195" s="155"/>
      <c r="J195" s="155"/>
      <c r="K195" s="156"/>
      <c r="L195" s="157"/>
      <c r="M195" s="158" t="s">
        <v>1</v>
      </c>
      <c r="N195" s="159" t="s">
        <v>36</v>
      </c>
      <c r="O195" s="160">
        <v>0</v>
      </c>
      <c r="P195" s="160">
        <f t="shared" si="18"/>
        <v>0</v>
      </c>
      <c r="Q195" s="160">
        <v>0</v>
      </c>
      <c r="R195" s="160">
        <f t="shared" si="19"/>
        <v>0</v>
      </c>
      <c r="S195" s="160">
        <v>0</v>
      </c>
      <c r="T195" s="161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176</v>
      </c>
      <c r="AT195" s="162" t="s">
        <v>173</v>
      </c>
      <c r="AU195" s="162" t="s">
        <v>83</v>
      </c>
      <c r="AY195" s="14" t="s">
        <v>170</v>
      </c>
      <c r="BE195" s="163">
        <f t="shared" si="21"/>
        <v>0</v>
      </c>
      <c r="BF195" s="163">
        <f t="shared" si="22"/>
        <v>0</v>
      </c>
      <c r="BG195" s="163">
        <f t="shared" si="23"/>
        <v>0</v>
      </c>
      <c r="BH195" s="163">
        <f t="shared" si="24"/>
        <v>0</v>
      </c>
      <c r="BI195" s="163">
        <f t="shared" si="25"/>
        <v>0</v>
      </c>
      <c r="BJ195" s="14" t="s">
        <v>83</v>
      </c>
      <c r="BK195" s="163">
        <f t="shared" si="26"/>
        <v>0</v>
      </c>
      <c r="BL195" s="14" t="s">
        <v>177</v>
      </c>
      <c r="BM195" s="162" t="s">
        <v>770</v>
      </c>
    </row>
    <row r="196" spans="1:65" s="2" customFormat="1" ht="16.5" customHeight="1">
      <c r="A196" s="26"/>
      <c r="B196" s="149"/>
      <c r="C196" s="150" t="s">
        <v>314</v>
      </c>
      <c r="D196" s="150" t="s">
        <v>173</v>
      </c>
      <c r="E196" s="151" t="s">
        <v>1454</v>
      </c>
      <c r="F196" s="152" t="s">
        <v>1455</v>
      </c>
      <c r="G196" s="153" t="s">
        <v>219</v>
      </c>
      <c r="H196" s="154">
        <v>1</v>
      </c>
      <c r="I196" s="155"/>
      <c r="J196" s="155"/>
      <c r="K196" s="156"/>
      <c r="L196" s="157"/>
      <c r="M196" s="158" t="s">
        <v>1</v>
      </c>
      <c r="N196" s="159" t="s">
        <v>36</v>
      </c>
      <c r="O196" s="160">
        <v>0</v>
      </c>
      <c r="P196" s="160">
        <f t="shared" si="18"/>
        <v>0</v>
      </c>
      <c r="Q196" s="160">
        <v>0</v>
      </c>
      <c r="R196" s="160">
        <f t="shared" si="19"/>
        <v>0</v>
      </c>
      <c r="S196" s="160">
        <v>0</v>
      </c>
      <c r="T196" s="161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176</v>
      </c>
      <c r="AT196" s="162" t="s">
        <v>173</v>
      </c>
      <c r="AU196" s="162" t="s">
        <v>83</v>
      </c>
      <c r="AY196" s="14" t="s">
        <v>170</v>
      </c>
      <c r="BE196" s="163">
        <f t="shared" si="21"/>
        <v>0</v>
      </c>
      <c r="BF196" s="163">
        <f t="shared" si="22"/>
        <v>0</v>
      </c>
      <c r="BG196" s="163">
        <f t="shared" si="23"/>
        <v>0</v>
      </c>
      <c r="BH196" s="163">
        <f t="shared" si="24"/>
        <v>0</v>
      </c>
      <c r="BI196" s="163">
        <f t="shared" si="25"/>
        <v>0</v>
      </c>
      <c r="BJ196" s="14" t="s">
        <v>83</v>
      </c>
      <c r="BK196" s="163">
        <f t="shared" si="26"/>
        <v>0</v>
      </c>
      <c r="BL196" s="14" t="s">
        <v>177</v>
      </c>
      <c r="BM196" s="162" t="s">
        <v>773</v>
      </c>
    </row>
    <row r="197" spans="1:65" s="2" customFormat="1" ht="16.5" customHeight="1">
      <c r="A197" s="26"/>
      <c r="B197" s="149"/>
      <c r="C197" s="150" t="s">
        <v>774</v>
      </c>
      <c r="D197" s="150" t="s">
        <v>173</v>
      </c>
      <c r="E197" s="151" t="s">
        <v>1456</v>
      </c>
      <c r="F197" s="152" t="s">
        <v>1457</v>
      </c>
      <c r="G197" s="153" t="s">
        <v>219</v>
      </c>
      <c r="H197" s="154">
        <v>1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18"/>
        <v>0</v>
      </c>
      <c r="Q197" s="160">
        <v>0</v>
      </c>
      <c r="R197" s="160">
        <f t="shared" si="19"/>
        <v>0</v>
      </c>
      <c r="S197" s="160">
        <v>0</v>
      </c>
      <c r="T197" s="161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176</v>
      </c>
      <c r="AT197" s="162" t="s">
        <v>173</v>
      </c>
      <c r="AU197" s="162" t="s">
        <v>83</v>
      </c>
      <c r="AY197" s="14" t="s">
        <v>170</v>
      </c>
      <c r="BE197" s="163">
        <f t="shared" si="21"/>
        <v>0</v>
      </c>
      <c r="BF197" s="163">
        <f t="shared" si="22"/>
        <v>0</v>
      </c>
      <c r="BG197" s="163">
        <f t="shared" si="23"/>
        <v>0</v>
      </c>
      <c r="BH197" s="163">
        <f t="shared" si="24"/>
        <v>0</v>
      </c>
      <c r="BI197" s="163">
        <f t="shared" si="25"/>
        <v>0</v>
      </c>
      <c r="BJ197" s="14" t="s">
        <v>83</v>
      </c>
      <c r="BK197" s="163">
        <f t="shared" si="26"/>
        <v>0</v>
      </c>
      <c r="BL197" s="14" t="s">
        <v>177</v>
      </c>
      <c r="BM197" s="162" t="s">
        <v>777</v>
      </c>
    </row>
    <row r="198" spans="1:65" s="2" customFormat="1" ht="16.5" customHeight="1">
      <c r="A198" s="26"/>
      <c r="B198" s="149"/>
      <c r="C198" s="150" t="s">
        <v>317</v>
      </c>
      <c r="D198" s="150" t="s">
        <v>173</v>
      </c>
      <c r="E198" s="151" t="s">
        <v>1458</v>
      </c>
      <c r="F198" s="152" t="s">
        <v>1459</v>
      </c>
      <c r="G198" s="153" t="s">
        <v>219</v>
      </c>
      <c r="H198" s="154">
        <v>1</v>
      </c>
      <c r="I198" s="155"/>
      <c r="J198" s="155"/>
      <c r="K198" s="156"/>
      <c r="L198" s="157"/>
      <c r="M198" s="158" t="s">
        <v>1</v>
      </c>
      <c r="N198" s="159" t="s">
        <v>36</v>
      </c>
      <c r="O198" s="160">
        <v>0</v>
      </c>
      <c r="P198" s="160">
        <f t="shared" si="18"/>
        <v>0</v>
      </c>
      <c r="Q198" s="160">
        <v>0</v>
      </c>
      <c r="R198" s="160">
        <f t="shared" si="19"/>
        <v>0</v>
      </c>
      <c r="S198" s="160">
        <v>0</v>
      </c>
      <c r="T198" s="161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176</v>
      </c>
      <c r="AT198" s="162" t="s">
        <v>173</v>
      </c>
      <c r="AU198" s="162" t="s">
        <v>83</v>
      </c>
      <c r="AY198" s="14" t="s">
        <v>170</v>
      </c>
      <c r="BE198" s="163">
        <f t="shared" si="21"/>
        <v>0</v>
      </c>
      <c r="BF198" s="163">
        <f t="shared" si="22"/>
        <v>0</v>
      </c>
      <c r="BG198" s="163">
        <f t="shared" si="23"/>
        <v>0</v>
      </c>
      <c r="BH198" s="163">
        <f t="shared" si="24"/>
        <v>0</v>
      </c>
      <c r="BI198" s="163">
        <f t="shared" si="25"/>
        <v>0</v>
      </c>
      <c r="BJ198" s="14" t="s">
        <v>83</v>
      </c>
      <c r="BK198" s="163">
        <f t="shared" si="26"/>
        <v>0</v>
      </c>
      <c r="BL198" s="14" t="s">
        <v>177</v>
      </c>
      <c r="BM198" s="162" t="s">
        <v>780</v>
      </c>
    </row>
    <row r="199" spans="1:65" s="2" customFormat="1" ht="16.5" customHeight="1">
      <c r="A199" s="26"/>
      <c r="B199" s="149"/>
      <c r="C199" s="150" t="s">
        <v>781</v>
      </c>
      <c r="D199" s="150" t="s">
        <v>173</v>
      </c>
      <c r="E199" s="151" t="s">
        <v>1460</v>
      </c>
      <c r="F199" s="152" t="s">
        <v>1461</v>
      </c>
      <c r="G199" s="153" t="s">
        <v>219</v>
      </c>
      <c r="H199" s="154">
        <v>41</v>
      </c>
      <c r="I199" s="155"/>
      <c r="J199" s="155"/>
      <c r="K199" s="156"/>
      <c r="L199" s="157"/>
      <c r="M199" s="158" t="s">
        <v>1</v>
      </c>
      <c r="N199" s="159" t="s">
        <v>36</v>
      </c>
      <c r="O199" s="160">
        <v>0</v>
      </c>
      <c r="P199" s="160">
        <f t="shared" si="18"/>
        <v>0</v>
      </c>
      <c r="Q199" s="160">
        <v>0</v>
      </c>
      <c r="R199" s="160">
        <f t="shared" si="19"/>
        <v>0</v>
      </c>
      <c r="S199" s="160">
        <v>0</v>
      </c>
      <c r="T199" s="161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176</v>
      </c>
      <c r="AT199" s="162" t="s">
        <v>173</v>
      </c>
      <c r="AU199" s="162" t="s">
        <v>83</v>
      </c>
      <c r="AY199" s="14" t="s">
        <v>170</v>
      </c>
      <c r="BE199" s="163">
        <f t="shared" si="21"/>
        <v>0</v>
      </c>
      <c r="BF199" s="163">
        <f t="shared" si="22"/>
        <v>0</v>
      </c>
      <c r="BG199" s="163">
        <f t="shared" si="23"/>
        <v>0</v>
      </c>
      <c r="BH199" s="163">
        <f t="shared" si="24"/>
        <v>0</v>
      </c>
      <c r="BI199" s="163">
        <f t="shared" si="25"/>
        <v>0</v>
      </c>
      <c r="BJ199" s="14" t="s">
        <v>83</v>
      </c>
      <c r="BK199" s="163">
        <f t="shared" si="26"/>
        <v>0</v>
      </c>
      <c r="BL199" s="14" t="s">
        <v>177</v>
      </c>
      <c r="BM199" s="162" t="s">
        <v>784</v>
      </c>
    </row>
    <row r="200" spans="1:65" s="2" customFormat="1" ht="16.5" customHeight="1">
      <c r="A200" s="26"/>
      <c r="B200" s="149"/>
      <c r="C200" s="150" t="s">
        <v>323</v>
      </c>
      <c r="D200" s="150" t="s">
        <v>173</v>
      </c>
      <c r="E200" s="151" t="s">
        <v>1462</v>
      </c>
      <c r="F200" s="152" t="s">
        <v>1463</v>
      </c>
      <c r="G200" s="153" t="s">
        <v>219</v>
      </c>
      <c r="H200" s="154">
        <v>3</v>
      </c>
      <c r="I200" s="155"/>
      <c r="J200" s="155"/>
      <c r="K200" s="156"/>
      <c r="L200" s="157"/>
      <c r="M200" s="158" t="s">
        <v>1</v>
      </c>
      <c r="N200" s="159" t="s">
        <v>36</v>
      </c>
      <c r="O200" s="160">
        <v>0</v>
      </c>
      <c r="P200" s="160">
        <f t="shared" si="18"/>
        <v>0</v>
      </c>
      <c r="Q200" s="160">
        <v>0</v>
      </c>
      <c r="R200" s="160">
        <f t="shared" si="19"/>
        <v>0</v>
      </c>
      <c r="S200" s="160">
        <v>0</v>
      </c>
      <c r="T200" s="161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176</v>
      </c>
      <c r="AT200" s="162" t="s">
        <v>173</v>
      </c>
      <c r="AU200" s="162" t="s">
        <v>83</v>
      </c>
      <c r="AY200" s="14" t="s">
        <v>170</v>
      </c>
      <c r="BE200" s="163">
        <f t="shared" si="21"/>
        <v>0</v>
      </c>
      <c r="BF200" s="163">
        <f t="shared" si="22"/>
        <v>0</v>
      </c>
      <c r="BG200" s="163">
        <f t="shared" si="23"/>
        <v>0</v>
      </c>
      <c r="BH200" s="163">
        <f t="shared" si="24"/>
        <v>0</v>
      </c>
      <c r="BI200" s="163">
        <f t="shared" si="25"/>
        <v>0</v>
      </c>
      <c r="BJ200" s="14" t="s">
        <v>83</v>
      </c>
      <c r="BK200" s="163">
        <f t="shared" si="26"/>
        <v>0</v>
      </c>
      <c r="BL200" s="14" t="s">
        <v>177</v>
      </c>
      <c r="BM200" s="162" t="s">
        <v>787</v>
      </c>
    </row>
    <row r="201" spans="1:65" s="2" customFormat="1" ht="16.5" customHeight="1">
      <c r="A201" s="26"/>
      <c r="B201" s="149"/>
      <c r="C201" s="164" t="s">
        <v>788</v>
      </c>
      <c r="D201" s="164" t="s">
        <v>178</v>
      </c>
      <c r="E201" s="165" t="s">
        <v>1464</v>
      </c>
      <c r="F201" s="166" t="s">
        <v>1465</v>
      </c>
      <c r="G201" s="167" t="s">
        <v>219</v>
      </c>
      <c r="H201" s="168">
        <v>56</v>
      </c>
      <c r="I201" s="169"/>
      <c r="J201" s="169"/>
      <c r="K201" s="170"/>
      <c r="L201" s="27"/>
      <c r="M201" s="171" t="s">
        <v>1</v>
      </c>
      <c r="N201" s="172" t="s">
        <v>36</v>
      </c>
      <c r="O201" s="160">
        <v>0</v>
      </c>
      <c r="P201" s="160">
        <f t="shared" si="18"/>
        <v>0</v>
      </c>
      <c r="Q201" s="160">
        <v>0</v>
      </c>
      <c r="R201" s="160">
        <f t="shared" si="19"/>
        <v>0</v>
      </c>
      <c r="S201" s="160">
        <v>0</v>
      </c>
      <c r="T201" s="161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177</v>
      </c>
      <c r="AT201" s="162" t="s">
        <v>178</v>
      </c>
      <c r="AU201" s="162" t="s">
        <v>83</v>
      </c>
      <c r="AY201" s="14" t="s">
        <v>170</v>
      </c>
      <c r="BE201" s="163">
        <f t="shared" si="21"/>
        <v>0</v>
      </c>
      <c r="BF201" s="163">
        <f t="shared" si="22"/>
        <v>0</v>
      </c>
      <c r="BG201" s="163">
        <f t="shared" si="23"/>
        <v>0</v>
      </c>
      <c r="BH201" s="163">
        <f t="shared" si="24"/>
        <v>0</v>
      </c>
      <c r="BI201" s="163">
        <f t="shared" si="25"/>
        <v>0</v>
      </c>
      <c r="BJ201" s="14" t="s">
        <v>83</v>
      </c>
      <c r="BK201" s="163">
        <f t="shared" si="26"/>
        <v>0</v>
      </c>
      <c r="BL201" s="14" t="s">
        <v>177</v>
      </c>
      <c r="BM201" s="162" t="s">
        <v>791</v>
      </c>
    </row>
    <row r="202" spans="1:65" s="2" customFormat="1" ht="21.75" customHeight="1">
      <c r="A202" s="26"/>
      <c r="B202" s="149"/>
      <c r="C202" s="150" t="s">
        <v>408</v>
      </c>
      <c r="D202" s="150" t="s">
        <v>173</v>
      </c>
      <c r="E202" s="151" t="s">
        <v>1466</v>
      </c>
      <c r="F202" s="152" t="s">
        <v>1467</v>
      </c>
      <c r="G202" s="153" t="s">
        <v>219</v>
      </c>
      <c r="H202" s="154">
        <v>284</v>
      </c>
      <c r="I202" s="155"/>
      <c r="J202" s="155"/>
      <c r="K202" s="156"/>
      <c r="L202" s="157"/>
      <c r="M202" s="158" t="s">
        <v>1</v>
      </c>
      <c r="N202" s="159" t="s">
        <v>36</v>
      </c>
      <c r="O202" s="160">
        <v>0</v>
      </c>
      <c r="P202" s="160">
        <f t="shared" si="18"/>
        <v>0</v>
      </c>
      <c r="Q202" s="160">
        <v>0</v>
      </c>
      <c r="R202" s="160">
        <f t="shared" si="19"/>
        <v>0</v>
      </c>
      <c r="S202" s="160">
        <v>0</v>
      </c>
      <c r="T202" s="161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176</v>
      </c>
      <c r="AT202" s="162" t="s">
        <v>173</v>
      </c>
      <c r="AU202" s="162" t="s">
        <v>83</v>
      </c>
      <c r="AY202" s="14" t="s">
        <v>170</v>
      </c>
      <c r="BE202" s="163">
        <f t="shared" si="21"/>
        <v>0</v>
      </c>
      <c r="BF202" s="163">
        <f t="shared" si="22"/>
        <v>0</v>
      </c>
      <c r="BG202" s="163">
        <f t="shared" si="23"/>
        <v>0</v>
      </c>
      <c r="BH202" s="163">
        <f t="shared" si="24"/>
        <v>0</v>
      </c>
      <c r="BI202" s="163">
        <f t="shared" si="25"/>
        <v>0</v>
      </c>
      <c r="BJ202" s="14" t="s">
        <v>83</v>
      </c>
      <c r="BK202" s="163">
        <f t="shared" si="26"/>
        <v>0</v>
      </c>
      <c r="BL202" s="14" t="s">
        <v>177</v>
      </c>
      <c r="BM202" s="162" t="s">
        <v>794</v>
      </c>
    </row>
    <row r="203" spans="1:65" s="2" customFormat="1" ht="16.5" customHeight="1">
      <c r="A203" s="26"/>
      <c r="B203" s="149"/>
      <c r="C203" s="164" t="s">
        <v>795</v>
      </c>
      <c r="D203" s="164" t="s">
        <v>178</v>
      </c>
      <c r="E203" s="165" t="s">
        <v>1468</v>
      </c>
      <c r="F203" s="166" t="s">
        <v>1469</v>
      </c>
      <c r="G203" s="167" t="s">
        <v>219</v>
      </c>
      <c r="H203" s="168">
        <v>284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 t="shared" si="18"/>
        <v>0</v>
      </c>
      <c r="Q203" s="160">
        <v>0</v>
      </c>
      <c r="R203" s="160">
        <f t="shared" si="19"/>
        <v>0</v>
      </c>
      <c r="S203" s="160">
        <v>0</v>
      </c>
      <c r="T203" s="161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177</v>
      </c>
      <c r="AT203" s="162" t="s">
        <v>178</v>
      </c>
      <c r="AU203" s="162" t="s">
        <v>83</v>
      </c>
      <c r="AY203" s="14" t="s">
        <v>170</v>
      </c>
      <c r="BE203" s="163">
        <f t="shared" si="21"/>
        <v>0</v>
      </c>
      <c r="BF203" s="163">
        <f t="shared" si="22"/>
        <v>0</v>
      </c>
      <c r="BG203" s="163">
        <f t="shared" si="23"/>
        <v>0</v>
      </c>
      <c r="BH203" s="163">
        <f t="shared" si="24"/>
        <v>0</v>
      </c>
      <c r="BI203" s="163">
        <f t="shared" si="25"/>
        <v>0</v>
      </c>
      <c r="BJ203" s="14" t="s">
        <v>83</v>
      </c>
      <c r="BK203" s="163">
        <f t="shared" si="26"/>
        <v>0</v>
      </c>
      <c r="BL203" s="14" t="s">
        <v>177</v>
      </c>
      <c r="BM203" s="162" t="s">
        <v>798</v>
      </c>
    </row>
    <row r="204" spans="1:65" s="2" customFormat="1" ht="16.5" customHeight="1">
      <c r="A204" s="26"/>
      <c r="B204" s="149"/>
      <c r="C204" s="150" t="s">
        <v>411</v>
      </c>
      <c r="D204" s="150" t="s">
        <v>173</v>
      </c>
      <c r="E204" s="151" t="s">
        <v>1470</v>
      </c>
      <c r="F204" s="152" t="s">
        <v>1471</v>
      </c>
      <c r="G204" s="153" t="s">
        <v>219</v>
      </c>
      <c r="H204" s="154">
        <v>105</v>
      </c>
      <c r="I204" s="155"/>
      <c r="J204" s="155"/>
      <c r="K204" s="156"/>
      <c r="L204" s="157"/>
      <c r="M204" s="158" t="s">
        <v>1</v>
      </c>
      <c r="N204" s="159" t="s">
        <v>36</v>
      </c>
      <c r="O204" s="160">
        <v>0</v>
      </c>
      <c r="P204" s="160">
        <f t="shared" si="18"/>
        <v>0</v>
      </c>
      <c r="Q204" s="160">
        <v>0</v>
      </c>
      <c r="R204" s="160">
        <f t="shared" si="19"/>
        <v>0</v>
      </c>
      <c r="S204" s="160">
        <v>0</v>
      </c>
      <c r="T204" s="161">
        <f t="shared" si="20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176</v>
      </c>
      <c r="AT204" s="162" t="s">
        <v>173</v>
      </c>
      <c r="AU204" s="162" t="s">
        <v>83</v>
      </c>
      <c r="AY204" s="14" t="s">
        <v>170</v>
      </c>
      <c r="BE204" s="163">
        <f t="shared" si="21"/>
        <v>0</v>
      </c>
      <c r="BF204" s="163">
        <f t="shared" si="22"/>
        <v>0</v>
      </c>
      <c r="BG204" s="163">
        <f t="shared" si="23"/>
        <v>0</v>
      </c>
      <c r="BH204" s="163">
        <f t="shared" si="24"/>
        <v>0</v>
      </c>
      <c r="BI204" s="163">
        <f t="shared" si="25"/>
        <v>0</v>
      </c>
      <c r="BJ204" s="14" t="s">
        <v>83</v>
      </c>
      <c r="BK204" s="163">
        <f t="shared" si="26"/>
        <v>0</v>
      </c>
      <c r="BL204" s="14" t="s">
        <v>177</v>
      </c>
      <c r="BM204" s="162" t="s">
        <v>801</v>
      </c>
    </row>
    <row r="205" spans="1:65" s="2" customFormat="1" ht="16.5" customHeight="1">
      <c r="A205" s="26"/>
      <c r="B205" s="149"/>
      <c r="C205" s="164" t="s">
        <v>802</v>
      </c>
      <c r="D205" s="164" t="s">
        <v>178</v>
      </c>
      <c r="E205" s="165" t="s">
        <v>1472</v>
      </c>
      <c r="F205" s="166" t="s">
        <v>1473</v>
      </c>
      <c r="G205" s="167" t="s">
        <v>219</v>
      </c>
      <c r="H205" s="168">
        <v>105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18"/>
        <v>0</v>
      </c>
      <c r="Q205" s="160">
        <v>0</v>
      </c>
      <c r="R205" s="160">
        <f t="shared" si="19"/>
        <v>0</v>
      </c>
      <c r="S205" s="160">
        <v>0</v>
      </c>
      <c r="T205" s="161">
        <f t="shared" si="20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177</v>
      </c>
      <c r="AT205" s="162" t="s">
        <v>178</v>
      </c>
      <c r="AU205" s="162" t="s">
        <v>83</v>
      </c>
      <c r="AY205" s="14" t="s">
        <v>170</v>
      </c>
      <c r="BE205" s="163">
        <f t="shared" si="21"/>
        <v>0</v>
      </c>
      <c r="BF205" s="163">
        <f t="shared" si="22"/>
        <v>0</v>
      </c>
      <c r="BG205" s="163">
        <f t="shared" si="23"/>
        <v>0</v>
      </c>
      <c r="BH205" s="163">
        <f t="shared" si="24"/>
        <v>0</v>
      </c>
      <c r="BI205" s="163">
        <f t="shared" si="25"/>
        <v>0</v>
      </c>
      <c r="BJ205" s="14" t="s">
        <v>83</v>
      </c>
      <c r="BK205" s="163">
        <f t="shared" si="26"/>
        <v>0</v>
      </c>
      <c r="BL205" s="14" t="s">
        <v>177</v>
      </c>
      <c r="BM205" s="162" t="s">
        <v>805</v>
      </c>
    </row>
    <row r="206" spans="1:65" s="2" customFormat="1" ht="24.2" customHeight="1">
      <c r="A206" s="26"/>
      <c r="B206" s="149"/>
      <c r="C206" s="150" t="s">
        <v>415</v>
      </c>
      <c r="D206" s="150" t="s">
        <v>173</v>
      </c>
      <c r="E206" s="151" t="s">
        <v>1474</v>
      </c>
      <c r="F206" s="152" t="s">
        <v>1475</v>
      </c>
      <c r="G206" s="153" t="s">
        <v>219</v>
      </c>
      <c r="H206" s="154">
        <v>160</v>
      </c>
      <c r="I206" s="155"/>
      <c r="J206" s="155"/>
      <c r="K206" s="156"/>
      <c r="L206" s="157"/>
      <c r="M206" s="158" t="s">
        <v>1</v>
      </c>
      <c r="N206" s="159" t="s">
        <v>36</v>
      </c>
      <c r="O206" s="160">
        <v>0</v>
      </c>
      <c r="P206" s="160">
        <f t="shared" si="18"/>
        <v>0</v>
      </c>
      <c r="Q206" s="160">
        <v>0</v>
      </c>
      <c r="R206" s="160">
        <f t="shared" si="19"/>
        <v>0</v>
      </c>
      <c r="S206" s="160">
        <v>0</v>
      </c>
      <c r="T206" s="161">
        <f t="shared" si="20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176</v>
      </c>
      <c r="AT206" s="162" t="s">
        <v>173</v>
      </c>
      <c r="AU206" s="162" t="s">
        <v>83</v>
      </c>
      <c r="AY206" s="14" t="s">
        <v>170</v>
      </c>
      <c r="BE206" s="163">
        <f t="shared" si="21"/>
        <v>0</v>
      </c>
      <c r="BF206" s="163">
        <f t="shared" si="22"/>
        <v>0</v>
      </c>
      <c r="BG206" s="163">
        <f t="shared" si="23"/>
        <v>0</v>
      </c>
      <c r="BH206" s="163">
        <f t="shared" si="24"/>
        <v>0</v>
      </c>
      <c r="BI206" s="163">
        <f t="shared" si="25"/>
        <v>0</v>
      </c>
      <c r="BJ206" s="14" t="s">
        <v>83</v>
      </c>
      <c r="BK206" s="163">
        <f t="shared" si="26"/>
        <v>0</v>
      </c>
      <c r="BL206" s="14" t="s">
        <v>177</v>
      </c>
      <c r="BM206" s="162" t="s">
        <v>808</v>
      </c>
    </row>
    <row r="207" spans="1:65" s="2" customFormat="1" ht="24.2" customHeight="1">
      <c r="A207" s="26"/>
      <c r="B207" s="149"/>
      <c r="C207" s="164" t="s">
        <v>809</v>
      </c>
      <c r="D207" s="164" t="s">
        <v>178</v>
      </c>
      <c r="E207" s="165" t="s">
        <v>1476</v>
      </c>
      <c r="F207" s="166" t="s">
        <v>1477</v>
      </c>
      <c r="G207" s="167" t="s">
        <v>219</v>
      </c>
      <c r="H207" s="168">
        <v>160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18"/>
        <v>0</v>
      </c>
      <c r="Q207" s="160">
        <v>0</v>
      </c>
      <c r="R207" s="160">
        <f t="shared" si="19"/>
        <v>0</v>
      </c>
      <c r="S207" s="160">
        <v>0</v>
      </c>
      <c r="T207" s="161">
        <f t="shared" si="20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177</v>
      </c>
      <c r="AT207" s="162" t="s">
        <v>178</v>
      </c>
      <c r="AU207" s="162" t="s">
        <v>83</v>
      </c>
      <c r="AY207" s="14" t="s">
        <v>170</v>
      </c>
      <c r="BE207" s="163">
        <f t="shared" si="21"/>
        <v>0</v>
      </c>
      <c r="BF207" s="163">
        <f t="shared" si="22"/>
        <v>0</v>
      </c>
      <c r="BG207" s="163">
        <f t="shared" si="23"/>
        <v>0</v>
      </c>
      <c r="BH207" s="163">
        <f t="shared" si="24"/>
        <v>0</v>
      </c>
      <c r="BI207" s="163">
        <f t="shared" si="25"/>
        <v>0</v>
      </c>
      <c r="BJ207" s="14" t="s">
        <v>83</v>
      </c>
      <c r="BK207" s="163">
        <f t="shared" si="26"/>
        <v>0</v>
      </c>
      <c r="BL207" s="14" t="s">
        <v>177</v>
      </c>
      <c r="BM207" s="162" t="s">
        <v>812</v>
      </c>
    </row>
    <row r="208" spans="1:65" s="2" customFormat="1" ht="24.2" customHeight="1">
      <c r="A208" s="26"/>
      <c r="B208" s="149"/>
      <c r="C208" s="150" t="s">
        <v>419</v>
      </c>
      <c r="D208" s="150" t="s">
        <v>173</v>
      </c>
      <c r="E208" s="151" t="s">
        <v>1478</v>
      </c>
      <c r="F208" s="152" t="s">
        <v>1479</v>
      </c>
      <c r="G208" s="153" t="s">
        <v>219</v>
      </c>
      <c r="H208" s="154">
        <v>129</v>
      </c>
      <c r="I208" s="155"/>
      <c r="J208" s="155"/>
      <c r="K208" s="156"/>
      <c r="L208" s="157"/>
      <c r="M208" s="158" t="s">
        <v>1</v>
      </c>
      <c r="N208" s="159" t="s">
        <v>36</v>
      </c>
      <c r="O208" s="160">
        <v>0</v>
      </c>
      <c r="P208" s="160">
        <f t="shared" si="18"/>
        <v>0</v>
      </c>
      <c r="Q208" s="160">
        <v>0</v>
      </c>
      <c r="R208" s="160">
        <f t="shared" si="19"/>
        <v>0</v>
      </c>
      <c r="S208" s="160">
        <v>0</v>
      </c>
      <c r="T208" s="161">
        <f t="shared" si="20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176</v>
      </c>
      <c r="AT208" s="162" t="s">
        <v>173</v>
      </c>
      <c r="AU208" s="162" t="s">
        <v>83</v>
      </c>
      <c r="AY208" s="14" t="s">
        <v>170</v>
      </c>
      <c r="BE208" s="163">
        <f t="shared" si="21"/>
        <v>0</v>
      </c>
      <c r="BF208" s="163">
        <f t="shared" si="22"/>
        <v>0</v>
      </c>
      <c r="BG208" s="163">
        <f t="shared" si="23"/>
        <v>0</v>
      </c>
      <c r="BH208" s="163">
        <f t="shared" si="24"/>
        <v>0</v>
      </c>
      <c r="BI208" s="163">
        <f t="shared" si="25"/>
        <v>0</v>
      </c>
      <c r="BJ208" s="14" t="s">
        <v>83</v>
      </c>
      <c r="BK208" s="163">
        <f t="shared" si="26"/>
        <v>0</v>
      </c>
      <c r="BL208" s="14" t="s">
        <v>177</v>
      </c>
      <c r="BM208" s="162" t="s">
        <v>815</v>
      </c>
    </row>
    <row r="209" spans="1:65" s="2" customFormat="1" ht="49.15" customHeight="1">
      <c r="A209" s="26"/>
      <c r="B209" s="149"/>
      <c r="C209" s="164" t="s">
        <v>816</v>
      </c>
      <c r="D209" s="164" t="s">
        <v>178</v>
      </c>
      <c r="E209" s="165" t="s">
        <v>1480</v>
      </c>
      <c r="F209" s="166" t="s">
        <v>1481</v>
      </c>
      <c r="G209" s="167" t="s">
        <v>1482</v>
      </c>
      <c r="H209" s="168">
        <v>129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18"/>
        <v>0</v>
      </c>
      <c r="Q209" s="160">
        <v>0</v>
      </c>
      <c r="R209" s="160">
        <f t="shared" si="19"/>
        <v>0</v>
      </c>
      <c r="S209" s="160">
        <v>0</v>
      </c>
      <c r="T209" s="161">
        <f t="shared" si="20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177</v>
      </c>
      <c r="AT209" s="162" t="s">
        <v>178</v>
      </c>
      <c r="AU209" s="162" t="s">
        <v>83</v>
      </c>
      <c r="AY209" s="14" t="s">
        <v>170</v>
      </c>
      <c r="BE209" s="163">
        <f t="shared" si="21"/>
        <v>0</v>
      </c>
      <c r="BF209" s="163">
        <f t="shared" si="22"/>
        <v>0</v>
      </c>
      <c r="BG209" s="163">
        <f t="shared" si="23"/>
        <v>0</v>
      </c>
      <c r="BH209" s="163">
        <f t="shared" si="24"/>
        <v>0</v>
      </c>
      <c r="BI209" s="163">
        <f t="shared" si="25"/>
        <v>0</v>
      </c>
      <c r="BJ209" s="14" t="s">
        <v>83</v>
      </c>
      <c r="BK209" s="163">
        <f t="shared" si="26"/>
        <v>0</v>
      </c>
      <c r="BL209" s="14" t="s">
        <v>177</v>
      </c>
      <c r="BM209" s="162" t="s">
        <v>819</v>
      </c>
    </row>
    <row r="210" spans="1:65" s="2" customFormat="1" ht="24.2" customHeight="1">
      <c r="A210" s="26"/>
      <c r="B210" s="149"/>
      <c r="C210" s="150" t="s">
        <v>423</v>
      </c>
      <c r="D210" s="150" t="s">
        <v>173</v>
      </c>
      <c r="E210" s="151" t="s">
        <v>1483</v>
      </c>
      <c r="F210" s="152" t="s">
        <v>1484</v>
      </c>
      <c r="G210" s="153" t="s">
        <v>219</v>
      </c>
      <c r="H210" s="154">
        <v>3</v>
      </c>
      <c r="I210" s="155"/>
      <c r="J210" s="155"/>
      <c r="K210" s="156"/>
      <c r="L210" s="157"/>
      <c r="M210" s="158" t="s">
        <v>1</v>
      </c>
      <c r="N210" s="159" t="s">
        <v>36</v>
      </c>
      <c r="O210" s="160">
        <v>0</v>
      </c>
      <c r="P210" s="160">
        <f t="shared" si="18"/>
        <v>0</v>
      </c>
      <c r="Q210" s="160">
        <v>0</v>
      </c>
      <c r="R210" s="160">
        <f t="shared" si="19"/>
        <v>0</v>
      </c>
      <c r="S210" s="160">
        <v>0</v>
      </c>
      <c r="T210" s="161">
        <f t="shared" si="20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176</v>
      </c>
      <c r="AT210" s="162" t="s">
        <v>173</v>
      </c>
      <c r="AU210" s="162" t="s">
        <v>83</v>
      </c>
      <c r="AY210" s="14" t="s">
        <v>170</v>
      </c>
      <c r="BE210" s="163">
        <f t="shared" si="21"/>
        <v>0</v>
      </c>
      <c r="BF210" s="163">
        <f t="shared" si="22"/>
        <v>0</v>
      </c>
      <c r="BG210" s="163">
        <f t="shared" si="23"/>
        <v>0</v>
      </c>
      <c r="BH210" s="163">
        <f t="shared" si="24"/>
        <v>0</v>
      </c>
      <c r="BI210" s="163">
        <f t="shared" si="25"/>
        <v>0</v>
      </c>
      <c r="BJ210" s="14" t="s">
        <v>83</v>
      </c>
      <c r="BK210" s="163">
        <f t="shared" si="26"/>
        <v>0</v>
      </c>
      <c r="BL210" s="14" t="s">
        <v>177</v>
      </c>
      <c r="BM210" s="162" t="s">
        <v>822</v>
      </c>
    </row>
    <row r="211" spans="1:65" s="2" customFormat="1" ht="24.2" customHeight="1">
      <c r="A211" s="26"/>
      <c r="B211" s="149"/>
      <c r="C211" s="164" t="s">
        <v>823</v>
      </c>
      <c r="D211" s="164" t="s">
        <v>178</v>
      </c>
      <c r="E211" s="165" t="s">
        <v>1485</v>
      </c>
      <c r="F211" s="166" t="s">
        <v>1486</v>
      </c>
      <c r="G211" s="167" t="s">
        <v>219</v>
      </c>
      <c r="H211" s="168">
        <v>3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18"/>
        <v>0</v>
      </c>
      <c r="Q211" s="160">
        <v>0</v>
      </c>
      <c r="R211" s="160">
        <f t="shared" si="19"/>
        <v>0</v>
      </c>
      <c r="S211" s="160">
        <v>0</v>
      </c>
      <c r="T211" s="161">
        <f t="shared" si="20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177</v>
      </c>
      <c r="AT211" s="162" t="s">
        <v>178</v>
      </c>
      <c r="AU211" s="162" t="s">
        <v>83</v>
      </c>
      <c r="AY211" s="14" t="s">
        <v>170</v>
      </c>
      <c r="BE211" s="163">
        <f t="shared" si="21"/>
        <v>0</v>
      </c>
      <c r="BF211" s="163">
        <f t="shared" si="22"/>
        <v>0</v>
      </c>
      <c r="BG211" s="163">
        <f t="shared" si="23"/>
        <v>0</v>
      </c>
      <c r="BH211" s="163">
        <f t="shared" si="24"/>
        <v>0</v>
      </c>
      <c r="BI211" s="163">
        <f t="shared" si="25"/>
        <v>0</v>
      </c>
      <c r="BJ211" s="14" t="s">
        <v>83</v>
      </c>
      <c r="BK211" s="163">
        <f t="shared" si="26"/>
        <v>0</v>
      </c>
      <c r="BL211" s="14" t="s">
        <v>177</v>
      </c>
      <c r="BM211" s="162" t="s">
        <v>826</v>
      </c>
    </row>
    <row r="212" spans="1:65" s="2" customFormat="1" ht="16.5" customHeight="1">
      <c r="A212" s="26"/>
      <c r="B212" s="149"/>
      <c r="C212" s="164" t="s">
        <v>424</v>
      </c>
      <c r="D212" s="164" t="s">
        <v>178</v>
      </c>
      <c r="E212" s="165" t="s">
        <v>1487</v>
      </c>
      <c r="F212" s="166" t="s">
        <v>1488</v>
      </c>
      <c r="G212" s="167" t="s">
        <v>219</v>
      </c>
      <c r="H212" s="168">
        <v>185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si="18"/>
        <v>0</v>
      </c>
      <c r="Q212" s="160">
        <v>0</v>
      </c>
      <c r="R212" s="160">
        <f t="shared" si="19"/>
        <v>0</v>
      </c>
      <c r="S212" s="160">
        <v>0</v>
      </c>
      <c r="T212" s="161">
        <f t="shared" si="20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177</v>
      </c>
      <c r="AT212" s="162" t="s">
        <v>178</v>
      </c>
      <c r="AU212" s="162" t="s">
        <v>83</v>
      </c>
      <c r="AY212" s="14" t="s">
        <v>170</v>
      </c>
      <c r="BE212" s="163">
        <f t="shared" si="21"/>
        <v>0</v>
      </c>
      <c r="BF212" s="163">
        <f t="shared" si="22"/>
        <v>0</v>
      </c>
      <c r="BG212" s="163">
        <f t="shared" si="23"/>
        <v>0</v>
      </c>
      <c r="BH212" s="163">
        <f t="shared" si="24"/>
        <v>0</v>
      </c>
      <c r="BI212" s="163">
        <f t="shared" si="25"/>
        <v>0</v>
      </c>
      <c r="BJ212" s="14" t="s">
        <v>83</v>
      </c>
      <c r="BK212" s="163">
        <f t="shared" si="26"/>
        <v>0</v>
      </c>
      <c r="BL212" s="14" t="s">
        <v>177</v>
      </c>
      <c r="BM212" s="162" t="s">
        <v>829</v>
      </c>
    </row>
    <row r="213" spans="1:65" s="2" customFormat="1" ht="21.75" customHeight="1">
      <c r="A213" s="26"/>
      <c r="B213" s="149"/>
      <c r="C213" s="164" t="s">
        <v>830</v>
      </c>
      <c r="D213" s="164" t="s">
        <v>178</v>
      </c>
      <c r="E213" s="165" t="s">
        <v>1489</v>
      </c>
      <c r="F213" s="166" t="s">
        <v>1490</v>
      </c>
      <c r="G213" s="167" t="s">
        <v>208</v>
      </c>
      <c r="H213" s="168">
        <v>1132</v>
      </c>
      <c r="I213" s="169"/>
      <c r="J213" s="169"/>
      <c r="K213" s="170"/>
      <c r="L213" s="27"/>
      <c r="M213" s="171" t="s">
        <v>1</v>
      </c>
      <c r="N213" s="172" t="s">
        <v>36</v>
      </c>
      <c r="O213" s="160">
        <v>0</v>
      </c>
      <c r="P213" s="160">
        <f t="shared" si="18"/>
        <v>0</v>
      </c>
      <c r="Q213" s="160">
        <v>0</v>
      </c>
      <c r="R213" s="160">
        <f t="shared" si="19"/>
        <v>0</v>
      </c>
      <c r="S213" s="160">
        <v>0</v>
      </c>
      <c r="T213" s="161">
        <f t="shared" si="20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177</v>
      </c>
      <c r="AT213" s="162" t="s">
        <v>178</v>
      </c>
      <c r="AU213" s="162" t="s">
        <v>83</v>
      </c>
      <c r="AY213" s="14" t="s">
        <v>170</v>
      </c>
      <c r="BE213" s="163">
        <f t="shared" si="21"/>
        <v>0</v>
      </c>
      <c r="BF213" s="163">
        <f t="shared" si="22"/>
        <v>0</v>
      </c>
      <c r="BG213" s="163">
        <f t="shared" si="23"/>
        <v>0</v>
      </c>
      <c r="BH213" s="163">
        <f t="shared" si="24"/>
        <v>0</v>
      </c>
      <c r="BI213" s="163">
        <f t="shared" si="25"/>
        <v>0</v>
      </c>
      <c r="BJ213" s="14" t="s">
        <v>83</v>
      </c>
      <c r="BK213" s="163">
        <f t="shared" si="26"/>
        <v>0</v>
      </c>
      <c r="BL213" s="14" t="s">
        <v>177</v>
      </c>
      <c r="BM213" s="162" t="s">
        <v>833</v>
      </c>
    </row>
    <row r="214" spans="1:65" s="2" customFormat="1" ht="21.75" customHeight="1">
      <c r="A214" s="26"/>
      <c r="B214" s="149"/>
      <c r="C214" s="164" t="s">
        <v>428</v>
      </c>
      <c r="D214" s="164" t="s">
        <v>178</v>
      </c>
      <c r="E214" s="165" t="s">
        <v>1491</v>
      </c>
      <c r="F214" s="166" t="s">
        <v>1492</v>
      </c>
      <c r="G214" s="167" t="s">
        <v>208</v>
      </c>
      <c r="H214" s="168">
        <v>160</v>
      </c>
      <c r="I214" s="169"/>
      <c r="J214" s="169"/>
      <c r="K214" s="170"/>
      <c r="L214" s="27"/>
      <c r="M214" s="171" t="s">
        <v>1</v>
      </c>
      <c r="N214" s="172" t="s">
        <v>36</v>
      </c>
      <c r="O214" s="160">
        <v>0</v>
      </c>
      <c r="P214" s="160">
        <f t="shared" si="18"/>
        <v>0</v>
      </c>
      <c r="Q214" s="160">
        <v>0</v>
      </c>
      <c r="R214" s="160">
        <f t="shared" si="19"/>
        <v>0</v>
      </c>
      <c r="S214" s="160">
        <v>0</v>
      </c>
      <c r="T214" s="161">
        <f t="shared" si="20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177</v>
      </c>
      <c r="AT214" s="162" t="s">
        <v>178</v>
      </c>
      <c r="AU214" s="162" t="s">
        <v>83</v>
      </c>
      <c r="AY214" s="14" t="s">
        <v>170</v>
      </c>
      <c r="BE214" s="163">
        <f t="shared" si="21"/>
        <v>0</v>
      </c>
      <c r="BF214" s="163">
        <f t="shared" si="22"/>
        <v>0</v>
      </c>
      <c r="BG214" s="163">
        <f t="shared" si="23"/>
        <v>0</v>
      </c>
      <c r="BH214" s="163">
        <f t="shared" si="24"/>
        <v>0</v>
      </c>
      <c r="BI214" s="163">
        <f t="shared" si="25"/>
        <v>0</v>
      </c>
      <c r="BJ214" s="14" t="s">
        <v>83</v>
      </c>
      <c r="BK214" s="163">
        <f t="shared" si="26"/>
        <v>0</v>
      </c>
      <c r="BL214" s="14" t="s">
        <v>177</v>
      </c>
      <c r="BM214" s="162" t="s">
        <v>837</v>
      </c>
    </row>
    <row r="215" spans="1:65" s="2" customFormat="1" ht="24.2" customHeight="1">
      <c r="A215" s="26"/>
      <c r="B215" s="149"/>
      <c r="C215" s="164" t="s">
        <v>838</v>
      </c>
      <c r="D215" s="164" t="s">
        <v>178</v>
      </c>
      <c r="E215" s="165" t="s">
        <v>1493</v>
      </c>
      <c r="F215" s="166" t="s">
        <v>1494</v>
      </c>
      <c r="G215" s="167" t="s">
        <v>219</v>
      </c>
      <c r="H215" s="168">
        <v>1400</v>
      </c>
      <c r="I215" s="169"/>
      <c r="J215" s="169"/>
      <c r="K215" s="170"/>
      <c r="L215" s="27"/>
      <c r="M215" s="171" t="s">
        <v>1</v>
      </c>
      <c r="N215" s="172" t="s">
        <v>36</v>
      </c>
      <c r="O215" s="160">
        <v>0</v>
      </c>
      <c r="P215" s="160">
        <f t="shared" si="18"/>
        <v>0</v>
      </c>
      <c r="Q215" s="160">
        <v>0</v>
      </c>
      <c r="R215" s="160">
        <f t="shared" si="19"/>
        <v>0</v>
      </c>
      <c r="S215" s="160">
        <v>0</v>
      </c>
      <c r="T215" s="161">
        <f t="shared" si="20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177</v>
      </c>
      <c r="AT215" s="162" t="s">
        <v>178</v>
      </c>
      <c r="AU215" s="162" t="s">
        <v>83</v>
      </c>
      <c r="AY215" s="14" t="s">
        <v>170</v>
      </c>
      <c r="BE215" s="163">
        <f t="shared" si="21"/>
        <v>0</v>
      </c>
      <c r="BF215" s="163">
        <f t="shared" si="22"/>
        <v>0</v>
      </c>
      <c r="BG215" s="163">
        <f t="shared" si="23"/>
        <v>0</v>
      </c>
      <c r="BH215" s="163">
        <f t="shared" si="24"/>
        <v>0</v>
      </c>
      <c r="BI215" s="163">
        <f t="shared" si="25"/>
        <v>0</v>
      </c>
      <c r="BJ215" s="14" t="s">
        <v>83</v>
      </c>
      <c r="BK215" s="163">
        <f t="shared" si="26"/>
        <v>0</v>
      </c>
      <c r="BL215" s="14" t="s">
        <v>177</v>
      </c>
      <c r="BM215" s="162" t="s">
        <v>841</v>
      </c>
    </row>
    <row r="216" spans="1:65" s="2" customFormat="1" ht="21.75" customHeight="1">
      <c r="A216" s="26"/>
      <c r="B216" s="149"/>
      <c r="C216" s="164" t="s">
        <v>431</v>
      </c>
      <c r="D216" s="164" t="s">
        <v>178</v>
      </c>
      <c r="E216" s="165" t="s">
        <v>1495</v>
      </c>
      <c r="F216" s="166" t="s">
        <v>1496</v>
      </c>
      <c r="G216" s="167" t="s">
        <v>219</v>
      </c>
      <c r="H216" s="168">
        <v>70</v>
      </c>
      <c r="I216" s="169"/>
      <c r="J216" s="169"/>
      <c r="K216" s="170"/>
      <c r="L216" s="27"/>
      <c r="M216" s="171" t="s">
        <v>1</v>
      </c>
      <c r="N216" s="172" t="s">
        <v>36</v>
      </c>
      <c r="O216" s="160">
        <v>0</v>
      </c>
      <c r="P216" s="160">
        <f t="shared" si="18"/>
        <v>0</v>
      </c>
      <c r="Q216" s="160">
        <v>0</v>
      </c>
      <c r="R216" s="160">
        <f t="shared" si="19"/>
        <v>0</v>
      </c>
      <c r="S216" s="160">
        <v>0</v>
      </c>
      <c r="T216" s="161">
        <f t="shared" si="20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177</v>
      </c>
      <c r="AT216" s="162" t="s">
        <v>178</v>
      </c>
      <c r="AU216" s="162" t="s">
        <v>83</v>
      </c>
      <c r="AY216" s="14" t="s">
        <v>170</v>
      </c>
      <c r="BE216" s="163">
        <f t="shared" si="21"/>
        <v>0</v>
      </c>
      <c r="BF216" s="163">
        <f t="shared" si="22"/>
        <v>0</v>
      </c>
      <c r="BG216" s="163">
        <f t="shared" si="23"/>
        <v>0</v>
      </c>
      <c r="BH216" s="163">
        <f t="shared" si="24"/>
        <v>0</v>
      </c>
      <c r="BI216" s="163">
        <f t="shared" si="25"/>
        <v>0</v>
      </c>
      <c r="BJ216" s="14" t="s">
        <v>83</v>
      </c>
      <c r="BK216" s="163">
        <f t="shared" si="26"/>
        <v>0</v>
      </c>
      <c r="BL216" s="14" t="s">
        <v>177</v>
      </c>
      <c r="BM216" s="162" t="s">
        <v>842</v>
      </c>
    </row>
    <row r="217" spans="1:65" s="2" customFormat="1" ht="16.5" customHeight="1">
      <c r="A217" s="26"/>
      <c r="B217" s="149"/>
      <c r="C217" s="164" t="s">
        <v>844</v>
      </c>
      <c r="D217" s="164" t="s">
        <v>178</v>
      </c>
      <c r="E217" s="165" t="s">
        <v>1497</v>
      </c>
      <c r="F217" s="166" t="s">
        <v>1498</v>
      </c>
      <c r="G217" s="167" t="s">
        <v>219</v>
      </c>
      <c r="H217" s="168">
        <v>60</v>
      </c>
      <c r="I217" s="169"/>
      <c r="J217" s="169"/>
      <c r="K217" s="170"/>
      <c r="L217" s="27"/>
      <c r="M217" s="171" t="s">
        <v>1</v>
      </c>
      <c r="N217" s="172" t="s">
        <v>36</v>
      </c>
      <c r="O217" s="160">
        <v>0</v>
      </c>
      <c r="P217" s="160">
        <f t="shared" si="18"/>
        <v>0</v>
      </c>
      <c r="Q217" s="160">
        <v>0</v>
      </c>
      <c r="R217" s="160">
        <f t="shared" si="19"/>
        <v>0</v>
      </c>
      <c r="S217" s="160">
        <v>0</v>
      </c>
      <c r="T217" s="161">
        <f t="shared" si="20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177</v>
      </c>
      <c r="AT217" s="162" t="s">
        <v>178</v>
      </c>
      <c r="AU217" s="162" t="s">
        <v>83</v>
      </c>
      <c r="AY217" s="14" t="s">
        <v>170</v>
      </c>
      <c r="BE217" s="163">
        <f t="shared" si="21"/>
        <v>0</v>
      </c>
      <c r="BF217" s="163">
        <f t="shared" si="22"/>
        <v>0</v>
      </c>
      <c r="BG217" s="163">
        <f t="shared" si="23"/>
        <v>0</v>
      </c>
      <c r="BH217" s="163">
        <f t="shared" si="24"/>
        <v>0</v>
      </c>
      <c r="BI217" s="163">
        <f t="shared" si="25"/>
        <v>0</v>
      </c>
      <c r="BJ217" s="14" t="s">
        <v>83</v>
      </c>
      <c r="BK217" s="163">
        <f t="shared" si="26"/>
        <v>0</v>
      </c>
      <c r="BL217" s="14" t="s">
        <v>177</v>
      </c>
      <c r="BM217" s="162" t="s">
        <v>847</v>
      </c>
    </row>
    <row r="218" spans="1:65" s="2" customFormat="1" ht="16.5" customHeight="1">
      <c r="A218" s="26"/>
      <c r="B218" s="149"/>
      <c r="C218" s="150" t="s">
        <v>251</v>
      </c>
      <c r="D218" s="150" t="s">
        <v>173</v>
      </c>
      <c r="E218" s="151" t="s">
        <v>1499</v>
      </c>
      <c r="F218" s="152" t="s">
        <v>1500</v>
      </c>
      <c r="G218" s="153" t="s">
        <v>208</v>
      </c>
      <c r="H218" s="154">
        <v>650</v>
      </c>
      <c r="I218" s="155"/>
      <c r="J218" s="155"/>
      <c r="K218" s="156"/>
      <c r="L218" s="157"/>
      <c r="M218" s="158" t="s">
        <v>1</v>
      </c>
      <c r="N218" s="159" t="s">
        <v>36</v>
      </c>
      <c r="O218" s="160">
        <v>0</v>
      </c>
      <c r="P218" s="160">
        <f t="shared" si="18"/>
        <v>0</v>
      </c>
      <c r="Q218" s="160">
        <v>0</v>
      </c>
      <c r="R218" s="160">
        <f t="shared" si="19"/>
        <v>0</v>
      </c>
      <c r="S218" s="160">
        <v>0</v>
      </c>
      <c r="T218" s="161">
        <f t="shared" si="20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176</v>
      </c>
      <c r="AT218" s="162" t="s">
        <v>173</v>
      </c>
      <c r="AU218" s="162" t="s">
        <v>83</v>
      </c>
      <c r="AY218" s="14" t="s">
        <v>170</v>
      </c>
      <c r="BE218" s="163">
        <f t="shared" si="21"/>
        <v>0</v>
      </c>
      <c r="BF218" s="163">
        <f t="shared" si="22"/>
        <v>0</v>
      </c>
      <c r="BG218" s="163">
        <f t="shared" si="23"/>
        <v>0</v>
      </c>
      <c r="BH218" s="163">
        <f t="shared" si="24"/>
        <v>0</v>
      </c>
      <c r="BI218" s="163">
        <f t="shared" si="25"/>
        <v>0</v>
      </c>
      <c r="BJ218" s="14" t="s">
        <v>83</v>
      </c>
      <c r="BK218" s="163">
        <f t="shared" si="26"/>
        <v>0</v>
      </c>
      <c r="BL218" s="14" t="s">
        <v>177</v>
      </c>
      <c r="BM218" s="162" t="s">
        <v>850</v>
      </c>
    </row>
    <row r="219" spans="1:65" s="2" customFormat="1" ht="21.75" customHeight="1">
      <c r="A219" s="26"/>
      <c r="B219" s="149"/>
      <c r="C219" s="164" t="s">
        <v>851</v>
      </c>
      <c r="D219" s="164" t="s">
        <v>178</v>
      </c>
      <c r="E219" s="165" t="s">
        <v>1501</v>
      </c>
      <c r="F219" s="166" t="s">
        <v>1502</v>
      </c>
      <c r="G219" s="167" t="s">
        <v>208</v>
      </c>
      <c r="H219" s="168">
        <v>650</v>
      </c>
      <c r="I219" s="169"/>
      <c r="J219" s="169"/>
      <c r="K219" s="170"/>
      <c r="L219" s="27"/>
      <c r="M219" s="171" t="s">
        <v>1</v>
      </c>
      <c r="N219" s="172" t="s">
        <v>36</v>
      </c>
      <c r="O219" s="160">
        <v>0</v>
      </c>
      <c r="P219" s="160">
        <f t="shared" si="18"/>
        <v>0</v>
      </c>
      <c r="Q219" s="160">
        <v>0</v>
      </c>
      <c r="R219" s="160">
        <f t="shared" si="19"/>
        <v>0</v>
      </c>
      <c r="S219" s="160">
        <v>0</v>
      </c>
      <c r="T219" s="161">
        <f t="shared" si="20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177</v>
      </c>
      <c r="AT219" s="162" t="s">
        <v>178</v>
      </c>
      <c r="AU219" s="162" t="s">
        <v>83</v>
      </c>
      <c r="AY219" s="14" t="s">
        <v>170</v>
      </c>
      <c r="BE219" s="163">
        <f t="shared" si="21"/>
        <v>0</v>
      </c>
      <c r="BF219" s="163">
        <f t="shared" si="22"/>
        <v>0</v>
      </c>
      <c r="BG219" s="163">
        <f t="shared" si="23"/>
        <v>0</v>
      </c>
      <c r="BH219" s="163">
        <f t="shared" si="24"/>
        <v>0</v>
      </c>
      <c r="BI219" s="163">
        <f t="shared" si="25"/>
        <v>0</v>
      </c>
      <c r="BJ219" s="14" t="s">
        <v>83</v>
      </c>
      <c r="BK219" s="163">
        <f t="shared" si="26"/>
        <v>0</v>
      </c>
      <c r="BL219" s="14" t="s">
        <v>177</v>
      </c>
      <c r="BM219" s="162" t="s">
        <v>854</v>
      </c>
    </row>
    <row r="220" spans="1:65" s="2" customFormat="1" ht="16.5" customHeight="1">
      <c r="A220" s="26"/>
      <c r="B220" s="149"/>
      <c r="C220" s="150" t="s">
        <v>439</v>
      </c>
      <c r="D220" s="150" t="s">
        <v>173</v>
      </c>
      <c r="E220" s="151" t="s">
        <v>1503</v>
      </c>
      <c r="F220" s="152" t="s">
        <v>1504</v>
      </c>
      <c r="G220" s="153" t="s">
        <v>208</v>
      </c>
      <c r="H220" s="154">
        <v>155</v>
      </c>
      <c r="I220" s="155"/>
      <c r="J220" s="155"/>
      <c r="K220" s="156"/>
      <c r="L220" s="157"/>
      <c r="M220" s="158" t="s">
        <v>1</v>
      </c>
      <c r="N220" s="159" t="s">
        <v>36</v>
      </c>
      <c r="O220" s="160">
        <v>0</v>
      </c>
      <c r="P220" s="160">
        <f t="shared" si="18"/>
        <v>0</v>
      </c>
      <c r="Q220" s="160">
        <v>0</v>
      </c>
      <c r="R220" s="160">
        <f t="shared" si="19"/>
        <v>0</v>
      </c>
      <c r="S220" s="160">
        <v>0</v>
      </c>
      <c r="T220" s="161">
        <f t="shared" si="20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2" t="s">
        <v>176</v>
      </c>
      <c r="AT220" s="162" t="s">
        <v>173</v>
      </c>
      <c r="AU220" s="162" t="s">
        <v>83</v>
      </c>
      <c r="AY220" s="14" t="s">
        <v>170</v>
      </c>
      <c r="BE220" s="163">
        <f t="shared" si="21"/>
        <v>0</v>
      </c>
      <c r="BF220" s="163">
        <f t="shared" si="22"/>
        <v>0</v>
      </c>
      <c r="BG220" s="163">
        <f t="shared" si="23"/>
        <v>0</v>
      </c>
      <c r="BH220" s="163">
        <f t="shared" si="24"/>
        <v>0</v>
      </c>
      <c r="BI220" s="163">
        <f t="shared" si="25"/>
        <v>0</v>
      </c>
      <c r="BJ220" s="14" t="s">
        <v>83</v>
      </c>
      <c r="BK220" s="163">
        <f t="shared" si="26"/>
        <v>0</v>
      </c>
      <c r="BL220" s="14" t="s">
        <v>177</v>
      </c>
      <c r="BM220" s="162" t="s">
        <v>860</v>
      </c>
    </row>
    <row r="221" spans="1:65" s="2" customFormat="1" ht="21.75" customHeight="1">
      <c r="A221" s="26"/>
      <c r="B221" s="149"/>
      <c r="C221" s="164" t="s">
        <v>861</v>
      </c>
      <c r="D221" s="164" t="s">
        <v>178</v>
      </c>
      <c r="E221" s="165" t="s">
        <v>1505</v>
      </c>
      <c r="F221" s="166" t="s">
        <v>1506</v>
      </c>
      <c r="G221" s="167" t="s">
        <v>208</v>
      </c>
      <c r="H221" s="168">
        <v>155</v>
      </c>
      <c r="I221" s="169"/>
      <c r="J221" s="169"/>
      <c r="K221" s="170"/>
      <c r="L221" s="27"/>
      <c r="M221" s="171" t="s">
        <v>1</v>
      </c>
      <c r="N221" s="172" t="s">
        <v>36</v>
      </c>
      <c r="O221" s="160">
        <v>0</v>
      </c>
      <c r="P221" s="160">
        <f t="shared" ref="P221:P252" si="27">O221*H221</f>
        <v>0</v>
      </c>
      <c r="Q221" s="160">
        <v>0</v>
      </c>
      <c r="R221" s="160">
        <f t="shared" ref="R221:R252" si="28">Q221*H221</f>
        <v>0</v>
      </c>
      <c r="S221" s="160">
        <v>0</v>
      </c>
      <c r="T221" s="161">
        <f t="shared" ref="T221:T252" si="29"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177</v>
      </c>
      <c r="AT221" s="162" t="s">
        <v>178</v>
      </c>
      <c r="AU221" s="162" t="s">
        <v>83</v>
      </c>
      <c r="AY221" s="14" t="s">
        <v>170</v>
      </c>
      <c r="BE221" s="163">
        <f t="shared" ref="BE221:BE255" si="30">IF(N221="základná",J221,0)</f>
        <v>0</v>
      </c>
      <c r="BF221" s="163">
        <f t="shared" ref="BF221:BF255" si="31">IF(N221="znížená",J221,0)</f>
        <v>0</v>
      </c>
      <c r="BG221" s="163">
        <f t="shared" ref="BG221:BG255" si="32">IF(N221="zákl. prenesená",J221,0)</f>
        <v>0</v>
      </c>
      <c r="BH221" s="163">
        <f t="shared" ref="BH221:BH255" si="33">IF(N221="zníž. prenesená",J221,0)</f>
        <v>0</v>
      </c>
      <c r="BI221" s="163">
        <f t="shared" ref="BI221:BI255" si="34">IF(N221="nulová",J221,0)</f>
        <v>0</v>
      </c>
      <c r="BJ221" s="14" t="s">
        <v>83</v>
      </c>
      <c r="BK221" s="163">
        <f t="shared" ref="BK221:BK255" si="35">ROUND(I221*H221,2)</f>
        <v>0</v>
      </c>
      <c r="BL221" s="14" t="s">
        <v>177</v>
      </c>
      <c r="BM221" s="162" t="s">
        <v>864</v>
      </c>
    </row>
    <row r="222" spans="1:65" s="2" customFormat="1" ht="16.5" customHeight="1">
      <c r="A222" s="26"/>
      <c r="B222" s="149"/>
      <c r="C222" s="150" t="s">
        <v>443</v>
      </c>
      <c r="D222" s="150" t="s">
        <v>173</v>
      </c>
      <c r="E222" s="151" t="s">
        <v>1507</v>
      </c>
      <c r="F222" s="152" t="s">
        <v>1508</v>
      </c>
      <c r="G222" s="153" t="s">
        <v>208</v>
      </c>
      <c r="H222" s="154">
        <v>3500</v>
      </c>
      <c r="I222" s="155"/>
      <c r="J222" s="155"/>
      <c r="K222" s="156"/>
      <c r="L222" s="157"/>
      <c r="M222" s="158" t="s">
        <v>1</v>
      </c>
      <c r="N222" s="159" t="s">
        <v>36</v>
      </c>
      <c r="O222" s="160">
        <v>0</v>
      </c>
      <c r="P222" s="160">
        <f t="shared" si="27"/>
        <v>0</v>
      </c>
      <c r="Q222" s="160">
        <v>0</v>
      </c>
      <c r="R222" s="160">
        <f t="shared" si="28"/>
        <v>0</v>
      </c>
      <c r="S222" s="160">
        <v>0</v>
      </c>
      <c r="T222" s="161">
        <f t="shared" si="29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176</v>
      </c>
      <c r="AT222" s="162" t="s">
        <v>173</v>
      </c>
      <c r="AU222" s="162" t="s">
        <v>83</v>
      </c>
      <c r="AY222" s="14" t="s">
        <v>170</v>
      </c>
      <c r="BE222" s="163">
        <f t="shared" si="30"/>
        <v>0</v>
      </c>
      <c r="BF222" s="163">
        <f t="shared" si="31"/>
        <v>0</v>
      </c>
      <c r="BG222" s="163">
        <f t="shared" si="32"/>
        <v>0</v>
      </c>
      <c r="BH222" s="163">
        <f t="shared" si="33"/>
        <v>0</v>
      </c>
      <c r="BI222" s="163">
        <f t="shared" si="34"/>
        <v>0</v>
      </c>
      <c r="BJ222" s="14" t="s">
        <v>83</v>
      </c>
      <c r="BK222" s="163">
        <f t="shared" si="35"/>
        <v>0</v>
      </c>
      <c r="BL222" s="14" t="s">
        <v>177</v>
      </c>
      <c r="BM222" s="162" t="s">
        <v>867</v>
      </c>
    </row>
    <row r="223" spans="1:65" s="2" customFormat="1" ht="24.2" customHeight="1">
      <c r="A223" s="26"/>
      <c r="B223" s="149"/>
      <c r="C223" s="164" t="s">
        <v>271</v>
      </c>
      <c r="D223" s="164" t="s">
        <v>178</v>
      </c>
      <c r="E223" s="165" t="s">
        <v>1509</v>
      </c>
      <c r="F223" s="166" t="s">
        <v>1510</v>
      </c>
      <c r="G223" s="167" t="s">
        <v>208</v>
      </c>
      <c r="H223" s="168">
        <v>3500</v>
      </c>
      <c r="I223" s="169"/>
      <c r="J223" s="169"/>
      <c r="K223" s="170"/>
      <c r="L223" s="27"/>
      <c r="M223" s="171" t="s">
        <v>1</v>
      </c>
      <c r="N223" s="172" t="s">
        <v>36</v>
      </c>
      <c r="O223" s="160">
        <v>0</v>
      </c>
      <c r="P223" s="160">
        <f t="shared" si="27"/>
        <v>0</v>
      </c>
      <c r="Q223" s="160">
        <v>0</v>
      </c>
      <c r="R223" s="160">
        <f t="shared" si="28"/>
        <v>0</v>
      </c>
      <c r="S223" s="160">
        <v>0</v>
      </c>
      <c r="T223" s="161">
        <f t="shared" si="29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177</v>
      </c>
      <c r="AT223" s="162" t="s">
        <v>178</v>
      </c>
      <c r="AU223" s="162" t="s">
        <v>83</v>
      </c>
      <c r="AY223" s="14" t="s">
        <v>170</v>
      </c>
      <c r="BE223" s="163">
        <f t="shared" si="30"/>
        <v>0</v>
      </c>
      <c r="BF223" s="163">
        <f t="shared" si="31"/>
        <v>0</v>
      </c>
      <c r="BG223" s="163">
        <f t="shared" si="32"/>
        <v>0</v>
      </c>
      <c r="BH223" s="163">
        <f t="shared" si="33"/>
        <v>0</v>
      </c>
      <c r="BI223" s="163">
        <f t="shared" si="34"/>
        <v>0</v>
      </c>
      <c r="BJ223" s="14" t="s">
        <v>83</v>
      </c>
      <c r="BK223" s="163">
        <f t="shared" si="35"/>
        <v>0</v>
      </c>
      <c r="BL223" s="14" t="s">
        <v>177</v>
      </c>
      <c r="BM223" s="162" t="s">
        <v>870</v>
      </c>
    </row>
    <row r="224" spans="1:65" s="2" customFormat="1" ht="16.5" customHeight="1">
      <c r="A224" s="26"/>
      <c r="B224" s="149"/>
      <c r="C224" s="150" t="s">
        <v>446</v>
      </c>
      <c r="D224" s="150" t="s">
        <v>173</v>
      </c>
      <c r="E224" s="151" t="s">
        <v>1511</v>
      </c>
      <c r="F224" s="152" t="s">
        <v>1512</v>
      </c>
      <c r="G224" s="153" t="s">
        <v>208</v>
      </c>
      <c r="H224" s="154">
        <v>320</v>
      </c>
      <c r="I224" s="155"/>
      <c r="J224" s="155"/>
      <c r="K224" s="156"/>
      <c r="L224" s="157"/>
      <c r="M224" s="158" t="s">
        <v>1</v>
      </c>
      <c r="N224" s="159" t="s">
        <v>36</v>
      </c>
      <c r="O224" s="160">
        <v>0</v>
      </c>
      <c r="P224" s="160">
        <f t="shared" si="27"/>
        <v>0</v>
      </c>
      <c r="Q224" s="160">
        <v>0</v>
      </c>
      <c r="R224" s="160">
        <f t="shared" si="28"/>
        <v>0</v>
      </c>
      <c r="S224" s="160">
        <v>0</v>
      </c>
      <c r="T224" s="161">
        <f t="shared" si="29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2" t="s">
        <v>176</v>
      </c>
      <c r="AT224" s="162" t="s">
        <v>173</v>
      </c>
      <c r="AU224" s="162" t="s">
        <v>83</v>
      </c>
      <c r="AY224" s="14" t="s">
        <v>170</v>
      </c>
      <c r="BE224" s="163">
        <f t="shared" si="30"/>
        <v>0</v>
      </c>
      <c r="BF224" s="163">
        <f t="shared" si="31"/>
        <v>0</v>
      </c>
      <c r="BG224" s="163">
        <f t="shared" si="32"/>
        <v>0</v>
      </c>
      <c r="BH224" s="163">
        <f t="shared" si="33"/>
        <v>0</v>
      </c>
      <c r="BI224" s="163">
        <f t="shared" si="34"/>
        <v>0</v>
      </c>
      <c r="BJ224" s="14" t="s">
        <v>83</v>
      </c>
      <c r="BK224" s="163">
        <f t="shared" si="35"/>
        <v>0</v>
      </c>
      <c r="BL224" s="14" t="s">
        <v>177</v>
      </c>
      <c r="BM224" s="162" t="s">
        <v>873</v>
      </c>
    </row>
    <row r="225" spans="1:65" s="2" customFormat="1" ht="24.2" customHeight="1">
      <c r="A225" s="26"/>
      <c r="B225" s="149"/>
      <c r="C225" s="164" t="s">
        <v>874</v>
      </c>
      <c r="D225" s="164" t="s">
        <v>178</v>
      </c>
      <c r="E225" s="165" t="s">
        <v>1513</v>
      </c>
      <c r="F225" s="166" t="s">
        <v>1514</v>
      </c>
      <c r="G225" s="167" t="s">
        <v>208</v>
      </c>
      <c r="H225" s="168">
        <v>320</v>
      </c>
      <c r="I225" s="169"/>
      <c r="J225" s="169"/>
      <c r="K225" s="170"/>
      <c r="L225" s="27"/>
      <c r="M225" s="171" t="s">
        <v>1</v>
      </c>
      <c r="N225" s="172" t="s">
        <v>36</v>
      </c>
      <c r="O225" s="160">
        <v>0</v>
      </c>
      <c r="P225" s="160">
        <f t="shared" si="27"/>
        <v>0</v>
      </c>
      <c r="Q225" s="160">
        <v>0</v>
      </c>
      <c r="R225" s="160">
        <f t="shared" si="28"/>
        <v>0</v>
      </c>
      <c r="S225" s="160">
        <v>0</v>
      </c>
      <c r="T225" s="161">
        <f t="shared" si="29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2" t="s">
        <v>177</v>
      </c>
      <c r="AT225" s="162" t="s">
        <v>178</v>
      </c>
      <c r="AU225" s="162" t="s">
        <v>83</v>
      </c>
      <c r="AY225" s="14" t="s">
        <v>170</v>
      </c>
      <c r="BE225" s="163">
        <f t="shared" si="30"/>
        <v>0</v>
      </c>
      <c r="BF225" s="163">
        <f t="shared" si="31"/>
        <v>0</v>
      </c>
      <c r="BG225" s="163">
        <f t="shared" si="32"/>
        <v>0</v>
      </c>
      <c r="BH225" s="163">
        <f t="shared" si="33"/>
        <v>0</v>
      </c>
      <c r="BI225" s="163">
        <f t="shared" si="34"/>
        <v>0</v>
      </c>
      <c r="BJ225" s="14" t="s">
        <v>83</v>
      </c>
      <c r="BK225" s="163">
        <f t="shared" si="35"/>
        <v>0</v>
      </c>
      <c r="BL225" s="14" t="s">
        <v>177</v>
      </c>
      <c r="BM225" s="162" t="s">
        <v>877</v>
      </c>
    </row>
    <row r="226" spans="1:65" s="2" customFormat="1" ht="16.5" customHeight="1">
      <c r="A226" s="26"/>
      <c r="B226" s="149"/>
      <c r="C226" s="150" t="s">
        <v>450</v>
      </c>
      <c r="D226" s="150" t="s">
        <v>173</v>
      </c>
      <c r="E226" s="151" t="s">
        <v>1515</v>
      </c>
      <c r="F226" s="152" t="s">
        <v>1516</v>
      </c>
      <c r="G226" s="153" t="s">
        <v>208</v>
      </c>
      <c r="H226" s="154">
        <v>3500</v>
      </c>
      <c r="I226" s="155"/>
      <c r="J226" s="155"/>
      <c r="K226" s="156"/>
      <c r="L226" s="157"/>
      <c r="M226" s="158" t="s">
        <v>1</v>
      </c>
      <c r="N226" s="159" t="s">
        <v>36</v>
      </c>
      <c r="O226" s="160">
        <v>0</v>
      </c>
      <c r="P226" s="160">
        <f t="shared" si="27"/>
        <v>0</v>
      </c>
      <c r="Q226" s="160">
        <v>0</v>
      </c>
      <c r="R226" s="160">
        <f t="shared" si="28"/>
        <v>0</v>
      </c>
      <c r="S226" s="160">
        <v>0</v>
      </c>
      <c r="T226" s="161">
        <f t="shared" si="29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2" t="s">
        <v>176</v>
      </c>
      <c r="AT226" s="162" t="s">
        <v>173</v>
      </c>
      <c r="AU226" s="162" t="s">
        <v>83</v>
      </c>
      <c r="AY226" s="14" t="s">
        <v>170</v>
      </c>
      <c r="BE226" s="163">
        <f t="shared" si="30"/>
        <v>0</v>
      </c>
      <c r="BF226" s="163">
        <f t="shared" si="31"/>
        <v>0</v>
      </c>
      <c r="BG226" s="163">
        <f t="shared" si="32"/>
        <v>0</v>
      </c>
      <c r="BH226" s="163">
        <f t="shared" si="33"/>
        <v>0</v>
      </c>
      <c r="BI226" s="163">
        <f t="shared" si="34"/>
        <v>0</v>
      </c>
      <c r="BJ226" s="14" t="s">
        <v>83</v>
      </c>
      <c r="BK226" s="163">
        <f t="shared" si="35"/>
        <v>0</v>
      </c>
      <c r="BL226" s="14" t="s">
        <v>177</v>
      </c>
      <c r="BM226" s="162" t="s">
        <v>880</v>
      </c>
    </row>
    <row r="227" spans="1:65" s="2" customFormat="1" ht="24.2" customHeight="1">
      <c r="A227" s="26"/>
      <c r="B227" s="149"/>
      <c r="C227" s="164" t="s">
        <v>881</v>
      </c>
      <c r="D227" s="164" t="s">
        <v>178</v>
      </c>
      <c r="E227" s="165" t="s">
        <v>1517</v>
      </c>
      <c r="F227" s="166" t="s">
        <v>1518</v>
      </c>
      <c r="G227" s="167" t="s">
        <v>208</v>
      </c>
      <c r="H227" s="168">
        <v>3500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 t="shared" si="27"/>
        <v>0</v>
      </c>
      <c r="Q227" s="160">
        <v>0</v>
      </c>
      <c r="R227" s="160">
        <f t="shared" si="28"/>
        <v>0</v>
      </c>
      <c r="S227" s="160">
        <v>0</v>
      </c>
      <c r="T227" s="161">
        <f t="shared" si="29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177</v>
      </c>
      <c r="AT227" s="162" t="s">
        <v>178</v>
      </c>
      <c r="AU227" s="162" t="s">
        <v>83</v>
      </c>
      <c r="AY227" s="14" t="s">
        <v>170</v>
      </c>
      <c r="BE227" s="163">
        <f t="shared" si="30"/>
        <v>0</v>
      </c>
      <c r="BF227" s="163">
        <f t="shared" si="31"/>
        <v>0</v>
      </c>
      <c r="BG227" s="163">
        <f t="shared" si="32"/>
        <v>0</v>
      </c>
      <c r="BH227" s="163">
        <f t="shared" si="33"/>
        <v>0</v>
      </c>
      <c r="BI227" s="163">
        <f t="shared" si="34"/>
        <v>0</v>
      </c>
      <c r="BJ227" s="14" t="s">
        <v>83</v>
      </c>
      <c r="BK227" s="163">
        <f t="shared" si="35"/>
        <v>0</v>
      </c>
      <c r="BL227" s="14" t="s">
        <v>177</v>
      </c>
      <c r="BM227" s="162" t="s">
        <v>884</v>
      </c>
    </row>
    <row r="228" spans="1:65" s="2" customFormat="1" ht="24.2" customHeight="1">
      <c r="A228" s="26"/>
      <c r="B228" s="149"/>
      <c r="C228" s="164" t="s">
        <v>453</v>
      </c>
      <c r="D228" s="164" t="s">
        <v>178</v>
      </c>
      <c r="E228" s="165" t="s">
        <v>1519</v>
      </c>
      <c r="F228" s="166" t="s">
        <v>1520</v>
      </c>
      <c r="G228" s="167" t="s">
        <v>208</v>
      </c>
      <c r="H228" s="168">
        <v>2820</v>
      </c>
      <c r="I228" s="169"/>
      <c r="J228" s="169"/>
      <c r="K228" s="170"/>
      <c r="L228" s="27"/>
      <c r="M228" s="171" t="s">
        <v>1</v>
      </c>
      <c r="N228" s="172" t="s">
        <v>36</v>
      </c>
      <c r="O228" s="160">
        <v>0</v>
      </c>
      <c r="P228" s="160">
        <f t="shared" si="27"/>
        <v>0</v>
      </c>
      <c r="Q228" s="160">
        <v>0</v>
      </c>
      <c r="R228" s="160">
        <f t="shared" si="28"/>
        <v>0</v>
      </c>
      <c r="S228" s="160">
        <v>0</v>
      </c>
      <c r="T228" s="161">
        <f t="shared" si="29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177</v>
      </c>
      <c r="AT228" s="162" t="s">
        <v>178</v>
      </c>
      <c r="AU228" s="162" t="s">
        <v>83</v>
      </c>
      <c r="AY228" s="14" t="s">
        <v>170</v>
      </c>
      <c r="BE228" s="163">
        <f t="shared" si="30"/>
        <v>0</v>
      </c>
      <c r="BF228" s="163">
        <f t="shared" si="31"/>
        <v>0</v>
      </c>
      <c r="BG228" s="163">
        <f t="shared" si="32"/>
        <v>0</v>
      </c>
      <c r="BH228" s="163">
        <f t="shared" si="33"/>
        <v>0</v>
      </c>
      <c r="BI228" s="163">
        <f t="shared" si="34"/>
        <v>0</v>
      </c>
      <c r="BJ228" s="14" t="s">
        <v>83</v>
      </c>
      <c r="BK228" s="163">
        <f t="shared" si="35"/>
        <v>0</v>
      </c>
      <c r="BL228" s="14" t="s">
        <v>177</v>
      </c>
      <c r="BM228" s="162" t="s">
        <v>887</v>
      </c>
    </row>
    <row r="229" spans="1:65" s="2" customFormat="1" ht="16.5" customHeight="1">
      <c r="A229" s="26"/>
      <c r="B229" s="149"/>
      <c r="C229" s="150" t="s">
        <v>888</v>
      </c>
      <c r="D229" s="150" t="s">
        <v>173</v>
      </c>
      <c r="E229" s="151" t="s">
        <v>1521</v>
      </c>
      <c r="F229" s="152" t="s">
        <v>1522</v>
      </c>
      <c r="G229" s="153" t="s">
        <v>208</v>
      </c>
      <c r="H229" s="154">
        <v>2820</v>
      </c>
      <c r="I229" s="155"/>
      <c r="J229" s="155"/>
      <c r="K229" s="156"/>
      <c r="L229" s="157"/>
      <c r="M229" s="158" t="s">
        <v>1</v>
      </c>
      <c r="N229" s="159" t="s">
        <v>36</v>
      </c>
      <c r="O229" s="160">
        <v>0</v>
      </c>
      <c r="P229" s="160">
        <f t="shared" si="27"/>
        <v>0</v>
      </c>
      <c r="Q229" s="160">
        <v>0</v>
      </c>
      <c r="R229" s="160">
        <f t="shared" si="28"/>
        <v>0</v>
      </c>
      <c r="S229" s="160">
        <v>0</v>
      </c>
      <c r="T229" s="161">
        <f t="shared" si="29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2" t="s">
        <v>176</v>
      </c>
      <c r="AT229" s="162" t="s">
        <v>173</v>
      </c>
      <c r="AU229" s="162" t="s">
        <v>83</v>
      </c>
      <c r="AY229" s="14" t="s">
        <v>170</v>
      </c>
      <c r="BE229" s="163">
        <f t="shared" si="30"/>
        <v>0</v>
      </c>
      <c r="BF229" s="163">
        <f t="shared" si="31"/>
        <v>0</v>
      </c>
      <c r="BG229" s="163">
        <f t="shared" si="32"/>
        <v>0</v>
      </c>
      <c r="BH229" s="163">
        <f t="shared" si="33"/>
        <v>0</v>
      </c>
      <c r="BI229" s="163">
        <f t="shared" si="34"/>
        <v>0</v>
      </c>
      <c r="BJ229" s="14" t="s">
        <v>83</v>
      </c>
      <c r="BK229" s="163">
        <f t="shared" si="35"/>
        <v>0</v>
      </c>
      <c r="BL229" s="14" t="s">
        <v>177</v>
      </c>
      <c r="BM229" s="162" t="s">
        <v>891</v>
      </c>
    </row>
    <row r="230" spans="1:65" s="2" customFormat="1" ht="16.5" customHeight="1">
      <c r="A230" s="26"/>
      <c r="B230" s="149"/>
      <c r="C230" s="150" t="s">
        <v>459</v>
      </c>
      <c r="D230" s="150" t="s">
        <v>173</v>
      </c>
      <c r="E230" s="151" t="s">
        <v>1523</v>
      </c>
      <c r="F230" s="152" t="s">
        <v>1524</v>
      </c>
      <c r="G230" s="153" t="s">
        <v>208</v>
      </c>
      <c r="H230" s="154">
        <v>720</v>
      </c>
      <c r="I230" s="155"/>
      <c r="J230" s="155"/>
      <c r="K230" s="156"/>
      <c r="L230" s="157"/>
      <c r="M230" s="158" t="s">
        <v>1</v>
      </c>
      <c r="N230" s="159" t="s">
        <v>36</v>
      </c>
      <c r="O230" s="160">
        <v>0</v>
      </c>
      <c r="P230" s="160">
        <f t="shared" si="27"/>
        <v>0</v>
      </c>
      <c r="Q230" s="160">
        <v>0</v>
      </c>
      <c r="R230" s="160">
        <f t="shared" si="28"/>
        <v>0</v>
      </c>
      <c r="S230" s="160">
        <v>0</v>
      </c>
      <c r="T230" s="161">
        <f t="shared" si="29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2" t="s">
        <v>176</v>
      </c>
      <c r="AT230" s="162" t="s">
        <v>173</v>
      </c>
      <c r="AU230" s="162" t="s">
        <v>83</v>
      </c>
      <c r="AY230" s="14" t="s">
        <v>170</v>
      </c>
      <c r="BE230" s="163">
        <f t="shared" si="30"/>
        <v>0</v>
      </c>
      <c r="BF230" s="163">
        <f t="shared" si="31"/>
        <v>0</v>
      </c>
      <c r="BG230" s="163">
        <f t="shared" si="32"/>
        <v>0</v>
      </c>
      <c r="BH230" s="163">
        <f t="shared" si="33"/>
        <v>0</v>
      </c>
      <c r="BI230" s="163">
        <f t="shared" si="34"/>
        <v>0</v>
      </c>
      <c r="BJ230" s="14" t="s">
        <v>83</v>
      </c>
      <c r="BK230" s="163">
        <f t="shared" si="35"/>
        <v>0</v>
      </c>
      <c r="BL230" s="14" t="s">
        <v>177</v>
      </c>
      <c r="BM230" s="162" t="s">
        <v>894</v>
      </c>
    </row>
    <row r="231" spans="1:65" s="2" customFormat="1" ht="24.2" customHeight="1">
      <c r="A231" s="26"/>
      <c r="B231" s="149"/>
      <c r="C231" s="164" t="s">
        <v>895</v>
      </c>
      <c r="D231" s="164" t="s">
        <v>178</v>
      </c>
      <c r="E231" s="165" t="s">
        <v>1525</v>
      </c>
      <c r="F231" s="166" t="s">
        <v>1526</v>
      </c>
      <c r="G231" s="167" t="s">
        <v>208</v>
      </c>
      <c r="H231" s="168">
        <v>720</v>
      </c>
      <c r="I231" s="169"/>
      <c r="J231" s="169"/>
      <c r="K231" s="170"/>
      <c r="L231" s="27"/>
      <c r="M231" s="171" t="s">
        <v>1</v>
      </c>
      <c r="N231" s="172" t="s">
        <v>36</v>
      </c>
      <c r="O231" s="160">
        <v>0</v>
      </c>
      <c r="P231" s="160">
        <f t="shared" si="27"/>
        <v>0</v>
      </c>
      <c r="Q231" s="160">
        <v>0</v>
      </c>
      <c r="R231" s="160">
        <f t="shared" si="28"/>
        <v>0</v>
      </c>
      <c r="S231" s="160">
        <v>0</v>
      </c>
      <c r="T231" s="161">
        <f t="shared" si="29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177</v>
      </c>
      <c r="AT231" s="162" t="s">
        <v>178</v>
      </c>
      <c r="AU231" s="162" t="s">
        <v>83</v>
      </c>
      <c r="AY231" s="14" t="s">
        <v>170</v>
      </c>
      <c r="BE231" s="163">
        <f t="shared" si="30"/>
        <v>0</v>
      </c>
      <c r="BF231" s="163">
        <f t="shared" si="31"/>
        <v>0</v>
      </c>
      <c r="BG231" s="163">
        <f t="shared" si="32"/>
        <v>0</v>
      </c>
      <c r="BH231" s="163">
        <f t="shared" si="33"/>
        <v>0</v>
      </c>
      <c r="BI231" s="163">
        <f t="shared" si="34"/>
        <v>0</v>
      </c>
      <c r="BJ231" s="14" t="s">
        <v>83</v>
      </c>
      <c r="BK231" s="163">
        <f t="shared" si="35"/>
        <v>0</v>
      </c>
      <c r="BL231" s="14" t="s">
        <v>177</v>
      </c>
      <c r="BM231" s="162" t="s">
        <v>898</v>
      </c>
    </row>
    <row r="232" spans="1:65" s="2" customFormat="1" ht="16.5" customHeight="1">
      <c r="A232" s="26"/>
      <c r="B232" s="149"/>
      <c r="C232" s="150" t="s">
        <v>462</v>
      </c>
      <c r="D232" s="150" t="s">
        <v>173</v>
      </c>
      <c r="E232" s="151" t="s">
        <v>1527</v>
      </c>
      <c r="F232" s="152" t="s">
        <v>1528</v>
      </c>
      <c r="G232" s="153" t="s">
        <v>208</v>
      </c>
      <c r="H232" s="154">
        <v>640</v>
      </c>
      <c r="I232" s="155"/>
      <c r="J232" s="155"/>
      <c r="K232" s="156"/>
      <c r="L232" s="157"/>
      <c r="M232" s="158" t="s">
        <v>1</v>
      </c>
      <c r="N232" s="159" t="s">
        <v>36</v>
      </c>
      <c r="O232" s="160">
        <v>0</v>
      </c>
      <c r="P232" s="160">
        <f t="shared" si="27"/>
        <v>0</v>
      </c>
      <c r="Q232" s="160">
        <v>0</v>
      </c>
      <c r="R232" s="160">
        <f t="shared" si="28"/>
        <v>0</v>
      </c>
      <c r="S232" s="160">
        <v>0</v>
      </c>
      <c r="T232" s="161">
        <f t="shared" si="29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176</v>
      </c>
      <c r="AT232" s="162" t="s">
        <v>173</v>
      </c>
      <c r="AU232" s="162" t="s">
        <v>83</v>
      </c>
      <c r="AY232" s="14" t="s">
        <v>170</v>
      </c>
      <c r="BE232" s="163">
        <f t="shared" si="30"/>
        <v>0</v>
      </c>
      <c r="BF232" s="163">
        <f t="shared" si="31"/>
        <v>0</v>
      </c>
      <c r="BG232" s="163">
        <f t="shared" si="32"/>
        <v>0</v>
      </c>
      <c r="BH232" s="163">
        <f t="shared" si="33"/>
        <v>0</v>
      </c>
      <c r="BI232" s="163">
        <f t="shared" si="34"/>
        <v>0</v>
      </c>
      <c r="BJ232" s="14" t="s">
        <v>83</v>
      </c>
      <c r="BK232" s="163">
        <f t="shared" si="35"/>
        <v>0</v>
      </c>
      <c r="BL232" s="14" t="s">
        <v>177</v>
      </c>
      <c r="BM232" s="162" t="s">
        <v>901</v>
      </c>
    </row>
    <row r="233" spans="1:65" s="2" customFormat="1" ht="24.2" customHeight="1">
      <c r="A233" s="26"/>
      <c r="B233" s="149"/>
      <c r="C233" s="164" t="s">
        <v>902</v>
      </c>
      <c r="D233" s="164" t="s">
        <v>178</v>
      </c>
      <c r="E233" s="165" t="s">
        <v>1529</v>
      </c>
      <c r="F233" s="166" t="s">
        <v>1530</v>
      </c>
      <c r="G233" s="167" t="s">
        <v>208</v>
      </c>
      <c r="H233" s="168">
        <v>640</v>
      </c>
      <c r="I233" s="169"/>
      <c r="J233" s="169"/>
      <c r="K233" s="170"/>
      <c r="L233" s="27"/>
      <c r="M233" s="171" t="s">
        <v>1</v>
      </c>
      <c r="N233" s="172" t="s">
        <v>36</v>
      </c>
      <c r="O233" s="160">
        <v>0</v>
      </c>
      <c r="P233" s="160">
        <f t="shared" si="27"/>
        <v>0</v>
      </c>
      <c r="Q233" s="160">
        <v>0</v>
      </c>
      <c r="R233" s="160">
        <f t="shared" si="28"/>
        <v>0</v>
      </c>
      <c r="S233" s="160">
        <v>0</v>
      </c>
      <c r="T233" s="161">
        <f t="shared" si="29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2" t="s">
        <v>177</v>
      </c>
      <c r="AT233" s="162" t="s">
        <v>178</v>
      </c>
      <c r="AU233" s="162" t="s">
        <v>83</v>
      </c>
      <c r="AY233" s="14" t="s">
        <v>170</v>
      </c>
      <c r="BE233" s="163">
        <f t="shared" si="30"/>
        <v>0</v>
      </c>
      <c r="BF233" s="163">
        <f t="shared" si="31"/>
        <v>0</v>
      </c>
      <c r="BG233" s="163">
        <f t="shared" si="32"/>
        <v>0</v>
      </c>
      <c r="BH233" s="163">
        <f t="shared" si="33"/>
        <v>0</v>
      </c>
      <c r="BI233" s="163">
        <f t="shared" si="34"/>
        <v>0</v>
      </c>
      <c r="BJ233" s="14" t="s">
        <v>83</v>
      </c>
      <c r="BK233" s="163">
        <f t="shared" si="35"/>
        <v>0</v>
      </c>
      <c r="BL233" s="14" t="s">
        <v>177</v>
      </c>
      <c r="BM233" s="162" t="s">
        <v>905</v>
      </c>
    </row>
    <row r="234" spans="1:65" s="2" customFormat="1" ht="16.5" customHeight="1">
      <c r="A234" s="26"/>
      <c r="B234" s="149"/>
      <c r="C234" s="150" t="s">
        <v>466</v>
      </c>
      <c r="D234" s="150" t="s">
        <v>173</v>
      </c>
      <c r="E234" s="151" t="s">
        <v>1531</v>
      </c>
      <c r="F234" s="152" t="s">
        <v>1532</v>
      </c>
      <c r="G234" s="153" t="s">
        <v>208</v>
      </c>
      <c r="H234" s="154">
        <v>1400</v>
      </c>
      <c r="I234" s="155"/>
      <c r="J234" s="155"/>
      <c r="K234" s="156"/>
      <c r="L234" s="157"/>
      <c r="M234" s="158" t="s">
        <v>1</v>
      </c>
      <c r="N234" s="159" t="s">
        <v>36</v>
      </c>
      <c r="O234" s="160">
        <v>0</v>
      </c>
      <c r="P234" s="160">
        <f t="shared" si="27"/>
        <v>0</v>
      </c>
      <c r="Q234" s="160">
        <v>0</v>
      </c>
      <c r="R234" s="160">
        <f t="shared" si="28"/>
        <v>0</v>
      </c>
      <c r="S234" s="160">
        <v>0</v>
      </c>
      <c r="T234" s="161">
        <f t="shared" si="29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2" t="s">
        <v>176</v>
      </c>
      <c r="AT234" s="162" t="s">
        <v>173</v>
      </c>
      <c r="AU234" s="162" t="s">
        <v>83</v>
      </c>
      <c r="AY234" s="14" t="s">
        <v>170</v>
      </c>
      <c r="BE234" s="163">
        <f t="shared" si="30"/>
        <v>0</v>
      </c>
      <c r="BF234" s="163">
        <f t="shared" si="31"/>
        <v>0</v>
      </c>
      <c r="BG234" s="163">
        <f t="shared" si="32"/>
        <v>0</v>
      </c>
      <c r="BH234" s="163">
        <f t="shared" si="33"/>
        <v>0</v>
      </c>
      <c r="BI234" s="163">
        <f t="shared" si="34"/>
        <v>0</v>
      </c>
      <c r="BJ234" s="14" t="s">
        <v>83</v>
      </c>
      <c r="BK234" s="163">
        <f t="shared" si="35"/>
        <v>0</v>
      </c>
      <c r="BL234" s="14" t="s">
        <v>177</v>
      </c>
      <c r="BM234" s="162" t="s">
        <v>908</v>
      </c>
    </row>
    <row r="235" spans="1:65" s="2" customFormat="1" ht="24.2" customHeight="1">
      <c r="A235" s="26"/>
      <c r="B235" s="149"/>
      <c r="C235" s="164" t="s">
        <v>909</v>
      </c>
      <c r="D235" s="164" t="s">
        <v>178</v>
      </c>
      <c r="E235" s="165" t="s">
        <v>1533</v>
      </c>
      <c r="F235" s="166" t="s">
        <v>1534</v>
      </c>
      <c r="G235" s="167" t="s">
        <v>208</v>
      </c>
      <c r="H235" s="168">
        <v>1400</v>
      </c>
      <c r="I235" s="169"/>
      <c r="J235" s="169"/>
      <c r="K235" s="170"/>
      <c r="L235" s="27"/>
      <c r="M235" s="171" t="s">
        <v>1</v>
      </c>
      <c r="N235" s="172" t="s">
        <v>36</v>
      </c>
      <c r="O235" s="160">
        <v>0</v>
      </c>
      <c r="P235" s="160">
        <f t="shared" si="27"/>
        <v>0</v>
      </c>
      <c r="Q235" s="160">
        <v>0</v>
      </c>
      <c r="R235" s="160">
        <f t="shared" si="28"/>
        <v>0</v>
      </c>
      <c r="S235" s="160">
        <v>0</v>
      </c>
      <c r="T235" s="161">
        <f t="shared" si="29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177</v>
      </c>
      <c r="AT235" s="162" t="s">
        <v>178</v>
      </c>
      <c r="AU235" s="162" t="s">
        <v>83</v>
      </c>
      <c r="AY235" s="14" t="s">
        <v>170</v>
      </c>
      <c r="BE235" s="163">
        <f t="shared" si="30"/>
        <v>0</v>
      </c>
      <c r="BF235" s="163">
        <f t="shared" si="31"/>
        <v>0</v>
      </c>
      <c r="BG235" s="163">
        <f t="shared" si="32"/>
        <v>0</v>
      </c>
      <c r="BH235" s="163">
        <f t="shared" si="33"/>
        <v>0</v>
      </c>
      <c r="BI235" s="163">
        <f t="shared" si="34"/>
        <v>0</v>
      </c>
      <c r="BJ235" s="14" t="s">
        <v>83</v>
      </c>
      <c r="BK235" s="163">
        <f t="shared" si="35"/>
        <v>0</v>
      </c>
      <c r="BL235" s="14" t="s">
        <v>177</v>
      </c>
      <c r="BM235" s="162" t="s">
        <v>912</v>
      </c>
    </row>
    <row r="236" spans="1:65" s="2" customFormat="1" ht="16.5" customHeight="1">
      <c r="A236" s="26"/>
      <c r="B236" s="149"/>
      <c r="C236" s="150" t="s">
        <v>467</v>
      </c>
      <c r="D236" s="150" t="s">
        <v>173</v>
      </c>
      <c r="E236" s="151" t="s">
        <v>1535</v>
      </c>
      <c r="F236" s="152" t="s">
        <v>1536</v>
      </c>
      <c r="G236" s="153" t="s">
        <v>208</v>
      </c>
      <c r="H236" s="154">
        <v>440</v>
      </c>
      <c r="I236" s="155"/>
      <c r="J236" s="155"/>
      <c r="K236" s="156"/>
      <c r="L236" s="157"/>
      <c r="M236" s="158" t="s">
        <v>1</v>
      </c>
      <c r="N236" s="159" t="s">
        <v>36</v>
      </c>
      <c r="O236" s="160">
        <v>0</v>
      </c>
      <c r="P236" s="160">
        <f t="shared" si="27"/>
        <v>0</v>
      </c>
      <c r="Q236" s="160">
        <v>0</v>
      </c>
      <c r="R236" s="160">
        <f t="shared" si="28"/>
        <v>0</v>
      </c>
      <c r="S236" s="160">
        <v>0</v>
      </c>
      <c r="T236" s="161">
        <f t="shared" si="29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2" t="s">
        <v>176</v>
      </c>
      <c r="AT236" s="162" t="s">
        <v>173</v>
      </c>
      <c r="AU236" s="162" t="s">
        <v>83</v>
      </c>
      <c r="AY236" s="14" t="s">
        <v>170</v>
      </c>
      <c r="BE236" s="163">
        <f t="shared" si="30"/>
        <v>0</v>
      </c>
      <c r="BF236" s="163">
        <f t="shared" si="31"/>
        <v>0</v>
      </c>
      <c r="BG236" s="163">
        <f t="shared" si="32"/>
        <v>0</v>
      </c>
      <c r="BH236" s="163">
        <f t="shared" si="33"/>
        <v>0</v>
      </c>
      <c r="BI236" s="163">
        <f t="shared" si="34"/>
        <v>0</v>
      </c>
      <c r="BJ236" s="14" t="s">
        <v>83</v>
      </c>
      <c r="BK236" s="163">
        <f t="shared" si="35"/>
        <v>0</v>
      </c>
      <c r="BL236" s="14" t="s">
        <v>177</v>
      </c>
      <c r="BM236" s="162" t="s">
        <v>915</v>
      </c>
    </row>
    <row r="237" spans="1:65" s="2" customFormat="1" ht="24.2" customHeight="1">
      <c r="A237" s="26"/>
      <c r="B237" s="149"/>
      <c r="C237" s="164" t="s">
        <v>916</v>
      </c>
      <c r="D237" s="164" t="s">
        <v>178</v>
      </c>
      <c r="E237" s="165" t="s">
        <v>1537</v>
      </c>
      <c r="F237" s="166" t="s">
        <v>1538</v>
      </c>
      <c r="G237" s="167" t="s">
        <v>208</v>
      </c>
      <c r="H237" s="168">
        <v>440</v>
      </c>
      <c r="I237" s="169"/>
      <c r="J237" s="169"/>
      <c r="K237" s="170"/>
      <c r="L237" s="27"/>
      <c r="M237" s="171" t="s">
        <v>1</v>
      </c>
      <c r="N237" s="172" t="s">
        <v>36</v>
      </c>
      <c r="O237" s="160">
        <v>0</v>
      </c>
      <c r="P237" s="160">
        <f t="shared" si="27"/>
        <v>0</v>
      </c>
      <c r="Q237" s="160">
        <v>0</v>
      </c>
      <c r="R237" s="160">
        <f t="shared" si="28"/>
        <v>0</v>
      </c>
      <c r="S237" s="160">
        <v>0</v>
      </c>
      <c r="T237" s="161">
        <f t="shared" si="29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177</v>
      </c>
      <c r="AT237" s="162" t="s">
        <v>178</v>
      </c>
      <c r="AU237" s="162" t="s">
        <v>83</v>
      </c>
      <c r="AY237" s="14" t="s">
        <v>170</v>
      </c>
      <c r="BE237" s="163">
        <f t="shared" si="30"/>
        <v>0</v>
      </c>
      <c r="BF237" s="163">
        <f t="shared" si="31"/>
        <v>0</v>
      </c>
      <c r="BG237" s="163">
        <f t="shared" si="32"/>
        <v>0</v>
      </c>
      <c r="BH237" s="163">
        <f t="shared" si="33"/>
        <v>0</v>
      </c>
      <c r="BI237" s="163">
        <f t="shared" si="34"/>
        <v>0</v>
      </c>
      <c r="BJ237" s="14" t="s">
        <v>83</v>
      </c>
      <c r="BK237" s="163">
        <f t="shared" si="35"/>
        <v>0</v>
      </c>
      <c r="BL237" s="14" t="s">
        <v>177</v>
      </c>
      <c r="BM237" s="162" t="s">
        <v>919</v>
      </c>
    </row>
    <row r="238" spans="1:65" s="2" customFormat="1" ht="16.5" customHeight="1">
      <c r="A238" s="26"/>
      <c r="B238" s="149"/>
      <c r="C238" s="150" t="s">
        <v>471</v>
      </c>
      <c r="D238" s="150" t="s">
        <v>173</v>
      </c>
      <c r="E238" s="151" t="s">
        <v>1539</v>
      </c>
      <c r="F238" s="152" t="s">
        <v>1540</v>
      </c>
      <c r="G238" s="153" t="s">
        <v>208</v>
      </c>
      <c r="H238" s="154">
        <v>150</v>
      </c>
      <c r="I238" s="155"/>
      <c r="J238" s="155"/>
      <c r="K238" s="156"/>
      <c r="L238" s="157"/>
      <c r="M238" s="158" t="s">
        <v>1</v>
      </c>
      <c r="N238" s="159" t="s">
        <v>36</v>
      </c>
      <c r="O238" s="160">
        <v>0</v>
      </c>
      <c r="P238" s="160">
        <f t="shared" si="27"/>
        <v>0</v>
      </c>
      <c r="Q238" s="160">
        <v>0</v>
      </c>
      <c r="R238" s="160">
        <f t="shared" si="28"/>
        <v>0</v>
      </c>
      <c r="S238" s="160">
        <v>0</v>
      </c>
      <c r="T238" s="161">
        <f t="shared" si="29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2" t="s">
        <v>176</v>
      </c>
      <c r="AT238" s="162" t="s">
        <v>173</v>
      </c>
      <c r="AU238" s="162" t="s">
        <v>83</v>
      </c>
      <c r="AY238" s="14" t="s">
        <v>170</v>
      </c>
      <c r="BE238" s="163">
        <f t="shared" si="30"/>
        <v>0</v>
      </c>
      <c r="BF238" s="163">
        <f t="shared" si="31"/>
        <v>0</v>
      </c>
      <c r="BG238" s="163">
        <f t="shared" si="32"/>
        <v>0</v>
      </c>
      <c r="BH238" s="163">
        <f t="shared" si="33"/>
        <v>0</v>
      </c>
      <c r="BI238" s="163">
        <f t="shared" si="34"/>
        <v>0</v>
      </c>
      <c r="BJ238" s="14" t="s">
        <v>83</v>
      </c>
      <c r="BK238" s="163">
        <f t="shared" si="35"/>
        <v>0</v>
      </c>
      <c r="BL238" s="14" t="s">
        <v>177</v>
      </c>
      <c r="BM238" s="162" t="s">
        <v>922</v>
      </c>
    </row>
    <row r="239" spans="1:65" s="2" customFormat="1" ht="24.2" customHeight="1">
      <c r="A239" s="26"/>
      <c r="B239" s="149"/>
      <c r="C239" s="164" t="s">
        <v>923</v>
      </c>
      <c r="D239" s="164" t="s">
        <v>178</v>
      </c>
      <c r="E239" s="165" t="s">
        <v>1541</v>
      </c>
      <c r="F239" s="166" t="s">
        <v>1542</v>
      </c>
      <c r="G239" s="167" t="s">
        <v>208</v>
      </c>
      <c r="H239" s="168">
        <v>150</v>
      </c>
      <c r="I239" s="169"/>
      <c r="J239" s="169"/>
      <c r="K239" s="170"/>
      <c r="L239" s="27"/>
      <c r="M239" s="171" t="s">
        <v>1</v>
      </c>
      <c r="N239" s="172" t="s">
        <v>36</v>
      </c>
      <c r="O239" s="160">
        <v>0</v>
      </c>
      <c r="P239" s="160">
        <f t="shared" si="27"/>
        <v>0</v>
      </c>
      <c r="Q239" s="160">
        <v>0</v>
      </c>
      <c r="R239" s="160">
        <f t="shared" si="28"/>
        <v>0</v>
      </c>
      <c r="S239" s="160">
        <v>0</v>
      </c>
      <c r="T239" s="161">
        <f t="shared" si="29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2" t="s">
        <v>177</v>
      </c>
      <c r="AT239" s="162" t="s">
        <v>178</v>
      </c>
      <c r="AU239" s="162" t="s">
        <v>83</v>
      </c>
      <c r="AY239" s="14" t="s">
        <v>170</v>
      </c>
      <c r="BE239" s="163">
        <f t="shared" si="30"/>
        <v>0</v>
      </c>
      <c r="BF239" s="163">
        <f t="shared" si="31"/>
        <v>0</v>
      </c>
      <c r="BG239" s="163">
        <f t="shared" si="32"/>
        <v>0</v>
      </c>
      <c r="BH239" s="163">
        <f t="shared" si="33"/>
        <v>0</v>
      </c>
      <c r="BI239" s="163">
        <f t="shared" si="34"/>
        <v>0</v>
      </c>
      <c r="BJ239" s="14" t="s">
        <v>83</v>
      </c>
      <c r="BK239" s="163">
        <f t="shared" si="35"/>
        <v>0</v>
      </c>
      <c r="BL239" s="14" t="s">
        <v>177</v>
      </c>
      <c r="BM239" s="162" t="s">
        <v>926</v>
      </c>
    </row>
    <row r="240" spans="1:65" s="2" customFormat="1" ht="16.5" customHeight="1">
      <c r="A240" s="26"/>
      <c r="B240" s="149"/>
      <c r="C240" s="150" t="s">
        <v>474</v>
      </c>
      <c r="D240" s="150" t="s">
        <v>173</v>
      </c>
      <c r="E240" s="151" t="s">
        <v>1543</v>
      </c>
      <c r="F240" s="152" t="s">
        <v>1544</v>
      </c>
      <c r="G240" s="153" t="s">
        <v>208</v>
      </c>
      <c r="H240" s="154">
        <v>180</v>
      </c>
      <c r="I240" s="155"/>
      <c r="J240" s="155"/>
      <c r="K240" s="156"/>
      <c r="L240" s="157"/>
      <c r="M240" s="158" t="s">
        <v>1</v>
      </c>
      <c r="N240" s="159" t="s">
        <v>36</v>
      </c>
      <c r="O240" s="160">
        <v>0</v>
      </c>
      <c r="P240" s="160">
        <f t="shared" si="27"/>
        <v>0</v>
      </c>
      <c r="Q240" s="160">
        <v>0</v>
      </c>
      <c r="R240" s="160">
        <f t="shared" si="28"/>
        <v>0</v>
      </c>
      <c r="S240" s="160">
        <v>0</v>
      </c>
      <c r="T240" s="161">
        <f t="shared" si="29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176</v>
      </c>
      <c r="AT240" s="162" t="s">
        <v>173</v>
      </c>
      <c r="AU240" s="162" t="s">
        <v>83</v>
      </c>
      <c r="AY240" s="14" t="s">
        <v>170</v>
      </c>
      <c r="BE240" s="163">
        <f t="shared" si="30"/>
        <v>0</v>
      </c>
      <c r="BF240" s="163">
        <f t="shared" si="31"/>
        <v>0</v>
      </c>
      <c r="BG240" s="163">
        <f t="shared" si="32"/>
        <v>0</v>
      </c>
      <c r="BH240" s="163">
        <f t="shared" si="33"/>
        <v>0</v>
      </c>
      <c r="BI240" s="163">
        <f t="shared" si="34"/>
        <v>0</v>
      </c>
      <c r="BJ240" s="14" t="s">
        <v>83</v>
      </c>
      <c r="BK240" s="163">
        <f t="shared" si="35"/>
        <v>0</v>
      </c>
      <c r="BL240" s="14" t="s">
        <v>177</v>
      </c>
      <c r="BM240" s="162" t="s">
        <v>929</v>
      </c>
    </row>
    <row r="241" spans="1:65" s="2" customFormat="1" ht="24.2" customHeight="1">
      <c r="A241" s="26"/>
      <c r="B241" s="149"/>
      <c r="C241" s="164" t="s">
        <v>930</v>
      </c>
      <c r="D241" s="164" t="s">
        <v>178</v>
      </c>
      <c r="E241" s="165" t="s">
        <v>1545</v>
      </c>
      <c r="F241" s="166" t="s">
        <v>1546</v>
      </c>
      <c r="G241" s="167" t="s">
        <v>208</v>
      </c>
      <c r="H241" s="168">
        <v>180</v>
      </c>
      <c r="I241" s="169"/>
      <c r="J241" s="169"/>
      <c r="K241" s="170"/>
      <c r="L241" s="27"/>
      <c r="M241" s="171" t="s">
        <v>1</v>
      </c>
      <c r="N241" s="172" t="s">
        <v>36</v>
      </c>
      <c r="O241" s="160">
        <v>0</v>
      </c>
      <c r="P241" s="160">
        <f t="shared" si="27"/>
        <v>0</v>
      </c>
      <c r="Q241" s="160">
        <v>0</v>
      </c>
      <c r="R241" s="160">
        <f t="shared" si="28"/>
        <v>0</v>
      </c>
      <c r="S241" s="160">
        <v>0</v>
      </c>
      <c r="T241" s="161">
        <f t="shared" si="29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2" t="s">
        <v>177</v>
      </c>
      <c r="AT241" s="162" t="s">
        <v>178</v>
      </c>
      <c r="AU241" s="162" t="s">
        <v>83</v>
      </c>
      <c r="AY241" s="14" t="s">
        <v>170</v>
      </c>
      <c r="BE241" s="163">
        <f t="shared" si="30"/>
        <v>0</v>
      </c>
      <c r="BF241" s="163">
        <f t="shared" si="31"/>
        <v>0</v>
      </c>
      <c r="BG241" s="163">
        <f t="shared" si="32"/>
        <v>0</v>
      </c>
      <c r="BH241" s="163">
        <f t="shared" si="33"/>
        <v>0</v>
      </c>
      <c r="BI241" s="163">
        <f t="shared" si="34"/>
        <v>0</v>
      </c>
      <c r="BJ241" s="14" t="s">
        <v>83</v>
      </c>
      <c r="BK241" s="163">
        <f t="shared" si="35"/>
        <v>0</v>
      </c>
      <c r="BL241" s="14" t="s">
        <v>177</v>
      </c>
      <c r="BM241" s="162" t="s">
        <v>933</v>
      </c>
    </row>
    <row r="242" spans="1:65" s="2" customFormat="1" ht="16.5" customHeight="1">
      <c r="A242" s="26"/>
      <c r="B242" s="149"/>
      <c r="C242" s="150" t="s">
        <v>480</v>
      </c>
      <c r="D242" s="150" t="s">
        <v>173</v>
      </c>
      <c r="E242" s="151" t="s">
        <v>1547</v>
      </c>
      <c r="F242" s="152" t="s">
        <v>1548</v>
      </c>
      <c r="G242" s="153" t="s">
        <v>208</v>
      </c>
      <c r="H242" s="154">
        <v>85</v>
      </c>
      <c r="I242" s="155"/>
      <c r="J242" s="155"/>
      <c r="K242" s="156"/>
      <c r="L242" s="157"/>
      <c r="M242" s="158" t="s">
        <v>1</v>
      </c>
      <c r="N242" s="159" t="s">
        <v>36</v>
      </c>
      <c r="O242" s="160">
        <v>0</v>
      </c>
      <c r="P242" s="160">
        <f t="shared" si="27"/>
        <v>0</v>
      </c>
      <c r="Q242" s="160">
        <v>0</v>
      </c>
      <c r="R242" s="160">
        <f t="shared" si="28"/>
        <v>0</v>
      </c>
      <c r="S242" s="160">
        <v>0</v>
      </c>
      <c r="T242" s="161">
        <f t="shared" si="29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176</v>
      </c>
      <c r="AT242" s="162" t="s">
        <v>173</v>
      </c>
      <c r="AU242" s="162" t="s">
        <v>83</v>
      </c>
      <c r="AY242" s="14" t="s">
        <v>170</v>
      </c>
      <c r="BE242" s="163">
        <f t="shared" si="30"/>
        <v>0</v>
      </c>
      <c r="BF242" s="163">
        <f t="shared" si="31"/>
        <v>0</v>
      </c>
      <c r="BG242" s="163">
        <f t="shared" si="32"/>
        <v>0</v>
      </c>
      <c r="BH242" s="163">
        <f t="shared" si="33"/>
        <v>0</v>
      </c>
      <c r="BI242" s="163">
        <f t="shared" si="34"/>
        <v>0</v>
      </c>
      <c r="BJ242" s="14" t="s">
        <v>83</v>
      </c>
      <c r="BK242" s="163">
        <f t="shared" si="35"/>
        <v>0</v>
      </c>
      <c r="BL242" s="14" t="s">
        <v>177</v>
      </c>
      <c r="BM242" s="162" t="s">
        <v>939</v>
      </c>
    </row>
    <row r="243" spans="1:65" s="2" customFormat="1" ht="24.2" customHeight="1">
      <c r="A243" s="26"/>
      <c r="B243" s="149"/>
      <c r="C243" s="164" t="s">
        <v>940</v>
      </c>
      <c r="D243" s="164" t="s">
        <v>178</v>
      </c>
      <c r="E243" s="165" t="s">
        <v>1549</v>
      </c>
      <c r="F243" s="166" t="s">
        <v>1550</v>
      </c>
      <c r="G243" s="167" t="s">
        <v>208</v>
      </c>
      <c r="H243" s="168">
        <v>85</v>
      </c>
      <c r="I243" s="169"/>
      <c r="J243" s="169"/>
      <c r="K243" s="170"/>
      <c r="L243" s="27"/>
      <c r="M243" s="171" t="s">
        <v>1</v>
      </c>
      <c r="N243" s="172" t="s">
        <v>36</v>
      </c>
      <c r="O243" s="160">
        <v>0</v>
      </c>
      <c r="P243" s="160">
        <f t="shared" si="27"/>
        <v>0</v>
      </c>
      <c r="Q243" s="160">
        <v>0</v>
      </c>
      <c r="R243" s="160">
        <f t="shared" si="28"/>
        <v>0</v>
      </c>
      <c r="S243" s="160">
        <v>0</v>
      </c>
      <c r="T243" s="161">
        <f t="shared" si="29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177</v>
      </c>
      <c r="AT243" s="162" t="s">
        <v>178</v>
      </c>
      <c r="AU243" s="162" t="s">
        <v>83</v>
      </c>
      <c r="AY243" s="14" t="s">
        <v>170</v>
      </c>
      <c r="BE243" s="163">
        <f t="shared" si="30"/>
        <v>0</v>
      </c>
      <c r="BF243" s="163">
        <f t="shared" si="31"/>
        <v>0</v>
      </c>
      <c r="BG243" s="163">
        <f t="shared" si="32"/>
        <v>0</v>
      </c>
      <c r="BH243" s="163">
        <f t="shared" si="33"/>
        <v>0</v>
      </c>
      <c r="BI243" s="163">
        <f t="shared" si="34"/>
        <v>0</v>
      </c>
      <c r="BJ243" s="14" t="s">
        <v>83</v>
      </c>
      <c r="BK243" s="163">
        <f t="shared" si="35"/>
        <v>0</v>
      </c>
      <c r="BL243" s="14" t="s">
        <v>177</v>
      </c>
      <c r="BM243" s="162" t="s">
        <v>943</v>
      </c>
    </row>
    <row r="244" spans="1:65" s="2" customFormat="1" ht="16.5" customHeight="1">
      <c r="A244" s="26"/>
      <c r="B244" s="149"/>
      <c r="C244" s="150" t="s">
        <v>483</v>
      </c>
      <c r="D244" s="150" t="s">
        <v>173</v>
      </c>
      <c r="E244" s="151" t="s">
        <v>1551</v>
      </c>
      <c r="F244" s="152" t="s">
        <v>1552</v>
      </c>
      <c r="G244" s="153" t="s">
        <v>208</v>
      </c>
      <c r="H244" s="154">
        <v>70</v>
      </c>
      <c r="I244" s="155"/>
      <c r="J244" s="155"/>
      <c r="K244" s="156"/>
      <c r="L244" s="157"/>
      <c r="M244" s="158" t="s">
        <v>1</v>
      </c>
      <c r="N244" s="159" t="s">
        <v>36</v>
      </c>
      <c r="O244" s="160">
        <v>0</v>
      </c>
      <c r="P244" s="160">
        <f t="shared" si="27"/>
        <v>0</v>
      </c>
      <c r="Q244" s="160">
        <v>0</v>
      </c>
      <c r="R244" s="160">
        <f t="shared" si="28"/>
        <v>0</v>
      </c>
      <c r="S244" s="160">
        <v>0</v>
      </c>
      <c r="T244" s="161">
        <f t="shared" si="29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2" t="s">
        <v>176</v>
      </c>
      <c r="AT244" s="162" t="s">
        <v>173</v>
      </c>
      <c r="AU244" s="162" t="s">
        <v>83</v>
      </c>
      <c r="AY244" s="14" t="s">
        <v>170</v>
      </c>
      <c r="BE244" s="163">
        <f t="shared" si="30"/>
        <v>0</v>
      </c>
      <c r="BF244" s="163">
        <f t="shared" si="31"/>
        <v>0</v>
      </c>
      <c r="BG244" s="163">
        <f t="shared" si="32"/>
        <v>0</v>
      </c>
      <c r="BH244" s="163">
        <f t="shared" si="33"/>
        <v>0</v>
      </c>
      <c r="BI244" s="163">
        <f t="shared" si="34"/>
        <v>0</v>
      </c>
      <c r="BJ244" s="14" t="s">
        <v>83</v>
      </c>
      <c r="BK244" s="163">
        <f t="shared" si="35"/>
        <v>0</v>
      </c>
      <c r="BL244" s="14" t="s">
        <v>177</v>
      </c>
      <c r="BM244" s="162" t="s">
        <v>946</v>
      </c>
    </row>
    <row r="245" spans="1:65" s="2" customFormat="1" ht="24.2" customHeight="1">
      <c r="A245" s="26"/>
      <c r="B245" s="149"/>
      <c r="C245" s="164" t="s">
        <v>947</v>
      </c>
      <c r="D245" s="164" t="s">
        <v>178</v>
      </c>
      <c r="E245" s="165" t="s">
        <v>1553</v>
      </c>
      <c r="F245" s="166" t="s">
        <v>1554</v>
      </c>
      <c r="G245" s="167" t="s">
        <v>208</v>
      </c>
      <c r="H245" s="168">
        <v>70</v>
      </c>
      <c r="I245" s="169"/>
      <c r="J245" s="169"/>
      <c r="K245" s="170"/>
      <c r="L245" s="27"/>
      <c r="M245" s="171" t="s">
        <v>1</v>
      </c>
      <c r="N245" s="172" t="s">
        <v>36</v>
      </c>
      <c r="O245" s="160">
        <v>0</v>
      </c>
      <c r="P245" s="160">
        <f t="shared" si="27"/>
        <v>0</v>
      </c>
      <c r="Q245" s="160">
        <v>0</v>
      </c>
      <c r="R245" s="160">
        <f t="shared" si="28"/>
        <v>0</v>
      </c>
      <c r="S245" s="160">
        <v>0</v>
      </c>
      <c r="T245" s="161">
        <f t="shared" si="29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177</v>
      </c>
      <c r="AT245" s="162" t="s">
        <v>178</v>
      </c>
      <c r="AU245" s="162" t="s">
        <v>83</v>
      </c>
      <c r="AY245" s="14" t="s">
        <v>170</v>
      </c>
      <c r="BE245" s="163">
        <f t="shared" si="30"/>
        <v>0</v>
      </c>
      <c r="BF245" s="163">
        <f t="shared" si="31"/>
        <v>0</v>
      </c>
      <c r="BG245" s="163">
        <f t="shared" si="32"/>
        <v>0</v>
      </c>
      <c r="BH245" s="163">
        <f t="shared" si="33"/>
        <v>0</v>
      </c>
      <c r="BI245" s="163">
        <f t="shared" si="34"/>
        <v>0</v>
      </c>
      <c r="BJ245" s="14" t="s">
        <v>83</v>
      </c>
      <c r="BK245" s="163">
        <f t="shared" si="35"/>
        <v>0</v>
      </c>
      <c r="BL245" s="14" t="s">
        <v>177</v>
      </c>
      <c r="BM245" s="162" t="s">
        <v>950</v>
      </c>
    </row>
    <row r="246" spans="1:65" s="2" customFormat="1" ht="16.5" customHeight="1">
      <c r="A246" s="26"/>
      <c r="B246" s="149"/>
      <c r="C246" s="150" t="s">
        <v>487</v>
      </c>
      <c r="D246" s="150" t="s">
        <v>173</v>
      </c>
      <c r="E246" s="151" t="s">
        <v>1555</v>
      </c>
      <c r="F246" s="152" t="s">
        <v>1556</v>
      </c>
      <c r="G246" s="153" t="s">
        <v>208</v>
      </c>
      <c r="H246" s="154">
        <v>40</v>
      </c>
      <c r="I246" s="155"/>
      <c r="J246" s="155"/>
      <c r="K246" s="156"/>
      <c r="L246" s="157"/>
      <c r="M246" s="158" t="s">
        <v>1</v>
      </c>
      <c r="N246" s="159" t="s">
        <v>36</v>
      </c>
      <c r="O246" s="160">
        <v>0</v>
      </c>
      <c r="P246" s="160">
        <f t="shared" si="27"/>
        <v>0</v>
      </c>
      <c r="Q246" s="160">
        <v>0</v>
      </c>
      <c r="R246" s="160">
        <f t="shared" si="28"/>
        <v>0</v>
      </c>
      <c r="S246" s="160">
        <v>0</v>
      </c>
      <c r="T246" s="161">
        <f t="shared" si="29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176</v>
      </c>
      <c r="AT246" s="162" t="s">
        <v>173</v>
      </c>
      <c r="AU246" s="162" t="s">
        <v>83</v>
      </c>
      <c r="AY246" s="14" t="s">
        <v>170</v>
      </c>
      <c r="BE246" s="163">
        <f t="shared" si="30"/>
        <v>0</v>
      </c>
      <c r="BF246" s="163">
        <f t="shared" si="31"/>
        <v>0</v>
      </c>
      <c r="BG246" s="163">
        <f t="shared" si="32"/>
        <v>0</v>
      </c>
      <c r="BH246" s="163">
        <f t="shared" si="33"/>
        <v>0</v>
      </c>
      <c r="BI246" s="163">
        <f t="shared" si="34"/>
        <v>0</v>
      </c>
      <c r="BJ246" s="14" t="s">
        <v>83</v>
      </c>
      <c r="BK246" s="163">
        <f t="shared" si="35"/>
        <v>0</v>
      </c>
      <c r="BL246" s="14" t="s">
        <v>177</v>
      </c>
      <c r="BM246" s="162" t="s">
        <v>953</v>
      </c>
    </row>
    <row r="247" spans="1:65" s="2" customFormat="1" ht="24.2" customHeight="1">
      <c r="A247" s="26"/>
      <c r="B247" s="149"/>
      <c r="C247" s="164" t="s">
        <v>1189</v>
      </c>
      <c r="D247" s="164" t="s">
        <v>178</v>
      </c>
      <c r="E247" s="165" t="s">
        <v>1557</v>
      </c>
      <c r="F247" s="166" t="s">
        <v>1558</v>
      </c>
      <c r="G247" s="167" t="s">
        <v>208</v>
      </c>
      <c r="H247" s="168">
        <v>40</v>
      </c>
      <c r="I247" s="169"/>
      <c r="J247" s="169"/>
      <c r="K247" s="170"/>
      <c r="L247" s="27"/>
      <c r="M247" s="171" t="s">
        <v>1</v>
      </c>
      <c r="N247" s="172" t="s">
        <v>36</v>
      </c>
      <c r="O247" s="160">
        <v>0</v>
      </c>
      <c r="P247" s="160">
        <f t="shared" si="27"/>
        <v>0</v>
      </c>
      <c r="Q247" s="160">
        <v>0</v>
      </c>
      <c r="R247" s="160">
        <f t="shared" si="28"/>
        <v>0</v>
      </c>
      <c r="S247" s="160">
        <v>0</v>
      </c>
      <c r="T247" s="161">
        <f t="shared" si="29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177</v>
      </c>
      <c r="AT247" s="162" t="s">
        <v>178</v>
      </c>
      <c r="AU247" s="162" t="s">
        <v>83</v>
      </c>
      <c r="AY247" s="14" t="s">
        <v>170</v>
      </c>
      <c r="BE247" s="163">
        <f t="shared" si="30"/>
        <v>0</v>
      </c>
      <c r="BF247" s="163">
        <f t="shared" si="31"/>
        <v>0</v>
      </c>
      <c r="BG247" s="163">
        <f t="shared" si="32"/>
        <v>0</v>
      </c>
      <c r="BH247" s="163">
        <f t="shared" si="33"/>
        <v>0</v>
      </c>
      <c r="BI247" s="163">
        <f t="shared" si="34"/>
        <v>0</v>
      </c>
      <c r="BJ247" s="14" t="s">
        <v>83</v>
      </c>
      <c r="BK247" s="163">
        <f t="shared" si="35"/>
        <v>0</v>
      </c>
      <c r="BL247" s="14" t="s">
        <v>177</v>
      </c>
      <c r="BM247" s="162" t="s">
        <v>1191</v>
      </c>
    </row>
    <row r="248" spans="1:65" s="2" customFormat="1" ht="16.5" customHeight="1">
      <c r="A248" s="26"/>
      <c r="B248" s="149"/>
      <c r="C248" s="164" t="s">
        <v>490</v>
      </c>
      <c r="D248" s="164" t="s">
        <v>178</v>
      </c>
      <c r="E248" s="165" t="s">
        <v>1559</v>
      </c>
      <c r="F248" s="166" t="s">
        <v>1560</v>
      </c>
      <c r="G248" s="167" t="s">
        <v>938</v>
      </c>
      <c r="H248" s="168">
        <v>400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</v>
      </c>
      <c r="P248" s="160">
        <f t="shared" si="27"/>
        <v>0</v>
      </c>
      <c r="Q248" s="160">
        <v>0</v>
      </c>
      <c r="R248" s="160">
        <f t="shared" si="28"/>
        <v>0</v>
      </c>
      <c r="S248" s="160">
        <v>0</v>
      </c>
      <c r="T248" s="161">
        <f t="shared" si="29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177</v>
      </c>
      <c r="AT248" s="162" t="s">
        <v>178</v>
      </c>
      <c r="AU248" s="162" t="s">
        <v>83</v>
      </c>
      <c r="AY248" s="14" t="s">
        <v>170</v>
      </c>
      <c r="BE248" s="163">
        <f t="shared" si="30"/>
        <v>0</v>
      </c>
      <c r="BF248" s="163">
        <f t="shared" si="31"/>
        <v>0</v>
      </c>
      <c r="BG248" s="163">
        <f t="shared" si="32"/>
        <v>0</v>
      </c>
      <c r="BH248" s="163">
        <f t="shared" si="33"/>
        <v>0</v>
      </c>
      <c r="BI248" s="163">
        <f t="shared" si="34"/>
        <v>0</v>
      </c>
      <c r="BJ248" s="14" t="s">
        <v>83</v>
      </c>
      <c r="BK248" s="163">
        <f t="shared" si="35"/>
        <v>0</v>
      </c>
      <c r="BL248" s="14" t="s">
        <v>177</v>
      </c>
      <c r="BM248" s="162" t="s">
        <v>1192</v>
      </c>
    </row>
    <row r="249" spans="1:65" s="2" customFormat="1" ht="16.5" customHeight="1">
      <c r="A249" s="26"/>
      <c r="B249" s="149"/>
      <c r="C249" s="164" t="s">
        <v>1193</v>
      </c>
      <c r="D249" s="164" t="s">
        <v>178</v>
      </c>
      <c r="E249" s="165" t="s">
        <v>1561</v>
      </c>
      <c r="F249" s="166" t="s">
        <v>1562</v>
      </c>
      <c r="G249" s="167" t="s">
        <v>938</v>
      </c>
      <c r="H249" s="168">
        <v>300</v>
      </c>
      <c r="I249" s="169"/>
      <c r="J249" s="169"/>
      <c r="K249" s="170"/>
      <c r="L249" s="27"/>
      <c r="M249" s="171" t="s">
        <v>1</v>
      </c>
      <c r="N249" s="172" t="s">
        <v>36</v>
      </c>
      <c r="O249" s="160">
        <v>0</v>
      </c>
      <c r="P249" s="160">
        <f t="shared" si="27"/>
        <v>0</v>
      </c>
      <c r="Q249" s="160">
        <v>0</v>
      </c>
      <c r="R249" s="160">
        <f t="shared" si="28"/>
        <v>0</v>
      </c>
      <c r="S249" s="160">
        <v>0</v>
      </c>
      <c r="T249" s="161">
        <f t="shared" si="29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177</v>
      </c>
      <c r="AT249" s="162" t="s">
        <v>178</v>
      </c>
      <c r="AU249" s="162" t="s">
        <v>83</v>
      </c>
      <c r="AY249" s="14" t="s">
        <v>170</v>
      </c>
      <c r="BE249" s="163">
        <f t="shared" si="30"/>
        <v>0</v>
      </c>
      <c r="BF249" s="163">
        <f t="shared" si="31"/>
        <v>0</v>
      </c>
      <c r="BG249" s="163">
        <f t="shared" si="32"/>
        <v>0</v>
      </c>
      <c r="BH249" s="163">
        <f t="shared" si="33"/>
        <v>0</v>
      </c>
      <c r="BI249" s="163">
        <f t="shared" si="34"/>
        <v>0</v>
      </c>
      <c r="BJ249" s="14" t="s">
        <v>83</v>
      </c>
      <c r="BK249" s="163">
        <f t="shared" si="35"/>
        <v>0</v>
      </c>
      <c r="BL249" s="14" t="s">
        <v>177</v>
      </c>
      <c r="BM249" s="162" t="s">
        <v>1194</v>
      </c>
    </row>
    <row r="250" spans="1:65" s="2" customFormat="1" ht="16.5" customHeight="1">
      <c r="A250" s="26"/>
      <c r="B250" s="149"/>
      <c r="C250" s="164" t="s">
        <v>740</v>
      </c>
      <c r="D250" s="164" t="s">
        <v>178</v>
      </c>
      <c r="E250" s="165" t="s">
        <v>1563</v>
      </c>
      <c r="F250" s="166" t="s">
        <v>1564</v>
      </c>
      <c r="G250" s="167" t="s">
        <v>1565</v>
      </c>
      <c r="H250" s="168">
        <v>1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27"/>
        <v>0</v>
      </c>
      <c r="Q250" s="160">
        <v>0</v>
      </c>
      <c r="R250" s="160">
        <f t="shared" si="28"/>
        <v>0</v>
      </c>
      <c r="S250" s="160">
        <v>0</v>
      </c>
      <c r="T250" s="161">
        <f t="shared" si="29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177</v>
      </c>
      <c r="AT250" s="162" t="s">
        <v>178</v>
      </c>
      <c r="AU250" s="162" t="s">
        <v>83</v>
      </c>
      <c r="AY250" s="14" t="s">
        <v>170</v>
      </c>
      <c r="BE250" s="163">
        <f t="shared" si="30"/>
        <v>0</v>
      </c>
      <c r="BF250" s="163">
        <f t="shared" si="31"/>
        <v>0</v>
      </c>
      <c r="BG250" s="163">
        <f t="shared" si="32"/>
        <v>0</v>
      </c>
      <c r="BH250" s="163">
        <f t="shared" si="33"/>
        <v>0</v>
      </c>
      <c r="BI250" s="163">
        <f t="shared" si="34"/>
        <v>0</v>
      </c>
      <c r="BJ250" s="14" t="s">
        <v>83</v>
      </c>
      <c r="BK250" s="163">
        <f t="shared" si="35"/>
        <v>0</v>
      </c>
      <c r="BL250" s="14" t="s">
        <v>177</v>
      </c>
      <c r="BM250" s="162" t="s">
        <v>1195</v>
      </c>
    </row>
    <row r="251" spans="1:65" s="2" customFormat="1" ht="16.5" customHeight="1">
      <c r="A251" s="26"/>
      <c r="B251" s="149"/>
      <c r="C251" s="164" t="s">
        <v>1196</v>
      </c>
      <c r="D251" s="164" t="s">
        <v>178</v>
      </c>
      <c r="E251" s="165" t="s">
        <v>1566</v>
      </c>
      <c r="F251" s="166" t="s">
        <v>1564</v>
      </c>
      <c r="G251" s="167" t="s">
        <v>1565</v>
      </c>
      <c r="H251" s="168">
        <v>0</v>
      </c>
      <c r="I251" s="169"/>
      <c r="J251" s="169"/>
      <c r="K251" s="170"/>
      <c r="L251" s="27"/>
      <c r="M251" s="171" t="s">
        <v>1</v>
      </c>
      <c r="N251" s="172" t="s">
        <v>36</v>
      </c>
      <c r="O251" s="160">
        <v>0</v>
      </c>
      <c r="P251" s="160">
        <f t="shared" si="27"/>
        <v>0</v>
      </c>
      <c r="Q251" s="160">
        <v>0</v>
      </c>
      <c r="R251" s="160">
        <f t="shared" si="28"/>
        <v>0</v>
      </c>
      <c r="S251" s="160">
        <v>0</v>
      </c>
      <c r="T251" s="161">
        <f t="shared" si="29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177</v>
      </c>
      <c r="AT251" s="162" t="s">
        <v>178</v>
      </c>
      <c r="AU251" s="162" t="s">
        <v>83</v>
      </c>
      <c r="AY251" s="14" t="s">
        <v>170</v>
      </c>
      <c r="BE251" s="163">
        <f t="shared" si="30"/>
        <v>0</v>
      </c>
      <c r="BF251" s="163">
        <f t="shared" si="31"/>
        <v>0</v>
      </c>
      <c r="BG251" s="163">
        <f t="shared" si="32"/>
        <v>0</v>
      </c>
      <c r="BH251" s="163">
        <f t="shared" si="33"/>
        <v>0</v>
      </c>
      <c r="BI251" s="163">
        <f t="shared" si="34"/>
        <v>0</v>
      </c>
      <c r="BJ251" s="14" t="s">
        <v>83</v>
      </c>
      <c r="BK251" s="163">
        <f t="shared" si="35"/>
        <v>0</v>
      </c>
      <c r="BL251" s="14" t="s">
        <v>177</v>
      </c>
      <c r="BM251" s="162" t="s">
        <v>1197</v>
      </c>
    </row>
    <row r="252" spans="1:65" s="2" customFormat="1" ht="16.5" customHeight="1">
      <c r="A252" s="26"/>
      <c r="B252" s="149"/>
      <c r="C252" s="164" t="s">
        <v>743</v>
      </c>
      <c r="D252" s="164" t="s">
        <v>178</v>
      </c>
      <c r="E252" s="165" t="s">
        <v>1567</v>
      </c>
      <c r="F252" s="166" t="s">
        <v>1568</v>
      </c>
      <c r="G252" s="167" t="s">
        <v>1565</v>
      </c>
      <c r="H252" s="168">
        <v>1</v>
      </c>
      <c r="I252" s="169"/>
      <c r="J252" s="169"/>
      <c r="K252" s="170"/>
      <c r="L252" s="27"/>
      <c r="M252" s="171" t="s">
        <v>1</v>
      </c>
      <c r="N252" s="172" t="s">
        <v>36</v>
      </c>
      <c r="O252" s="160">
        <v>0</v>
      </c>
      <c r="P252" s="160">
        <f t="shared" si="27"/>
        <v>0</v>
      </c>
      <c r="Q252" s="160">
        <v>0</v>
      </c>
      <c r="R252" s="160">
        <f t="shared" si="28"/>
        <v>0</v>
      </c>
      <c r="S252" s="160">
        <v>0</v>
      </c>
      <c r="T252" s="161">
        <f t="shared" si="29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2" t="s">
        <v>177</v>
      </c>
      <c r="AT252" s="162" t="s">
        <v>178</v>
      </c>
      <c r="AU252" s="162" t="s">
        <v>83</v>
      </c>
      <c r="AY252" s="14" t="s">
        <v>170</v>
      </c>
      <c r="BE252" s="163">
        <f t="shared" si="30"/>
        <v>0</v>
      </c>
      <c r="BF252" s="163">
        <f t="shared" si="31"/>
        <v>0</v>
      </c>
      <c r="BG252" s="163">
        <f t="shared" si="32"/>
        <v>0</v>
      </c>
      <c r="BH252" s="163">
        <f t="shared" si="33"/>
        <v>0</v>
      </c>
      <c r="BI252" s="163">
        <f t="shared" si="34"/>
        <v>0</v>
      </c>
      <c r="BJ252" s="14" t="s">
        <v>83</v>
      </c>
      <c r="BK252" s="163">
        <f t="shared" si="35"/>
        <v>0</v>
      </c>
      <c r="BL252" s="14" t="s">
        <v>177</v>
      </c>
      <c r="BM252" s="162" t="s">
        <v>1198</v>
      </c>
    </row>
    <row r="253" spans="1:65" s="2" customFormat="1" ht="16.5" customHeight="1">
      <c r="A253" s="26"/>
      <c r="B253" s="149"/>
      <c r="C253" s="164" t="s">
        <v>1199</v>
      </c>
      <c r="D253" s="164" t="s">
        <v>178</v>
      </c>
      <c r="E253" s="165" t="s">
        <v>1569</v>
      </c>
      <c r="F253" s="166" t="s">
        <v>1570</v>
      </c>
      <c r="G253" s="167" t="s">
        <v>1565</v>
      </c>
      <c r="H253" s="168">
        <v>1</v>
      </c>
      <c r="I253" s="169"/>
      <c r="J253" s="169"/>
      <c r="K253" s="170"/>
      <c r="L253" s="27"/>
      <c r="M253" s="171" t="s">
        <v>1</v>
      </c>
      <c r="N253" s="172" t="s">
        <v>36</v>
      </c>
      <c r="O253" s="160">
        <v>0</v>
      </c>
      <c r="P253" s="160">
        <f t="shared" ref="P253:P255" si="36">O253*H253</f>
        <v>0</v>
      </c>
      <c r="Q253" s="160">
        <v>0</v>
      </c>
      <c r="R253" s="160">
        <f t="shared" ref="R253:R255" si="37">Q253*H253</f>
        <v>0</v>
      </c>
      <c r="S253" s="160">
        <v>0</v>
      </c>
      <c r="T253" s="161">
        <f t="shared" ref="T253:T255" si="38">S253*H253</f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177</v>
      </c>
      <c r="AT253" s="162" t="s">
        <v>178</v>
      </c>
      <c r="AU253" s="162" t="s">
        <v>83</v>
      </c>
      <c r="AY253" s="14" t="s">
        <v>170</v>
      </c>
      <c r="BE253" s="163">
        <f t="shared" si="30"/>
        <v>0</v>
      </c>
      <c r="BF253" s="163">
        <f t="shared" si="31"/>
        <v>0</v>
      </c>
      <c r="BG253" s="163">
        <f t="shared" si="32"/>
        <v>0</v>
      </c>
      <c r="BH253" s="163">
        <f t="shared" si="33"/>
        <v>0</v>
      </c>
      <c r="BI253" s="163">
        <f t="shared" si="34"/>
        <v>0</v>
      </c>
      <c r="BJ253" s="14" t="s">
        <v>83</v>
      </c>
      <c r="BK253" s="163">
        <f t="shared" si="35"/>
        <v>0</v>
      </c>
      <c r="BL253" s="14" t="s">
        <v>177</v>
      </c>
      <c r="BM253" s="162" t="s">
        <v>1200</v>
      </c>
    </row>
    <row r="254" spans="1:65" s="2" customFormat="1" ht="16.5" customHeight="1">
      <c r="A254" s="26"/>
      <c r="B254" s="149"/>
      <c r="C254" s="164" t="s">
        <v>747</v>
      </c>
      <c r="D254" s="164" t="s">
        <v>178</v>
      </c>
      <c r="E254" s="165" t="s">
        <v>1571</v>
      </c>
      <c r="F254" s="166" t="s">
        <v>1572</v>
      </c>
      <c r="G254" s="167" t="s">
        <v>1565</v>
      </c>
      <c r="H254" s="168">
        <v>1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 t="shared" si="36"/>
        <v>0</v>
      </c>
      <c r="Q254" s="160">
        <v>0</v>
      </c>
      <c r="R254" s="160">
        <f t="shared" si="37"/>
        <v>0</v>
      </c>
      <c r="S254" s="160">
        <v>0</v>
      </c>
      <c r="T254" s="161">
        <f t="shared" si="38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177</v>
      </c>
      <c r="AT254" s="162" t="s">
        <v>178</v>
      </c>
      <c r="AU254" s="162" t="s">
        <v>83</v>
      </c>
      <c r="AY254" s="14" t="s">
        <v>170</v>
      </c>
      <c r="BE254" s="163">
        <f t="shared" si="30"/>
        <v>0</v>
      </c>
      <c r="BF254" s="163">
        <f t="shared" si="31"/>
        <v>0</v>
      </c>
      <c r="BG254" s="163">
        <f t="shared" si="32"/>
        <v>0</v>
      </c>
      <c r="BH254" s="163">
        <f t="shared" si="33"/>
        <v>0</v>
      </c>
      <c r="BI254" s="163">
        <f t="shared" si="34"/>
        <v>0</v>
      </c>
      <c r="BJ254" s="14" t="s">
        <v>83</v>
      </c>
      <c r="BK254" s="163">
        <f t="shared" si="35"/>
        <v>0</v>
      </c>
      <c r="BL254" s="14" t="s">
        <v>177</v>
      </c>
      <c r="BM254" s="162" t="s">
        <v>1201</v>
      </c>
    </row>
    <row r="255" spans="1:65" s="2" customFormat="1" ht="16.5" customHeight="1">
      <c r="A255" s="26"/>
      <c r="B255" s="149"/>
      <c r="C255" s="164" t="s">
        <v>1202</v>
      </c>
      <c r="D255" s="164" t="s">
        <v>178</v>
      </c>
      <c r="E255" s="165" t="s">
        <v>1573</v>
      </c>
      <c r="F255" s="166" t="s">
        <v>1574</v>
      </c>
      <c r="G255" s="167" t="s">
        <v>1565</v>
      </c>
      <c r="H255" s="168">
        <v>1</v>
      </c>
      <c r="I255" s="169"/>
      <c r="J255" s="169"/>
      <c r="K255" s="170"/>
      <c r="L255" s="27"/>
      <c r="M255" s="173" t="s">
        <v>1</v>
      </c>
      <c r="N255" s="174" t="s">
        <v>36</v>
      </c>
      <c r="O255" s="175">
        <v>0</v>
      </c>
      <c r="P255" s="175">
        <f t="shared" si="36"/>
        <v>0</v>
      </c>
      <c r="Q255" s="175">
        <v>0</v>
      </c>
      <c r="R255" s="175">
        <f t="shared" si="37"/>
        <v>0</v>
      </c>
      <c r="S255" s="175">
        <v>0</v>
      </c>
      <c r="T255" s="176">
        <f t="shared" si="38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2" t="s">
        <v>177</v>
      </c>
      <c r="AT255" s="162" t="s">
        <v>178</v>
      </c>
      <c r="AU255" s="162" t="s">
        <v>83</v>
      </c>
      <c r="AY255" s="14" t="s">
        <v>170</v>
      </c>
      <c r="BE255" s="163">
        <f t="shared" si="30"/>
        <v>0</v>
      </c>
      <c r="BF255" s="163">
        <f t="shared" si="31"/>
        <v>0</v>
      </c>
      <c r="BG255" s="163">
        <f t="shared" si="32"/>
        <v>0</v>
      </c>
      <c r="BH255" s="163">
        <f t="shared" si="33"/>
        <v>0</v>
      </c>
      <c r="BI255" s="163">
        <f t="shared" si="34"/>
        <v>0</v>
      </c>
      <c r="BJ255" s="14" t="s">
        <v>83</v>
      </c>
      <c r="BK255" s="163">
        <f t="shared" si="35"/>
        <v>0</v>
      </c>
      <c r="BL255" s="14" t="s">
        <v>177</v>
      </c>
      <c r="BM255" s="162" t="s">
        <v>1203</v>
      </c>
    </row>
    <row r="256" spans="1:65" s="2" customFormat="1" ht="6.95" customHeight="1">
      <c r="A256" s="26"/>
      <c r="B256" s="44"/>
      <c r="C256" s="45"/>
      <c r="D256" s="45"/>
      <c r="E256" s="45"/>
      <c r="F256" s="45"/>
      <c r="G256" s="45"/>
      <c r="H256" s="45"/>
      <c r="I256" s="45"/>
      <c r="J256" s="45"/>
      <c r="K256" s="45"/>
      <c r="L256" s="27"/>
      <c r="M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</row>
  </sheetData>
  <autoFilter ref="C121:K25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105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hidden="1" customHeight="1">
      <c r="A11" s="26"/>
      <c r="B11" s="27"/>
      <c r="C11" s="26"/>
      <c r="D11" s="26"/>
      <c r="E11" s="183" t="s">
        <v>1576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ROUND(J148,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ROUND((SUM(BE148:BE302)),  2)</f>
        <v>0</v>
      </c>
      <c r="G35" s="103"/>
      <c r="H35" s="103"/>
      <c r="I35" s="104">
        <v>0.2</v>
      </c>
      <c r="J35" s="102">
        <f>ROUND(((SUM(BE148:BE302))*I35),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ROUND((SUM(BF148:BF302)),  2)</f>
        <v>0</v>
      </c>
      <c r="G36" s="26"/>
      <c r="H36" s="26"/>
      <c r="I36" s="106">
        <v>0.2</v>
      </c>
      <c r="J36" s="105">
        <f>ROUND(((SUM(BF148:BF302))*I36),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ROUND((SUM(BG148:BG302)),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ROUND((SUM(BH148:BH302)),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ROUND((SUM(BI148:BI302)),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>
      <c r="A89" s="26"/>
      <c r="B89" s="27"/>
      <c r="C89" s="26"/>
      <c r="D89" s="26"/>
      <c r="E89" s="183" t="str">
        <f>E11</f>
        <v>E1.1 a - E1.1 a  Architektúra  Búracie práce (zmena VV)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J148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J149</f>
        <v>0</v>
      </c>
      <c r="L99" s="118"/>
    </row>
    <row r="100" spans="1:47" s="10" customFormat="1" ht="19.899999999999999" hidden="1" customHeight="1">
      <c r="B100" s="122"/>
      <c r="D100" s="123" t="s">
        <v>1577</v>
      </c>
      <c r="E100" s="124"/>
      <c r="F100" s="124"/>
      <c r="G100" s="124"/>
      <c r="H100" s="124"/>
      <c r="I100" s="124"/>
      <c r="J100" s="125">
        <f>J150</f>
        <v>0</v>
      </c>
      <c r="L100" s="122"/>
    </row>
    <row r="101" spans="1:47" s="10" customFormat="1" ht="19.899999999999999" hidden="1" customHeight="1">
      <c r="B101" s="122"/>
      <c r="D101" s="123" t="s">
        <v>147</v>
      </c>
      <c r="E101" s="124"/>
      <c r="F101" s="124"/>
      <c r="G101" s="124"/>
      <c r="H101" s="124"/>
      <c r="I101" s="124"/>
      <c r="J101" s="125">
        <f>J156</f>
        <v>0</v>
      </c>
      <c r="L101" s="122"/>
    </row>
    <row r="102" spans="1:47" s="10" customFormat="1" ht="19.899999999999999" hidden="1" customHeight="1">
      <c r="B102" s="122"/>
      <c r="D102" s="123" t="s">
        <v>1578</v>
      </c>
      <c r="E102" s="124"/>
      <c r="F102" s="124"/>
      <c r="G102" s="124"/>
      <c r="H102" s="124"/>
      <c r="I102" s="124"/>
      <c r="J102" s="125">
        <f>J160</f>
        <v>0</v>
      </c>
      <c r="L102" s="122"/>
    </row>
    <row r="103" spans="1:47" s="10" customFormat="1" ht="19.899999999999999" hidden="1" customHeight="1">
      <c r="B103" s="122"/>
      <c r="D103" s="123" t="s">
        <v>148</v>
      </c>
      <c r="E103" s="124"/>
      <c r="F103" s="124"/>
      <c r="G103" s="124"/>
      <c r="H103" s="124"/>
      <c r="I103" s="124"/>
      <c r="J103" s="125">
        <f>J164</f>
        <v>0</v>
      </c>
      <c r="L103" s="122"/>
    </row>
    <row r="104" spans="1:47" s="10" customFormat="1" ht="19.899999999999999" hidden="1" customHeight="1">
      <c r="B104" s="122"/>
      <c r="D104" s="123" t="s">
        <v>1579</v>
      </c>
      <c r="E104" s="124"/>
      <c r="F104" s="124"/>
      <c r="G104" s="124"/>
      <c r="H104" s="124"/>
      <c r="I104" s="124"/>
      <c r="J104" s="125">
        <f>J172</f>
        <v>0</v>
      </c>
      <c r="L104" s="122"/>
    </row>
    <row r="105" spans="1:47" s="10" customFormat="1" ht="19.899999999999999" hidden="1" customHeight="1">
      <c r="B105" s="122"/>
      <c r="D105" s="123" t="s">
        <v>1580</v>
      </c>
      <c r="E105" s="124"/>
      <c r="F105" s="124"/>
      <c r="G105" s="124"/>
      <c r="H105" s="124"/>
      <c r="I105" s="124"/>
      <c r="J105" s="125">
        <f>J177</f>
        <v>0</v>
      </c>
      <c r="L105" s="122"/>
    </row>
    <row r="106" spans="1:47" s="10" customFormat="1" ht="19.899999999999999" hidden="1" customHeight="1">
      <c r="B106" s="122"/>
      <c r="D106" s="123" t="s">
        <v>1581</v>
      </c>
      <c r="E106" s="124"/>
      <c r="F106" s="124"/>
      <c r="G106" s="124"/>
      <c r="H106" s="124"/>
      <c r="I106" s="124"/>
      <c r="J106" s="125">
        <f>J201</f>
        <v>0</v>
      </c>
      <c r="L106" s="122"/>
    </row>
    <row r="107" spans="1:47" s="10" customFormat="1" ht="19.899999999999999" hidden="1" customHeight="1">
      <c r="B107" s="122"/>
      <c r="D107" s="123" t="s">
        <v>1582</v>
      </c>
      <c r="E107" s="124"/>
      <c r="F107" s="124"/>
      <c r="G107" s="124"/>
      <c r="H107" s="124"/>
      <c r="I107" s="124"/>
      <c r="J107" s="125">
        <f>J212</f>
        <v>0</v>
      </c>
      <c r="L107" s="122"/>
    </row>
    <row r="108" spans="1:47" s="10" customFormat="1" ht="19.899999999999999" hidden="1" customHeight="1">
      <c r="B108" s="122"/>
      <c r="D108" s="123" t="s">
        <v>1583</v>
      </c>
      <c r="E108" s="124"/>
      <c r="F108" s="124"/>
      <c r="G108" s="124"/>
      <c r="H108" s="124"/>
      <c r="I108" s="124"/>
      <c r="J108" s="125">
        <f>J220</f>
        <v>0</v>
      </c>
      <c r="L108" s="122"/>
    </row>
    <row r="109" spans="1:47" s="10" customFormat="1" ht="19.899999999999999" hidden="1" customHeight="1">
      <c r="B109" s="122"/>
      <c r="D109" s="123" t="s">
        <v>1584</v>
      </c>
      <c r="E109" s="124"/>
      <c r="F109" s="124"/>
      <c r="G109" s="124"/>
      <c r="H109" s="124"/>
      <c r="I109" s="124"/>
      <c r="J109" s="125">
        <f>J229</f>
        <v>0</v>
      </c>
      <c r="L109" s="122"/>
    </row>
    <row r="110" spans="1:47" s="10" customFormat="1" ht="19.899999999999999" hidden="1" customHeight="1">
      <c r="B110" s="122"/>
      <c r="D110" s="123" t="s">
        <v>1585</v>
      </c>
      <c r="E110" s="124"/>
      <c r="F110" s="124"/>
      <c r="G110" s="124"/>
      <c r="H110" s="124"/>
      <c r="I110" s="124"/>
      <c r="J110" s="125">
        <f>J233</f>
        <v>0</v>
      </c>
      <c r="L110" s="122"/>
    </row>
    <row r="111" spans="1:47" s="10" customFormat="1" ht="19.899999999999999" hidden="1" customHeight="1">
      <c r="B111" s="122"/>
      <c r="D111" s="123" t="s">
        <v>1586</v>
      </c>
      <c r="E111" s="124"/>
      <c r="F111" s="124"/>
      <c r="G111" s="124"/>
      <c r="H111" s="124"/>
      <c r="I111" s="124"/>
      <c r="J111" s="125">
        <f>J236</f>
        <v>0</v>
      </c>
      <c r="L111" s="122"/>
    </row>
    <row r="112" spans="1:47" s="10" customFormat="1" ht="19.899999999999999" hidden="1" customHeight="1">
      <c r="B112" s="122"/>
      <c r="D112" s="123" t="s">
        <v>150</v>
      </c>
      <c r="E112" s="124"/>
      <c r="F112" s="124"/>
      <c r="G112" s="124"/>
      <c r="H112" s="124"/>
      <c r="I112" s="124"/>
      <c r="J112" s="125">
        <f>J238</f>
        <v>0</v>
      </c>
      <c r="L112" s="122"/>
    </row>
    <row r="113" spans="1:31" s="10" customFormat="1" ht="19.899999999999999" hidden="1" customHeight="1">
      <c r="B113" s="122"/>
      <c r="D113" s="123" t="s">
        <v>1587</v>
      </c>
      <c r="E113" s="124"/>
      <c r="F113" s="124"/>
      <c r="G113" s="124"/>
      <c r="H113" s="124"/>
      <c r="I113" s="124"/>
      <c r="J113" s="125">
        <f>J244</f>
        <v>0</v>
      </c>
      <c r="L113" s="122"/>
    </row>
    <row r="114" spans="1:31" s="10" customFormat="1" ht="19.899999999999999" hidden="1" customHeight="1">
      <c r="B114" s="122"/>
      <c r="D114" s="123" t="s">
        <v>1588</v>
      </c>
      <c r="E114" s="124"/>
      <c r="F114" s="124"/>
      <c r="G114" s="124"/>
      <c r="H114" s="124"/>
      <c r="I114" s="124"/>
      <c r="J114" s="125">
        <f>J252</f>
        <v>0</v>
      </c>
      <c r="L114" s="122"/>
    </row>
    <row r="115" spans="1:31" s="10" customFormat="1" ht="19.899999999999999" hidden="1" customHeight="1">
      <c r="B115" s="122"/>
      <c r="D115" s="123" t="s">
        <v>1589</v>
      </c>
      <c r="E115" s="124"/>
      <c r="F115" s="124"/>
      <c r="G115" s="124"/>
      <c r="H115" s="124"/>
      <c r="I115" s="124"/>
      <c r="J115" s="125">
        <f>J255</f>
        <v>0</v>
      </c>
      <c r="L115" s="122"/>
    </row>
    <row r="116" spans="1:31" s="10" customFormat="1" ht="19.899999999999999" hidden="1" customHeight="1">
      <c r="B116" s="122"/>
      <c r="D116" s="123" t="s">
        <v>151</v>
      </c>
      <c r="E116" s="124"/>
      <c r="F116" s="124"/>
      <c r="G116" s="124"/>
      <c r="H116" s="124"/>
      <c r="I116" s="124"/>
      <c r="J116" s="125">
        <f>J257</f>
        <v>0</v>
      </c>
      <c r="L116" s="122"/>
    </row>
    <row r="117" spans="1:31" s="9" customFormat="1" ht="24.95" hidden="1" customHeight="1">
      <c r="B117" s="118"/>
      <c r="D117" s="119" t="s">
        <v>152</v>
      </c>
      <c r="E117" s="120"/>
      <c r="F117" s="120"/>
      <c r="G117" s="120"/>
      <c r="H117" s="120"/>
      <c r="I117" s="120"/>
      <c r="J117" s="121">
        <f>J259</f>
        <v>0</v>
      </c>
      <c r="L117" s="118"/>
    </row>
    <row r="118" spans="1:31" s="10" customFormat="1" ht="19.899999999999999" hidden="1" customHeight="1">
      <c r="B118" s="122"/>
      <c r="D118" s="123" t="s">
        <v>326</v>
      </c>
      <c r="E118" s="124"/>
      <c r="F118" s="124"/>
      <c r="G118" s="124"/>
      <c r="H118" s="124"/>
      <c r="I118" s="124"/>
      <c r="J118" s="125">
        <f>J260</f>
        <v>0</v>
      </c>
      <c r="L118" s="122"/>
    </row>
    <row r="119" spans="1:31" s="10" customFormat="1" ht="19.899999999999999" hidden="1" customHeight="1">
      <c r="B119" s="122"/>
      <c r="D119" s="123" t="s">
        <v>328</v>
      </c>
      <c r="E119" s="124"/>
      <c r="F119" s="124"/>
      <c r="G119" s="124"/>
      <c r="H119" s="124"/>
      <c r="I119" s="124"/>
      <c r="J119" s="125">
        <f>J264</f>
        <v>0</v>
      </c>
      <c r="L119" s="122"/>
    </row>
    <row r="120" spans="1:31" s="10" customFormat="1" ht="19.899999999999999" hidden="1" customHeight="1">
      <c r="B120" s="122"/>
      <c r="D120" s="123" t="s">
        <v>1590</v>
      </c>
      <c r="E120" s="124"/>
      <c r="F120" s="124"/>
      <c r="G120" s="124"/>
      <c r="H120" s="124"/>
      <c r="I120" s="124"/>
      <c r="J120" s="125">
        <f>J267</f>
        <v>0</v>
      </c>
      <c r="L120" s="122"/>
    </row>
    <row r="121" spans="1:31" s="10" customFormat="1" ht="19.899999999999999" hidden="1" customHeight="1">
      <c r="B121" s="122"/>
      <c r="D121" s="123" t="s">
        <v>330</v>
      </c>
      <c r="E121" s="124"/>
      <c r="F121" s="124"/>
      <c r="G121" s="124"/>
      <c r="H121" s="124"/>
      <c r="I121" s="124"/>
      <c r="J121" s="125">
        <f>J270</f>
        <v>0</v>
      </c>
      <c r="L121" s="122"/>
    </row>
    <row r="122" spans="1:31" s="10" customFormat="1" ht="19.899999999999999" hidden="1" customHeight="1">
      <c r="B122" s="122"/>
      <c r="D122" s="123" t="s">
        <v>1591</v>
      </c>
      <c r="E122" s="124"/>
      <c r="F122" s="124"/>
      <c r="G122" s="124"/>
      <c r="H122" s="124"/>
      <c r="I122" s="124"/>
      <c r="J122" s="125">
        <f>J278</f>
        <v>0</v>
      </c>
      <c r="L122" s="122"/>
    </row>
    <row r="123" spans="1:31" s="10" customFormat="1" ht="19.899999999999999" hidden="1" customHeight="1">
      <c r="B123" s="122"/>
      <c r="D123" s="123" t="s">
        <v>331</v>
      </c>
      <c r="E123" s="124"/>
      <c r="F123" s="124"/>
      <c r="G123" s="124"/>
      <c r="H123" s="124"/>
      <c r="I123" s="124"/>
      <c r="J123" s="125">
        <f>J284</f>
        <v>0</v>
      </c>
      <c r="L123" s="122"/>
    </row>
    <row r="124" spans="1:31" s="10" customFormat="1" ht="19.899999999999999" hidden="1" customHeight="1">
      <c r="B124" s="122"/>
      <c r="D124" s="123" t="s">
        <v>1592</v>
      </c>
      <c r="E124" s="124"/>
      <c r="F124" s="124"/>
      <c r="G124" s="124"/>
      <c r="H124" s="124"/>
      <c r="I124" s="124"/>
      <c r="J124" s="125">
        <f>J291</f>
        <v>0</v>
      </c>
      <c r="L124" s="122"/>
    </row>
    <row r="125" spans="1:31" s="10" customFormat="1" ht="19.899999999999999" hidden="1" customHeight="1">
      <c r="B125" s="122"/>
      <c r="D125" s="123" t="s">
        <v>1593</v>
      </c>
      <c r="E125" s="124"/>
      <c r="F125" s="124"/>
      <c r="G125" s="124"/>
      <c r="H125" s="124"/>
      <c r="I125" s="124"/>
      <c r="J125" s="125">
        <f>J296</f>
        <v>0</v>
      </c>
      <c r="L125" s="122"/>
    </row>
    <row r="126" spans="1:31" s="10" customFormat="1" ht="19.899999999999999" hidden="1" customHeight="1">
      <c r="B126" s="122"/>
      <c r="D126" s="123" t="s">
        <v>1594</v>
      </c>
      <c r="E126" s="124"/>
      <c r="F126" s="124"/>
      <c r="G126" s="124"/>
      <c r="H126" s="124"/>
      <c r="I126" s="124"/>
      <c r="J126" s="125">
        <f>J298</f>
        <v>0</v>
      </c>
      <c r="L126" s="122"/>
    </row>
    <row r="127" spans="1:31" s="2" customFormat="1" ht="21.75" hidden="1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hidden="1" customHeight="1">
      <c r="A128" s="26"/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31" hidden="1"/>
    <row r="130" spans="1:31" hidden="1"/>
    <row r="131" spans="1:31" hidden="1"/>
    <row r="132" spans="1:31" s="2" customFormat="1" ht="6.95" customHeight="1">
      <c r="A132" s="26"/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24.95" customHeight="1">
      <c r="A133" s="26"/>
      <c r="B133" s="27"/>
      <c r="C133" s="18" t="s">
        <v>156</v>
      </c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6.9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2" customFormat="1" ht="12" customHeight="1">
      <c r="A135" s="26"/>
      <c r="B135" s="27"/>
      <c r="C135" s="23" t="s">
        <v>13</v>
      </c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s="2" customFormat="1" ht="16.5" customHeight="1">
      <c r="A136" s="26"/>
      <c r="B136" s="27"/>
      <c r="C136" s="26"/>
      <c r="D136" s="26"/>
      <c r="E136" s="221" t="str">
        <f>E7</f>
        <v>SOS PZ Devínská Nová Ves rev.2023_11_27</v>
      </c>
      <c r="F136" s="222"/>
      <c r="G136" s="222"/>
      <c r="H136" s="222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31" s="1" customFormat="1" ht="12" customHeight="1">
      <c r="B137" s="17"/>
      <c r="C137" s="23" t="s">
        <v>137</v>
      </c>
      <c r="L137" s="17"/>
    </row>
    <row r="138" spans="1:31" s="2" customFormat="1" ht="23.25" customHeight="1">
      <c r="A138" s="26"/>
      <c r="B138" s="27"/>
      <c r="C138" s="26"/>
      <c r="D138" s="26"/>
      <c r="E138" s="221" t="s">
        <v>1575</v>
      </c>
      <c r="F138" s="220"/>
      <c r="G138" s="220"/>
      <c r="H138" s="220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2" customHeight="1">
      <c r="A139" s="26"/>
      <c r="B139" s="27"/>
      <c r="C139" s="23" t="s">
        <v>139</v>
      </c>
      <c r="D139" s="26"/>
      <c r="E139" s="26"/>
      <c r="F139" s="26"/>
      <c r="G139" s="26"/>
      <c r="H139" s="26"/>
      <c r="I139" s="26"/>
      <c r="J139" s="26"/>
      <c r="K139" s="26"/>
      <c r="L139" s="3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16.5" customHeight="1">
      <c r="A140" s="26"/>
      <c r="B140" s="27"/>
      <c r="C140" s="26"/>
      <c r="D140" s="26"/>
      <c r="E140" s="183" t="str">
        <f>E11</f>
        <v>E1.1 a - E1.1 a  Architektúra  Búracie práce (zmena VV)</v>
      </c>
      <c r="F140" s="220"/>
      <c r="G140" s="220"/>
      <c r="H140" s="220"/>
      <c r="I140" s="26"/>
      <c r="J140" s="26"/>
      <c r="K140" s="26"/>
      <c r="L140" s="39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6.95" customHeight="1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39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12" customHeight="1">
      <c r="A142" s="26"/>
      <c r="B142" s="27"/>
      <c r="C142" s="23" t="s">
        <v>17</v>
      </c>
      <c r="D142" s="26"/>
      <c r="E142" s="26"/>
      <c r="F142" s="21" t="str">
        <f>F14</f>
        <v xml:space="preserve"> </v>
      </c>
      <c r="G142" s="26"/>
      <c r="H142" s="26"/>
      <c r="I142" s="23" t="s">
        <v>19</v>
      </c>
      <c r="J142" s="52" t="str">
        <f>IF(J14="","",J14)</f>
        <v>12. 12. 2023</v>
      </c>
      <c r="K142" s="26"/>
      <c r="L142" s="39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6.9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39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5.2" customHeight="1">
      <c r="A144" s="26"/>
      <c r="B144" s="27"/>
      <c r="C144" s="23" t="s">
        <v>21</v>
      </c>
      <c r="D144" s="26"/>
      <c r="E144" s="26"/>
      <c r="F144" s="21" t="str">
        <f>E17</f>
        <v>Ministerstvo vnútra SR</v>
      </c>
      <c r="G144" s="26"/>
      <c r="H144" s="26"/>
      <c r="I144" s="23" t="s">
        <v>26</v>
      </c>
      <c r="J144" s="24" t="str">
        <f>E23</f>
        <v xml:space="preserve"> </v>
      </c>
      <c r="K144" s="26"/>
      <c r="L144" s="39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5.2" customHeight="1">
      <c r="A145" s="26"/>
      <c r="B145" s="27"/>
      <c r="C145" s="23" t="s">
        <v>25</v>
      </c>
      <c r="D145" s="26"/>
      <c r="E145" s="26"/>
      <c r="F145" s="21">
        <f>IF(E20="","",E20)</f>
        <v>0</v>
      </c>
      <c r="G145" s="26"/>
      <c r="H145" s="26"/>
      <c r="I145" s="23" t="s">
        <v>28</v>
      </c>
      <c r="J145" s="24" t="str">
        <f>E26</f>
        <v/>
      </c>
      <c r="K145" s="26"/>
      <c r="L145" s="39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2" customFormat="1" ht="10.35" customHeight="1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39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65" s="11" customFormat="1" ht="29.25" customHeight="1">
      <c r="A147" s="126"/>
      <c r="B147" s="127"/>
      <c r="C147" s="128" t="s">
        <v>157</v>
      </c>
      <c r="D147" s="129" t="s">
        <v>55</v>
      </c>
      <c r="E147" s="129" t="s">
        <v>51</v>
      </c>
      <c r="F147" s="129" t="s">
        <v>52</v>
      </c>
      <c r="G147" s="129" t="s">
        <v>158</v>
      </c>
      <c r="H147" s="129" t="s">
        <v>159</v>
      </c>
      <c r="I147" s="129" t="s">
        <v>160</v>
      </c>
      <c r="J147" s="130" t="s">
        <v>143</v>
      </c>
      <c r="K147" s="131" t="s">
        <v>161</v>
      </c>
      <c r="L147" s="132"/>
      <c r="M147" s="59" t="s">
        <v>1</v>
      </c>
      <c r="N147" s="60" t="s">
        <v>34</v>
      </c>
      <c r="O147" s="60" t="s">
        <v>162</v>
      </c>
      <c r="P147" s="60" t="s">
        <v>163</v>
      </c>
      <c r="Q147" s="60" t="s">
        <v>164</v>
      </c>
      <c r="R147" s="60" t="s">
        <v>165</v>
      </c>
      <c r="S147" s="60" t="s">
        <v>166</v>
      </c>
      <c r="T147" s="61" t="s">
        <v>167</v>
      </c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</row>
    <row r="148" spans="1:65" s="2" customFormat="1" ht="22.9" customHeight="1">
      <c r="A148" s="26"/>
      <c r="B148" s="27"/>
      <c r="C148" s="66" t="s">
        <v>144</v>
      </c>
      <c r="D148" s="26"/>
      <c r="E148" s="26"/>
      <c r="F148" s="26"/>
      <c r="G148" s="26"/>
      <c r="H148" s="26"/>
      <c r="I148" s="26"/>
      <c r="J148" s="133"/>
      <c r="K148" s="26"/>
      <c r="L148" s="27"/>
      <c r="M148" s="62"/>
      <c r="N148" s="53"/>
      <c r="O148" s="63"/>
      <c r="P148" s="134">
        <f>P149+P259</f>
        <v>0</v>
      </c>
      <c r="Q148" s="63"/>
      <c r="R148" s="134">
        <f>R149+R259</f>
        <v>0</v>
      </c>
      <c r="S148" s="63"/>
      <c r="T148" s="135">
        <f>T149+T259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69</v>
      </c>
      <c r="AU148" s="14" t="s">
        <v>145</v>
      </c>
      <c r="BK148" s="136">
        <f>BK149+BK259</f>
        <v>0</v>
      </c>
    </row>
    <row r="149" spans="1:65" s="12" customFormat="1" ht="25.9" customHeight="1">
      <c r="B149" s="137"/>
      <c r="D149" s="138" t="s">
        <v>69</v>
      </c>
      <c r="E149" s="139" t="s">
        <v>168</v>
      </c>
      <c r="F149" s="139" t="s">
        <v>169</v>
      </c>
      <c r="J149" s="140"/>
      <c r="L149" s="137"/>
      <c r="M149" s="141"/>
      <c r="N149" s="142"/>
      <c r="O149" s="142"/>
      <c r="P149" s="143">
        <f>P150+P156+P160+P164+P172+P177+P201+P212+P220+P229+P233+P236+P238+P244+P252+P255+P257</f>
        <v>0</v>
      </c>
      <c r="Q149" s="142"/>
      <c r="R149" s="143">
        <f>R150+R156+R160+R164+R172+R177+R201+R212+R220+R229+R233+R236+R238+R244+R252+R255+R257</f>
        <v>0</v>
      </c>
      <c r="S149" s="142"/>
      <c r="T149" s="144">
        <f>T150+T156+T160+T164+T172+T177+T201+T212+T220+T229+T233+T236+T238+T244+T252+T255+T257</f>
        <v>0</v>
      </c>
      <c r="AR149" s="138" t="s">
        <v>77</v>
      </c>
      <c r="AT149" s="145" t="s">
        <v>69</v>
      </c>
      <c r="AU149" s="145" t="s">
        <v>70</v>
      </c>
      <c r="AY149" s="138" t="s">
        <v>170</v>
      </c>
      <c r="BK149" s="146">
        <f>BK150+BK156+BK160+BK164+BK172+BK177+BK201+BK212+BK220+BK229+BK233+BK236+BK238+BK244+BK252+BK255+BK257</f>
        <v>0</v>
      </c>
    </row>
    <row r="150" spans="1:65" s="12" customFormat="1" ht="22.9" customHeight="1">
      <c r="B150" s="137"/>
      <c r="D150" s="138" t="s">
        <v>69</v>
      </c>
      <c r="E150" s="147" t="s">
        <v>77</v>
      </c>
      <c r="F150" s="147" t="s">
        <v>1595</v>
      </c>
      <c r="J150" s="148"/>
      <c r="L150" s="137"/>
      <c r="M150" s="141"/>
      <c r="N150" s="142"/>
      <c r="O150" s="142"/>
      <c r="P150" s="143">
        <f>SUM(P151:P155)</f>
        <v>0</v>
      </c>
      <c r="Q150" s="142"/>
      <c r="R150" s="143">
        <f>SUM(R151:R155)</f>
        <v>0</v>
      </c>
      <c r="S150" s="142"/>
      <c r="T150" s="144">
        <f>SUM(T151:T155)</f>
        <v>0</v>
      </c>
      <c r="AR150" s="138" t="s">
        <v>77</v>
      </c>
      <c r="AT150" s="145" t="s">
        <v>69</v>
      </c>
      <c r="AU150" s="145" t="s">
        <v>77</v>
      </c>
      <c r="AY150" s="138" t="s">
        <v>170</v>
      </c>
      <c r="BK150" s="146">
        <f>SUM(BK151:BK155)</f>
        <v>0</v>
      </c>
    </row>
    <row r="151" spans="1:65" s="2" customFormat="1" ht="24.2" customHeight="1">
      <c r="A151" s="26"/>
      <c r="B151" s="149"/>
      <c r="C151" s="164" t="s">
        <v>77</v>
      </c>
      <c r="D151" s="164" t="s">
        <v>178</v>
      </c>
      <c r="E151" s="165" t="s">
        <v>1596</v>
      </c>
      <c r="F151" s="166" t="s">
        <v>1597</v>
      </c>
      <c r="G151" s="167" t="s">
        <v>181</v>
      </c>
      <c r="H151" s="168">
        <v>438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4" t="s">
        <v>83</v>
      </c>
      <c r="BK151" s="163">
        <f>ROUND(I151*H151,2)</f>
        <v>0</v>
      </c>
      <c r="BL151" s="14" t="s">
        <v>177</v>
      </c>
      <c r="BM151" s="162" t="s">
        <v>83</v>
      </c>
    </row>
    <row r="152" spans="1:65" s="2" customFormat="1" ht="37.9" customHeight="1">
      <c r="A152" s="26"/>
      <c r="B152" s="149"/>
      <c r="C152" s="164" t="s">
        <v>83</v>
      </c>
      <c r="D152" s="164" t="s">
        <v>178</v>
      </c>
      <c r="E152" s="165" t="s">
        <v>1598</v>
      </c>
      <c r="F152" s="166" t="s">
        <v>1599</v>
      </c>
      <c r="G152" s="167" t="s">
        <v>181</v>
      </c>
      <c r="H152" s="168">
        <v>72.5</v>
      </c>
      <c r="I152" s="169"/>
      <c r="J152" s="169"/>
      <c r="K152" s="170"/>
      <c r="L152" s="27"/>
      <c r="M152" s="171" t="s">
        <v>1</v>
      </c>
      <c r="N152" s="172" t="s">
        <v>36</v>
      </c>
      <c r="O152" s="160">
        <v>0</v>
      </c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177</v>
      </c>
      <c r="AT152" s="162" t="s">
        <v>178</v>
      </c>
      <c r="AU152" s="162" t="s">
        <v>83</v>
      </c>
      <c r="AY152" s="14" t="s">
        <v>170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4" t="s">
        <v>83</v>
      </c>
      <c r="BK152" s="163">
        <f>ROUND(I152*H152,2)</f>
        <v>0</v>
      </c>
      <c r="BL152" s="14" t="s">
        <v>177</v>
      </c>
      <c r="BM152" s="162" t="s">
        <v>177</v>
      </c>
    </row>
    <row r="153" spans="1:65" s="2" customFormat="1" ht="37.9" customHeight="1">
      <c r="A153" s="26"/>
      <c r="B153" s="149"/>
      <c r="C153" s="164" t="s">
        <v>182</v>
      </c>
      <c r="D153" s="164" t="s">
        <v>178</v>
      </c>
      <c r="E153" s="165" t="s">
        <v>1600</v>
      </c>
      <c r="F153" s="166" t="s">
        <v>1601</v>
      </c>
      <c r="G153" s="167" t="s">
        <v>181</v>
      </c>
      <c r="H153" s="168">
        <v>72.5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4" t="s">
        <v>83</v>
      </c>
      <c r="BK153" s="163">
        <f>ROUND(I153*H153,2)</f>
        <v>0</v>
      </c>
      <c r="BL153" s="14" t="s">
        <v>177</v>
      </c>
      <c r="BM153" s="162" t="s">
        <v>171</v>
      </c>
    </row>
    <row r="154" spans="1:65" s="2" customFormat="1" ht="37.9" customHeight="1">
      <c r="A154" s="26"/>
      <c r="B154" s="149"/>
      <c r="C154" s="164" t="s">
        <v>177</v>
      </c>
      <c r="D154" s="164" t="s">
        <v>178</v>
      </c>
      <c r="E154" s="165" t="s">
        <v>1602</v>
      </c>
      <c r="F154" s="166" t="s">
        <v>1603</v>
      </c>
      <c r="G154" s="167" t="s">
        <v>418</v>
      </c>
      <c r="H154" s="168">
        <v>21.75</v>
      </c>
      <c r="I154" s="169"/>
      <c r="J154" s="169"/>
      <c r="K154" s="170"/>
      <c r="L154" s="27"/>
      <c r="M154" s="171" t="s">
        <v>1</v>
      </c>
      <c r="N154" s="172" t="s">
        <v>36</v>
      </c>
      <c r="O154" s="160">
        <v>0</v>
      </c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177</v>
      </c>
      <c r="AT154" s="162" t="s">
        <v>178</v>
      </c>
      <c r="AU154" s="162" t="s">
        <v>83</v>
      </c>
      <c r="AY154" s="14" t="s">
        <v>170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4" t="s">
        <v>83</v>
      </c>
      <c r="BK154" s="163">
        <f>ROUND(I154*H154,2)</f>
        <v>0</v>
      </c>
      <c r="BL154" s="14" t="s">
        <v>177</v>
      </c>
      <c r="BM154" s="162" t="s">
        <v>176</v>
      </c>
    </row>
    <row r="155" spans="1:65" s="2" customFormat="1" ht="24.2" customHeight="1">
      <c r="A155" s="26"/>
      <c r="B155" s="149"/>
      <c r="C155" s="164" t="s">
        <v>187</v>
      </c>
      <c r="D155" s="164" t="s">
        <v>178</v>
      </c>
      <c r="E155" s="165" t="s">
        <v>931</v>
      </c>
      <c r="F155" s="166" t="s">
        <v>932</v>
      </c>
      <c r="G155" s="167" t="s">
        <v>219</v>
      </c>
      <c r="H155" s="168">
        <v>2</v>
      </c>
      <c r="I155" s="169"/>
      <c r="J155" s="169"/>
      <c r="K155" s="170"/>
      <c r="L155" s="27"/>
      <c r="M155" s="171" t="s">
        <v>1</v>
      </c>
      <c r="N155" s="172" t="s">
        <v>36</v>
      </c>
      <c r="O155" s="160">
        <v>0</v>
      </c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177</v>
      </c>
      <c r="AT155" s="162" t="s">
        <v>178</v>
      </c>
      <c r="AU155" s="162" t="s">
        <v>83</v>
      </c>
      <c r="AY155" s="14" t="s">
        <v>170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4" t="s">
        <v>83</v>
      </c>
      <c r="BK155" s="163">
        <f>ROUND(I155*H155,2)</f>
        <v>0</v>
      </c>
      <c r="BL155" s="14" t="s">
        <v>177</v>
      </c>
      <c r="BM155" s="162" t="s">
        <v>190</v>
      </c>
    </row>
    <row r="156" spans="1:65" s="12" customFormat="1" ht="22.9" customHeight="1">
      <c r="B156" s="137"/>
      <c r="D156" s="138" t="s">
        <v>69</v>
      </c>
      <c r="E156" s="147" t="s">
        <v>171</v>
      </c>
      <c r="F156" s="147" t="s">
        <v>172</v>
      </c>
      <c r="J156" s="148"/>
      <c r="L156" s="137"/>
      <c r="M156" s="141"/>
      <c r="N156" s="142"/>
      <c r="O156" s="142"/>
      <c r="P156" s="143">
        <f>SUM(P157:P159)</f>
        <v>0</v>
      </c>
      <c r="Q156" s="142"/>
      <c r="R156" s="143">
        <f>SUM(R157:R159)</f>
        <v>0</v>
      </c>
      <c r="S156" s="142"/>
      <c r="T156" s="144">
        <f>SUM(T157:T159)</f>
        <v>0</v>
      </c>
      <c r="AR156" s="138" t="s">
        <v>77</v>
      </c>
      <c r="AT156" s="145" t="s">
        <v>69</v>
      </c>
      <c r="AU156" s="145" t="s">
        <v>77</v>
      </c>
      <c r="AY156" s="138" t="s">
        <v>170</v>
      </c>
      <c r="BK156" s="146">
        <f>SUM(BK157:BK159)</f>
        <v>0</v>
      </c>
    </row>
    <row r="157" spans="1:65" s="2" customFormat="1" ht="33" customHeight="1">
      <c r="A157" s="26"/>
      <c r="B157" s="149"/>
      <c r="C157" s="164" t="s">
        <v>171</v>
      </c>
      <c r="D157" s="164" t="s">
        <v>178</v>
      </c>
      <c r="E157" s="165" t="s">
        <v>1604</v>
      </c>
      <c r="F157" s="166" t="s">
        <v>1605</v>
      </c>
      <c r="G157" s="167" t="s">
        <v>181</v>
      </c>
      <c r="H157" s="168">
        <v>39.43</v>
      </c>
      <c r="I157" s="169"/>
      <c r="J157" s="169"/>
      <c r="K157" s="170"/>
      <c r="L157" s="27"/>
      <c r="M157" s="171" t="s">
        <v>1</v>
      </c>
      <c r="N157" s="172" t="s">
        <v>36</v>
      </c>
      <c r="O157" s="160">
        <v>0</v>
      </c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177</v>
      </c>
      <c r="AT157" s="162" t="s">
        <v>178</v>
      </c>
      <c r="AU157" s="162" t="s">
        <v>83</v>
      </c>
      <c r="AY157" s="14" t="s">
        <v>170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4" t="s">
        <v>83</v>
      </c>
      <c r="BK157" s="163">
        <f>ROUND(I157*H157,2)</f>
        <v>0</v>
      </c>
      <c r="BL157" s="14" t="s">
        <v>177</v>
      </c>
      <c r="BM157" s="162" t="s">
        <v>193</v>
      </c>
    </row>
    <row r="158" spans="1:65" s="2" customFormat="1" ht="33" customHeight="1">
      <c r="A158" s="26"/>
      <c r="B158" s="149"/>
      <c r="C158" s="164" t="s">
        <v>194</v>
      </c>
      <c r="D158" s="164" t="s">
        <v>178</v>
      </c>
      <c r="E158" s="165" t="s">
        <v>1606</v>
      </c>
      <c r="F158" s="166" t="s">
        <v>1607</v>
      </c>
      <c r="G158" s="167" t="s">
        <v>181</v>
      </c>
      <c r="H158" s="168">
        <v>81.349999999999994</v>
      </c>
      <c r="I158" s="169"/>
      <c r="J158" s="169"/>
      <c r="K158" s="170"/>
      <c r="L158" s="27"/>
      <c r="M158" s="171" t="s">
        <v>1</v>
      </c>
      <c r="N158" s="172" t="s">
        <v>36</v>
      </c>
      <c r="O158" s="160">
        <v>0</v>
      </c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177</v>
      </c>
      <c r="AT158" s="162" t="s">
        <v>178</v>
      </c>
      <c r="AU158" s="162" t="s">
        <v>83</v>
      </c>
      <c r="AY158" s="14" t="s">
        <v>170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4" t="s">
        <v>83</v>
      </c>
      <c r="BK158" s="163">
        <f>ROUND(I158*H158,2)</f>
        <v>0</v>
      </c>
      <c r="BL158" s="14" t="s">
        <v>177</v>
      </c>
      <c r="BM158" s="162" t="s">
        <v>197</v>
      </c>
    </row>
    <row r="159" spans="1:65" s="2" customFormat="1" ht="24.2" customHeight="1">
      <c r="A159" s="26"/>
      <c r="B159" s="149"/>
      <c r="C159" s="164" t="s">
        <v>176</v>
      </c>
      <c r="D159" s="164" t="s">
        <v>178</v>
      </c>
      <c r="E159" s="165" t="s">
        <v>931</v>
      </c>
      <c r="F159" s="166" t="s">
        <v>932</v>
      </c>
      <c r="G159" s="167" t="s">
        <v>219</v>
      </c>
      <c r="H159" s="168">
        <v>2</v>
      </c>
      <c r="I159" s="169"/>
      <c r="J159" s="169"/>
      <c r="K159" s="170"/>
      <c r="L159" s="27"/>
      <c r="M159" s="171" t="s">
        <v>1</v>
      </c>
      <c r="N159" s="172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177</v>
      </c>
      <c r="AT159" s="162" t="s">
        <v>178</v>
      </c>
      <c r="AU159" s="162" t="s">
        <v>83</v>
      </c>
      <c r="AY159" s="14" t="s">
        <v>170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4" t="s">
        <v>83</v>
      </c>
      <c r="BK159" s="163">
        <f>ROUND(I159*H159,2)</f>
        <v>0</v>
      </c>
      <c r="BL159" s="14" t="s">
        <v>177</v>
      </c>
      <c r="BM159" s="162" t="s">
        <v>200</v>
      </c>
    </row>
    <row r="160" spans="1:65" s="12" customFormat="1" ht="22.9" customHeight="1">
      <c r="B160" s="137"/>
      <c r="D160" s="138" t="s">
        <v>69</v>
      </c>
      <c r="E160" s="147" t="s">
        <v>1608</v>
      </c>
      <c r="F160" s="147" t="s">
        <v>1609</v>
      </c>
      <c r="J160" s="148"/>
      <c r="L160" s="137"/>
      <c r="M160" s="141"/>
      <c r="N160" s="142"/>
      <c r="O160" s="142"/>
      <c r="P160" s="143">
        <f>SUM(P161:P163)</f>
        <v>0</v>
      </c>
      <c r="Q160" s="142"/>
      <c r="R160" s="143">
        <f>SUM(R161:R163)</f>
        <v>0</v>
      </c>
      <c r="S160" s="142"/>
      <c r="T160" s="144">
        <f>SUM(T161:T163)</f>
        <v>0</v>
      </c>
      <c r="AR160" s="138" t="s">
        <v>77</v>
      </c>
      <c r="AT160" s="145" t="s">
        <v>69</v>
      </c>
      <c r="AU160" s="145" t="s">
        <v>77</v>
      </c>
      <c r="AY160" s="138" t="s">
        <v>170</v>
      </c>
      <c r="BK160" s="146">
        <f>SUM(BK161:BK163)</f>
        <v>0</v>
      </c>
    </row>
    <row r="161" spans="1:65" s="2" customFormat="1" ht="33" customHeight="1">
      <c r="A161" s="26"/>
      <c r="B161" s="149"/>
      <c r="C161" s="164" t="s">
        <v>201</v>
      </c>
      <c r="D161" s="164" t="s">
        <v>178</v>
      </c>
      <c r="E161" s="165" t="s">
        <v>1610</v>
      </c>
      <c r="F161" s="166" t="s">
        <v>1611</v>
      </c>
      <c r="G161" s="167" t="s">
        <v>181</v>
      </c>
      <c r="H161" s="168">
        <v>3950.11</v>
      </c>
      <c r="I161" s="169"/>
      <c r="J161" s="169"/>
      <c r="K161" s="170"/>
      <c r="L161" s="27"/>
      <c r="M161" s="171" t="s">
        <v>1</v>
      </c>
      <c r="N161" s="172" t="s">
        <v>36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177</v>
      </c>
      <c r="AT161" s="162" t="s">
        <v>178</v>
      </c>
      <c r="AU161" s="162" t="s">
        <v>83</v>
      </c>
      <c r="AY161" s="14" t="s">
        <v>170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4" t="s">
        <v>83</v>
      </c>
      <c r="BK161" s="163">
        <f>ROUND(I161*H161,2)</f>
        <v>0</v>
      </c>
      <c r="BL161" s="14" t="s">
        <v>177</v>
      </c>
      <c r="BM161" s="162" t="s">
        <v>204</v>
      </c>
    </row>
    <row r="162" spans="1:65" s="2" customFormat="1" ht="33" customHeight="1">
      <c r="A162" s="26"/>
      <c r="B162" s="149"/>
      <c r="C162" s="164" t="s">
        <v>190</v>
      </c>
      <c r="D162" s="164" t="s">
        <v>178</v>
      </c>
      <c r="E162" s="165" t="s">
        <v>1612</v>
      </c>
      <c r="F162" s="166" t="s">
        <v>1613</v>
      </c>
      <c r="G162" s="167" t="s">
        <v>181</v>
      </c>
      <c r="H162" s="168">
        <v>6812.0609999999997</v>
      </c>
      <c r="I162" s="169"/>
      <c r="J162" s="169"/>
      <c r="K162" s="170"/>
      <c r="L162" s="27"/>
      <c r="M162" s="171" t="s">
        <v>1</v>
      </c>
      <c r="N162" s="172" t="s">
        <v>36</v>
      </c>
      <c r="O162" s="160">
        <v>0</v>
      </c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177</v>
      </c>
      <c r="AT162" s="162" t="s">
        <v>178</v>
      </c>
      <c r="AU162" s="162" t="s">
        <v>83</v>
      </c>
      <c r="AY162" s="14" t="s">
        <v>170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4" t="s">
        <v>83</v>
      </c>
      <c r="BK162" s="163">
        <f>ROUND(I162*H162,2)</f>
        <v>0</v>
      </c>
      <c r="BL162" s="14" t="s">
        <v>177</v>
      </c>
      <c r="BM162" s="162" t="s">
        <v>7</v>
      </c>
    </row>
    <row r="163" spans="1:65" s="2" customFormat="1" ht="44.25" customHeight="1">
      <c r="A163" s="26"/>
      <c r="B163" s="149"/>
      <c r="C163" s="164" t="s">
        <v>209</v>
      </c>
      <c r="D163" s="164" t="s">
        <v>178</v>
      </c>
      <c r="E163" s="165" t="s">
        <v>1614</v>
      </c>
      <c r="F163" s="166" t="s">
        <v>1615</v>
      </c>
      <c r="G163" s="167" t="s">
        <v>181</v>
      </c>
      <c r="H163" s="168">
        <v>398.70800000000003</v>
      </c>
      <c r="I163" s="169"/>
      <c r="J163" s="169"/>
      <c r="K163" s="170"/>
      <c r="L163" s="27"/>
      <c r="M163" s="171" t="s">
        <v>1</v>
      </c>
      <c r="N163" s="172" t="s">
        <v>36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177</v>
      </c>
      <c r="AT163" s="162" t="s">
        <v>178</v>
      </c>
      <c r="AU163" s="162" t="s">
        <v>83</v>
      </c>
      <c r="AY163" s="14" t="s">
        <v>170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4" t="s">
        <v>83</v>
      </c>
      <c r="BK163" s="163">
        <f>ROUND(I163*H163,2)</f>
        <v>0</v>
      </c>
      <c r="BL163" s="14" t="s">
        <v>177</v>
      </c>
      <c r="BM163" s="162" t="s">
        <v>212</v>
      </c>
    </row>
    <row r="164" spans="1:65" s="12" customFormat="1" ht="22.9" customHeight="1">
      <c r="B164" s="137"/>
      <c r="D164" s="138" t="s">
        <v>69</v>
      </c>
      <c r="E164" s="147" t="s">
        <v>201</v>
      </c>
      <c r="F164" s="147" t="s">
        <v>205</v>
      </c>
      <c r="J164" s="148"/>
      <c r="L164" s="137"/>
      <c r="M164" s="141"/>
      <c r="N164" s="142"/>
      <c r="O164" s="142"/>
      <c r="P164" s="143">
        <f>SUM(P165:P171)</f>
        <v>0</v>
      </c>
      <c r="Q164" s="142"/>
      <c r="R164" s="143">
        <f>SUM(R165:R171)</f>
        <v>0</v>
      </c>
      <c r="S164" s="142"/>
      <c r="T164" s="144">
        <f>SUM(T165:T171)</f>
        <v>0</v>
      </c>
      <c r="AR164" s="138" t="s">
        <v>77</v>
      </c>
      <c r="AT164" s="145" t="s">
        <v>69</v>
      </c>
      <c r="AU164" s="145" t="s">
        <v>77</v>
      </c>
      <c r="AY164" s="138" t="s">
        <v>170</v>
      </c>
      <c r="BK164" s="146">
        <f>SUM(BK165:BK171)</f>
        <v>0</v>
      </c>
    </row>
    <row r="165" spans="1:65" s="2" customFormat="1" ht="33" customHeight="1">
      <c r="A165" s="26"/>
      <c r="B165" s="149"/>
      <c r="C165" s="164" t="s">
        <v>193</v>
      </c>
      <c r="D165" s="164" t="s">
        <v>178</v>
      </c>
      <c r="E165" s="165" t="s">
        <v>1616</v>
      </c>
      <c r="F165" s="166" t="s">
        <v>1617</v>
      </c>
      <c r="G165" s="167" t="s">
        <v>418</v>
      </c>
      <c r="H165" s="168">
        <v>5.01</v>
      </c>
      <c r="I165" s="169"/>
      <c r="J165" s="169"/>
      <c r="K165" s="170"/>
      <c r="L165" s="27"/>
      <c r="M165" s="171" t="s">
        <v>1</v>
      </c>
      <c r="N165" s="172" t="s">
        <v>36</v>
      </c>
      <c r="O165" s="160">
        <v>0</v>
      </c>
      <c r="P165" s="160">
        <f t="shared" ref="P165:P171" si="0">O165*H165</f>
        <v>0</v>
      </c>
      <c r="Q165" s="160">
        <v>0</v>
      </c>
      <c r="R165" s="160">
        <f t="shared" ref="R165:R171" si="1">Q165*H165</f>
        <v>0</v>
      </c>
      <c r="S165" s="160">
        <v>0</v>
      </c>
      <c r="T165" s="161">
        <f t="shared" ref="T165:T171" si="2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177</v>
      </c>
      <c r="AT165" s="162" t="s">
        <v>178</v>
      </c>
      <c r="AU165" s="162" t="s">
        <v>83</v>
      </c>
      <c r="AY165" s="14" t="s">
        <v>170</v>
      </c>
      <c r="BE165" s="163">
        <f t="shared" ref="BE165:BE171" si="3">IF(N165="základná",J165,0)</f>
        <v>0</v>
      </c>
      <c r="BF165" s="163">
        <f t="shared" ref="BF165:BF171" si="4">IF(N165="znížená",J165,0)</f>
        <v>0</v>
      </c>
      <c r="BG165" s="163">
        <f t="shared" ref="BG165:BG171" si="5">IF(N165="zákl. prenesená",J165,0)</f>
        <v>0</v>
      </c>
      <c r="BH165" s="163">
        <f t="shared" ref="BH165:BH171" si="6">IF(N165="zníž. prenesená",J165,0)</f>
        <v>0</v>
      </c>
      <c r="BI165" s="163">
        <f t="shared" ref="BI165:BI171" si="7">IF(N165="nulová",J165,0)</f>
        <v>0</v>
      </c>
      <c r="BJ165" s="14" t="s">
        <v>83</v>
      </c>
      <c r="BK165" s="163">
        <f t="shared" ref="BK165:BK171" si="8">ROUND(I165*H165,2)</f>
        <v>0</v>
      </c>
      <c r="BL165" s="14" t="s">
        <v>177</v>
      </c>
      <c r="BM165" s="162" t="s">
        <v>215</v>
      </c>
    </row>
    <row r="166" spans="1:65" s="2" customFormat="1" ht="37.9" customHeight="1">
      <c r="A166" s="26"/>
      <c r="B166" s="149"/>
      <c r="C166" s="164" t="s">
        <v>216</v>
      </c>
      <c r="D166" s="164" t="s">
        <v>178</v>
      </c>
      <c r="E166" s="165" t="s">
        <v>1618</v>
      </c>
      <c r="F166" s="166" t="s">
        <v>1619</v>
      </c>
      <c r="G166" s="167" t="s">
        <v>181</v>
      </c>
      <c r="H166" s="168">
        <v>68.917000000000002</v>
      </c>
      <c r="I166" s="169"/>
      <c r="J166" s="169"/>
      <c r="K166" s="170"/>
      <c r="L166" s="27"/>
      <c r="M166" s="171" t="s">
        <v>1</v>
      </c>
      <c r="N166" s="172" t="s">
        <v>36</v>
      </c>
      <c r="O166" s="160">
        <v>0</v>
      </c>
      <c r="P166" s="160">
        <f t="shared" si="0"/>
        <v>0</v>
      </c>
      <c r="Q166" s="160">
        <v>0</v>
      </c>
      <c r="R166" s="160">
        <f t="shared" si="1"/>
        <v>0</v>
      </c>
      <c r="S166" s="160">
        <v>0</v>
      </c>
      <c r="T166" s="161">
        <f t="shared" si="2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177</v>
      </c>
      <c r="AT166" s="162" t="s">
        <v>178</v>
      </c>
      <c r="AU166" s="162" t="s">
        <v>83</v>
      </c>
      <c r="AY166" s="14" t="s">
        <v>170</v>
      </c>
      <c r="BE166" s="163">
        <f t="shared" si="3"/>
        <v>0</v>
      </c>
      <c r="BF166" s="163">
        <f t="shared" si="4"/>
        <v>0</v>
      </c>
      <c r="BG166" s="163">
        <f t="shared" si="5"/>
        <v>0</v>
      </c>
      <c r="BH166" s="163">
        <f t="shared" si="6"/>
        <v>0</v>
      </c>
      <c r="BI166" s="163">
        <f t="shared" si="7"/>
        <v>0</v>
      </c>
      <c r="BJ166" s="14" t="s">
        <v>83</v>
      </c>
      <c r="BK166" s="163">
        <f t="shared" si="8"/>
        <v>0</v>
      </c>
      <c r="BL166" s="14" t="s">
        <v>177</v>
      </c>
      <c r="BM166" s="162" t="s">
        <v>220</v>
      </c>
    </row>
    <row r="167" spans="1:65" s="2" customFormat="1" ht="37.9" customHeight="1">
      <c r="A167" s="26"/>
      <c r="B167" s="149"/>
      <c r="C167" s="164" t="s">
        <v>197</v>
      </c>
      <c r="D167" s="164" t="s">
        <v>178</v>
      </c>
      <c r="E167" s="165" t="s">
        <v>1620</v>
      </c>
      <c r="F167" s="166" t="s">
        <v>1621</v>
      </c>
      <c r="G167" s="167" t="s">
        <v>181</v>
      </c>
      <c r="H167" s="168">
        <v>449.03</v>
      </c>
      <c r="I167" s="169"/>
      <c r="J167" s="169"/>
      <c r="K167" s="170"/>
      <c r="L167" s="27"/>
      <c r="M167" s="171" t="s">
        <v>1</v>
      </c>
      <c r="N167" s="172" t="s">
        <v>36</v>
      </c>
      <c r="O167" s="160">
        <v>0</v>
      </c>
      <c r="P167" s="160">
        <f t="shared" si="0"/>
        <v>0</v>
      </c>
      <c r="Q167" s="160">
        <v>0</v>
      </c>
      <c r="R167" s="160">
        <f t="shared" si="1"/>
        <v>0</v>
      </c>
      <c r="S167" s="160">
        <v>0</v>
      </c>
      <c r="T167" s="161">
        <f t="shared" si="2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177</v>
      </c>
      <c r="AT167" s="162" t="s">
        <v>178</v>
      </c>
      <c r="AU167" s="162" t="s">
        <v>83</v>
      </c>
      <c r="AY167" s="14" t="s">
        <v>170</v>
      </c>
      <c r="BE167" s="163">
        <f t="shared" si="3"/>
        <v>0</v>
      </c>
      <c r="BF167" s="163">
        <f t="shared" si="4"/>
        <v>0</v>
      </c>
      <c r="BG167" s="163">
        <f t="shared" si="5"/>
        <v>0</v>
      </c>
      <c r="BH167" s="163">
        <f t="shared" si="6"/>
        <v>0</v>
      </c>
      <c r="BI167" s="163">
        <f t="shared" si="7"/>
        <v>0</v>
      </c>
      <c r="BJ167" s="14" t="s">
        <v>83</v>
      </c>
      <c r="BK167" s="163">
        <f t="shared" si="8"/>
        <v>0</v>
      </c>
      <c r="BL167" s="14" t="s">
        <v>177</v>
      </c>
      <c r="BM167" s="162" t="s">
        <v>223</v>
      </c>
    </row>
    <row r="168" spans="1:65" s="2" customFormat="1" ht="55.5" customHeight="1">
      <c r="A168" s="26"/>
      <c r="B168" s="149"/>
      <c r="C168" s="164" t="s">
        <v>253</v>
      </c>
      <c r="D168" s="164" t="s">
        <v>178</v>
      </c>
      <c r="E168" s="165" t="s">
        <v>1622</v>
      </c>
      <c r="F168" s="166" t="s">
        <v>1623</v>
      </c>
      <c r="G168" s="167" t="s">
        <v>418</v>
      </c>
      <c r="H168" s="168">
        <v>3.6480000000000001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 t="shared" si="0"/>
        <v>0</v>
      </c>
      <c r="Q168" s="160">
        <v>0</v>
      </c>
      <c r="R168" s="160">
        <f t="shared" si="1"/>
        <v>0</v>
      </c>
      <c r="S168" s="160">
        <v>0</v>
      </c>
      <c r="T168" s="161">
        <f t="shared" si="2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177</v>
      </c>
      <c r="AT168" s="162" t="s">
        <v>178</v>
      </c>
      <c r="AU168" s="162" t="s">
        <v>83</v>
      </c>
      <c r="AY168" s="14" t="s">
        <v>170</v>
      </c>
      <c r="BE168" s="163">
        <f t="shared" si="3"/>
        <v>0</v>
      </c>
      <c r="BF168" s="163">
        <f t="shared" si="4"/>
        <v>0</v>
      </c>
      <c r="BG168" s="163">
        <f t="shared" si="5"/>
        <v>0</v>
      </c>
      <c r="BH168" s="163">
        <f t="shared" si="6"/>
        <v>0</v>
      </c>
      <c r="BI168" s="163">
        <f t="shared" si="7"/>
        <v>0</v>
      </c>
      <c r="BJ168" s="14" t="s">
        <v>83</v>
      </c>
      <c r="BK168" s="163">
        <f t="shared" si="8"/>
        <v>0</v>
      </c>
      <c r="BL168" s="14" t="s">
        <v>177</v>
      </c>
      <c r="BM168" s="162" t="s">
        <v>229</v>
      </c>
    </row>
    <row r="169" spans="1:65" s="2" customFormat="1" ht="37.9" customHeight="1">
      <c r="A169" s="26"/>
      <c r="B169" s="149"/>
      <c r="C169" s="164" t="s">
        <v>200</v>
      </c>
      <c r="D169" s="164" t="s">
        <v>178</v>
      </c>
      <c r="E169" s="165" t="s">
        <v>1624</v>
      </c>
      <c r="F169" s="166" t="s">
        <v>1625</v>
      </c>
      <c r="G169" s="167" t="s">
        <v>181</v>
      </c>
      <c r="H169" s="168">
        <v>1052</v>
      </c>
      <c r="I169" s="169"/>
      <c r="J169" s="169"/>
      <c r="K169" s="170"/>
      <c r="L169" s="27"/>
      <c r="M169" s="171" t="s">
        <v>1</v>
      </c>
      <c r="N169" s="172" t="s">
        <v>36</v>
      </c>
      <c r="O169" s="160">
        <v>0</v>
      </c>
      <c r="P169" s="160">
        <f t="shared" si="0"/>
        <v>0</v>
      </c>
      <c r="Q169" s="160">
        <v>0</v>
      </c>
      <c r="R169" s="160">
        <f t="shared" si="1"/>
        <v>0</v>
      </c>
      <c r="S169" s="160">
        <v>0</v>
      </c>
      <c r="T169" s="161">
        <f t="shared" si="2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177</v>
      </c>
      <c r="AT169" s="162" t="s">
        <v>178</v>
      </c>
      <c r="AU169" s="162" t="s">
        <v>83</v>
      </c>
      <c r="AY169" s="14" t="s">
        <v>170</v>
      </c>
      <c r="BE169" s="163">
        <f t="shared" si="3"/>
        <v>0</v>
      </c>
      <c r="BF169" s="163">
        <f t="shared" si="4"/>
        <v>0</v>
      </c>
      <c r="BG169" s="163">
        <f t="shared" si="5"/>
        <v>0</v>
      </c>
      <c r="BH169" s="163">
        <f t="shared" si="6"/>
        <v>0</v>
      </c>
      <c r="BI169" s="163">
        <f t="shared" si="7"/>
        <v>0</v>
      </c>
      <c r="BJ169" s="14" t="s">
        <v>83</v>
      </c>
      <c r="BK169" s="163">
        <f t="shared" si="8"/>
        <v>0</v>
      </c>
      <c r="BL169" s="14" t="s">
        <v>177</v>
      </c>
      <c r="BM169" s="162" t="s">
        <v>233</v>
      </c>
    </row>
    <row r="170" spans="1:65" s="2" customFormat="1" ht="33" customHeight="1">
      <c r="A170" s="26"/>
      <c r="B170" s="149"/>
      <c r="C170" s="164" t="s">
        <v>740</v>
      </c>
      <c r="D170" s="164" t="s">
        <v>178</v>
      </c>
      <c r="E170" s="165" t="s">
        <v>1626</v>
      </c>
      <c r="F170" s="166" t="s">
        <v>1627</v>
      </c>
      <c r="G170" s="167" t="s">
        <v>181</v>
      </c>
      <c r="H170" s="168">
        <v>7.9649999999999999</v>
      </c>
      <c r="I170" s="169"/>
      <c r="J170" s="169"/>
      <c r="K170" s="170"/>
      <c r="L170" s="27"/>
      <c r="M170" s="171" t="s">
        <v>1</v>
      </c>
      <c r="N170" s="172" t="s">
        <v>36</v>
      </c>
      <c r="O170" s="160">
        <v>0</v>
      </c>
      <c r="P170" s="160">
        <f t="shared" si="0"/>
        <v>0</v>
      </c>
      <c r="Q170" s="160">
        <v>0</v>
      </c>
      <c r="R170" s="160">
        <f t="shared" si="1"/>
        <v>0</v>
      </c>
      <c r="S170" s="160">
        <v>0</v>
      </c>
      <c r="T170" s="161">
        <f t="shared" si="2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177</v>
      </c>
      <c r="AT170" s="162" t="s">
        <v>178</v>
      </c>
      <c r="AU170" s="162" t="s">
        <v>83</v>
      </c>
      <c r="AY170" s="14" t="s">
        <v>170</v>
      </c>
      <c r="BE170" s="163">
        <f t="shared" si="3"/>
        <v>0</v>
      </c>
      <c r="BF170" s="163">
        <f t="shared" si="4"/>
        <v>0</v>
      </c>
      <c r="BG170" s="163">
        <f t="shared" si="5"/>
        <v>0</v>
      </c>
      <c r="BH170" s="163">
        <f t="shared" si="6"/>
        <v>0</v>
      </c>
      <c r="BI170" s="163">
        <f t="shared" si="7"/>
        <v>0</v>
      </c>
      <c r="BJ170" s="14" t="s">
        <v>83</v>
      </c>
      <c r="BK170" s="163">
        <f t="shared" si="8"/>
        <v>0</v>
      </c>
      <c r="BL170" s="14" t="s">
        <v>177</v>
      </c>
      <c r="BM170" s="162" t="s">
        <v>230</v>
      </c>
    </row>
    <row r="171" spans="1:65" s="2" customFormat="1" ht="24.2" customHeight="1">
      <c r="A171" s="26"/>
      <c r="B171" s="149"/>
      <c r="C171" s="164" t="s">
        <v>1193</v>
      </c>
      <c r="D171" s="164" t="s">
        <v>178</v>
      </c>
      <c r="E171" s="165" t="s">
        <v>1628</v>
      </c>
      <c r="F171" s="166" t="s">
        <v>1629</v>
      </c>
      <c r="G171" s="167" t="s">
        <v>208</v>
      </c>
      <c r="H171" s="168">
        <v>71.400000000000006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 t="shared" si="0"/>
        <v>0</v>
      </c>
      <c r="Q171" s="160">
        <v>0</v>
      </c>
      <c r="R171" s="160">
        <f t="shared" si="1"/>
        <v>0</v>
      </c>
      <c r="S171" s="160">
        <v>0</v>
      </c>
      <c r="T171" s="161">
        <f t="shared" si="2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177</v>
      </c>
      <c r="AT171" s="162" t="s">
        <v>178</v>
      </c>
      <c r="AU171" s="162" t="s">
        <v>83</v>
      </c>
      <c r="AY171" s="14" t="s">
        <v>170</v>
      </c>
      <c r="BE171" s="163">
        <f t="shared" si="3"/>
        <v>0</v>
      </c>
      <c r="BF171" s="163">
        <f t="shared" si="4"/>
        <v>0</v>
      </c>
      <c r="BG171" s="163">
        <f t="shared" si="5"/>
        <v>0</v>
      </c>
      <c r="BH171" s="163">
        <f t="shared" si="6"/>
        <v>0</v>
      </c>
      <c r="BI171" s="163">
        <f t="shared" si="7"/>
        <v>0</v>
      </c>
      <c r="BJ171" s="14" t="s">
        <v>83</v>
      </c>
      <c r="BK171" s="163">
        <f t="shared" si="8"/>
        <v>0</v>
      </c>
      <c r="BL171" s="14" t="s">
        <v>177</v>
      </c>
      <c r="BM171" s="162" t="s">
        <v>237</v>
      </c>
    </row>
    <row r="172" spans="1:65" s="12" customFormat="1" ht="22.9" customHeight="1">
      <c r="B172" s="137"/>
      <c r="D172" s="138" t="s">
        <v>69</v>
      </c>
      <c r="E172" s="147" t="s">
        <v>1630</v>
      </c>
      <c r="F172" s="147" t="s">
        <v>1631</v>
      </c>
      <c r="J172" s="148"/>
      <c r="L172" s="137"/>
      <c r="M172" s="141"/>
      <c r="N172" s="142"/>
      <c r="O172" s="142"/>
      <c r="P172" s="143">
        <f>SUM(P173:P176)</f>
        <v>0</v>
      </c>
      <c r="Q172" s="142"/>
      <c r="R172" s="143">
        <f>SUM(R173:R176)</f>
        <v>0</v>
      </c>
      <c r="S172" s="142"/>
      <c r="T172" s="144">
        <f>SUM(T173:T176)</f>
        <v>0</v>
      </c>
      <c r="AR172" s="138" t="s">
        <v>77</v>
      </c>
      <c r="AT172" s="145" t="s">
        <v>69</v>
      </c>
      <c r="AU172" s="145" t="s">
        <v>77</v>
      </c>
      <c r="AY172" s="138" t="s">
        <v>170</v>
      </c>
      <c r="BK172" s="146">
        <f>SUM(BK173:BK176)</f>
        <v>0</v>
      </c>
    </row>
    <row r="173" spans="1:65" s="2" customFormat="1" ht="33" customHeight="1">
      <c r="A173" s="26"/>
      <c r="B173" s="149"/>
      <c r="C173" s="164" t="s">
        <v>260</v>
      </c>
      <c r="D173" s="164" t="s">
        <v>178</v>
      </c>
      <c r="E173" s="165" t="s">
        <v>1632</v>
      </c>
      <c r="F173" s="166" t="s">
        <v>1633</v>
      </c>
      <c r="G173" s="167" t="s">
        <v>208</v>
      </c>
      <c r="H173" s="168">
        <v>21.6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83</v>
      </c>
      <c r="BK173" s="163">
        <f>ROUND(I173*H173,2)</f>
        <v>0</v>
      </c>
      <c r="BL173" s="14" t="s">
        <v>177</v>
      </c>
      <c r="BM173" s="162" t="s">
        <v>243</v>
      </c>
    </row>
    <row r="174" spans="1:65" s="2" customFormat="1" ht="37.9" customHeight="1">
      <c r="A174" s="26"/>
      <c r="B174" s="149"/>
      <c r="C174" s="164" t="s">
        <v>204</v>
      </c>
      <c r="D174" s="164" t="s">
        <v>178</v>
      </c>
      <c r="E174" s="165" t="s">
        <v>1634</v>
      </c>
      <c r="F174" s="166" t="s">
        <v>1635</v>
      </c>
      <c r="G174" s="167" t="s">
        <v>208</v>
      </c>
      <c r="H174" s="168">
        <v>42.25</v>
      </c>
      <c r="I174" s="169"/>
      <c r="J174" s="169"/>
      <c r="K174" s="170"/>
      <c r="L174" s="27"/>
      <c r="M174" s="171" t="s">
        <v>1</v>
      </c>
      <c r="N174" s="172" t="s">
        <v>36</v>
      </c>
      <c r="O174" s="160">
        <v>0</v>
      </c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177</v>
      </c>
      <c r="AT174" s="162" t="s">
        <v>178</v>
      </c>
      <c r="AU174" s="162" t="s">
        <v>83</v>
      </c>
      <c r="AY174" s="14" t="s">
        <v>170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83</v>
      </c>
      <c r="BK174" s="163">
        <f>ROUND(I174*H174,2)</f>
        <v>0</v>
      </c>
      <c r="BL174" s="14" t="s">
        <v>177</v>
      </c>
      <c r="BM174" s="162" t="s">
        <v>246</v>
      </c>
    </row>
    <row r="175" spans="1:65" s="2" customFormat="1" ht="37.9" customHeight="1">
      <c r="A175" s="26"/>
      <c r="B175" s="149"/>
      <c r="C175" s="164" t="s">
        <v>267</v>
      </c>
      <c r="D175" s="164" t="s">
        <v>178</v>
      </c>
      <c r="E175" s="165" t="s">
        <v>1636</v>
      </c>
      <c r="F175" s="166" t="s">
        <v>1637</v>
      </c>
      <c r="G175" s="167" t="s">
        <v>219</v>
      </c>
      <c r="H175" s="168">
        <v>80</v>
      </c>
      <c r="I175" s="169"/>
      <c r="J175" s="169"/>
      <c r="K175" s="170"/>
      <c r="L175" s="27"/>
      <c r="M175" s="171" t="s">
        <v>1</v>
      </c>
      <c r="N175" s="172" t="s">
        <v>36</v>
      </c>
      <c r="O175" s="160">
        <v>0</v>
      </c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177</v>
      </c>
      <c r="AT175" s="162" t="s">
        <v>178</v>
      </c>
      <c r="AU175" s="162" t="s">
        <v>83</v>
      </c>
      <c r="AY175" s="14" t="s">
        <v>170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4" t="s">
        <v>83</v>
      </c>
      <c r="BK175" s="163">
        <f>ROUND(I175*H175,2)</f>
        <v>0</v>
      </c>
      <c r="BL175" s="14" t="s">
        <v>177</v>
      </c>
      <c r="BM175" s="162" t="s">
        <v>250</v>
      </c>
    </row>
    <row r="176" spans="1:65" s="2" customFormat="1" ht="33" customHeight="1">
      <c r="A176" s="26"/>
      <c r="B176" s="149"/>
      <c r="C176" s="164" t="s">
        <v>7</v>
      </c>
      <c r="D176" s="164" t="s">
        <v>178</v>
      </c>
      <c r="E176" s="165" t="s">
        <v>1638</v>
      </c>
      <c r="F176" s="166" t="s">
        <v>1639</v>
      </c>
      <c r="G176" s="167" t="s">
        <v>219</v>
      </c>
      <c r="H176" s="168">
        <v>245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177</v>
      </c>
      <c r="AT176" s="162" t="s">
        <v>178</v>
      </c>
      <c r="AU176" s="162" t="s">
        <v>83</v>
      </c>
      <c r="AY176" s="14" t="s">
        <v>170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4" t="s">
        <v>83</v>
      </c>
      <c r="BK176" s="163">
        <f>ROUND(I176*H176,2)</f>
        <v>0</v>
      </c>
      <c r="BL176" s="14" t="s">
        <v>177</v>
      </c>
      <c r="BM176" s="162" t="s">
        <v>256</v>
      </c>
    </row>
    <row r="177" spans="1:65" s="12" customFormat="1" ht="22.9" customHeight="1">
      <c r="B177" s="137"/>
      <c r="D177" s="138" t="s">
        <v>69</v>
      </c>
      <c r="E177" s="147" t="s">
        <v>1640</v>
      </c>
      <c r="F177" s="147" t="s">
        <v>1641</v>
      </c>
      <c r="J177" s="148"/>
      <c r="L177" s="137"/>
      <c r="M177" s="141"/>
      <c r="N177" s="142"/>
      <c r="O177" s="142"/>
      <c r="P177" s="143">
        <f>SUM(P178:P200)</f>
        <v>0</v>
      </c>
      <c r="Q177" s="142"/>
      <c r="R177" s="143">
        <f>SUM(R178:R200)</f>
        <v>0</v>
      </c>
      <c r="S177" s="142"/>
      <c r="T177" s="144">
        <f>SUM(T178:T200)</f>
        <v>0</v>
      </c>
      <c r="AR177" s="138" t="s">
        <v>77</v>
      </c>
      <c r="AT177" s="145" t="s">
        <v>69</v>
      </c>
      <c r="AU177" s="145" t="s">
        <v>77</v>
      </c>
      <c r="AY177" s="138" t="s">
        <v>170</v>
      </c>
      <c r="BK177" s="146">
        <f>SUM(BK178:BK200)</f>
        <v>0</v>
      </c>
    </row>
    <row r="178" spans="1:65" s="2" customFormat="1" ht="33" customHeight="1">
      <c r="A178" s="26"/>
      <c r="B178" s="149"/>
      <c r="C178" s="164" t="s">
        <v>281</v>
      </c>
      <c r="D178" s="164" t="s">
        <v>178</v>
      </c>
      <c r="E178" s="165" t="s">
        <v>1642</v>
      </c>
      <c r="F178" s="166" t="s">
        <v>1643</v>
      </c>
      <c r="G178" s="167" t="s">
        <v>219</v>
      </c>
      <c r="H178" s="168">
        <v>18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</v>
      </c>
      <c r="P178" s="160">
        <f t="shared" ref="P178:P200" si="9">O178*H178</f>
        <v>0</v>
      </c>
      <c r="Q178" s="160">
        <v>0</v>
      </c>
      <c r="R178" s="160">
        <f t="shared" ref="R178:R200" si="10">Q178*H178</f>
        <v>0</v>
      </c>
      <c r="S178" s="160">
        <v>0</v>
      </c>
      <c r="T178" s="161">
        <f t="shared" ref="T178:T200" si="11"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177</v>
      </c>
      <c r="AT178" s="162" t="s">
        <v>178</v>
      </c>
      <c r="AU178" s="162" t="s">
        <v>83</v>
      </c>
      <c r="AY178" s="14" t="s">
        <v>170</v>
      </c>
      <c r="BE178" s="163">
        <f t="shared" ref="BE178:BE200" si="12">IF(N178="základná",J178,0)</f>
        <v>0</v>
      </c>
      <c r="BF178" s="163">
        <f t="shared" ref="BF178:BF200" si="13">IF(N178="znížená",J178,0)</f>
        <v>0</v>
      </c>
      <c r="BG178" s="163">
        <f t="shared" ref="BG178:BG200" si="14">IF(N178="zákl. prenesená",J178,0)</f>
        <v>0</v>
      </c>
      <c r="BH178" s="163">
        <f t="shared" ref="BH178:BH200" si="15">IF(N178="zníž. prenesená",J178,0)</f>
        <v>0</v>
      </c>
      <c r="BI178" s="163">
        <f t="shared" ref="BI178:BI200" si="16">IF(N178="nulová",J178,0)</f>
        <v>0</v>
      </c>
      <c r="BJ178" s="14" t="s">
        <v>83</v>
      </c>
      <c r="BK178" s="163">
        <f t="shared" ref="BK178:BK200" si="17">ROUND(I178*H178,2)</f>
        <v>0</v>
      </c>
      <c r="BL178" s="14" t="s">
        <v>177</v>
      </c>
      <c r="BM178" s="162" t="s">
        <v>259</v>
      </c>
    </row>
    <row r="179" spans="1:65" s="2" customFormat="1" ht="24.2" customHeight="1">
      <c r="A179" s="26"/>
      <c r="B179" s="149"/>
      <c r="C179" s="164" t="s">
        <v>212</v>
      </c>
      <c r="D179" s="164" t="s">
        <v>178</v>
      </c>
      <c r="E179" s="165" t="s">
        <v>1644</v>
      </c>
      <c r="F179" s="166" t="s">
        <v>1645</v>
      </c>
      <c r="G179" s="167" t="s">
        <v>219</v>
      </c>
      <c r="H179" s="168">
        <v>38</v>
      </c>
      <c r="I179" s="169"/>
      <c r="J179" s="169"/>
      <c r="K179" s="170"/>
      <c r="L179" s="27"/>
      <c r="M179" s="171" t="s">
        <v>1</v>
      </c>
      <c r="N179" s="172" t="s">
        <v>36</v>
      </c>
      <c r="O179" s="160">
        <v>0</v>
      </c>
      <c r="P179" s="160">
        <f t="shared" si="9"/>
        <v>0</v>
      </c>
      <c r="Q179" s="160">
        <v>0</v>
      </c>
      <c r="R179" s="160">
        <f t="shared" si="10"/>
        <v>0</v>
      </c>
      <c r="S179" s="160">
        <v>0</v>
      </c>
      <c r="T179" s="161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177</v>
      </c>
      <c r="AT179" s="162" t="s">
        <v>178</v>
      </c>
      <c r="AU179" s="162" t="s">
        <v>83</v>
      </c>
      <c r="AY179" s="14" t="s">
        <v>170</v>
      </c>
      <c r="BE179" s="163">
        <f t="shared" si="12"/>
        <v>0</v>
      </c>
      <c r="BF179" s="163">
        <f t="shared" si="13"/>
        <v>0</v>
      </c>
      <c r="BG179" s="163">
        <f t="shared" si="14"/>
        <v>0</v>
      </c>
      <c r="BH179" s="163">
        <f t="shared" si="15"/>
        <v>0</v>
      </c>
      <c r="BI179" s="163">
        <f t="shared" si="16"/>
        <v>0</v>
      </c>
      <c r="BJ179" s="14" t="s">
        <v>83</v>
      </c>
      <c r="BK179" s="163">
        <f t="shared" si="17"/>
        <v>0</v>
      </c>
      <c r="BL179" s="14" t="s">
        <v>177</v>
      </c>
      <c r="BM179" s="162" t="s">
        <v>263</v>
      </c>
    </row>
    <row r="180" spans="1:65" s="2" customFormat="1" ht="24.2" customHeight="1">
      <c r="A180" s="26"/>
      <c r="B180" s="149"/>
      <c r="C180" s="164" t="s">
        <v>288</v>
      </c>
      <c r="D180" s="164" t="s">
        <v>178</v>
      </c>
      <c r="E180" s="165" t="s">
        <v>1646</v>
      </c>
      <c r="F180" s="166" t="s">
        <v>1647</v>
      </c>
      <c r="G180" s="167" t="s">
        <v>208</v>
      </c>
      <c r="H180" s="168">
        <v>583.20000000000005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 t="shared" si="9"/>
        <v>0</v>
      </c>
      <c r="Q180" s="160">
        <v>0</v>
      </c>
      <c r="R180" s="160">
        <f t="shared" si="10"/>
        <v>0</v>
      </c>
      <c r="S180" s="160">
        <v>0</v>
      </c>
      <c r="T180" s="161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177</v>
      </c>
      <c r="AT180" s="162" t="s">
        <v>178</v>
      </c>
      <c r="AU180" s="162" t="s">
        <v>83</v>
      </c>
      <c r="AY180" s="14" t="s">
        <v>170</v>
      </c>
      <c r="BE180" s="163">
        <f t="shared" si="12"/>
        <v>0</v>
      </c>
      <c r="BF180" s="163">
        <f t="shared" si="13"/>
        <v>0</v>
      </c>
      <c r="BG180" s="163">
        <f t="shared" si="14"/>
        <v>0</v>
      </c>
      <c r="BH180" s="163">
        <f t="shared" si="15"/>
        <v>0</v>
      </c>
      <c r="BI180" s="163">
        <f t="shared" si="16"/>
        <v>0</v>
      </c>
      <c r="BJ180" s="14" t="s">
        <v>83</v>
      </c>
      <c r="BK180" s="163">
        <f t="shared" si="17"/>
        <v>0</v>
      </c>
      <c r="BL180" s="14" t="s">
        <v>177</v>
      </c>
      <c r="BM180" s="162" t="s">
        <v>266</v>
      </c>
    </row>
    <row r="181" spans="1:65" s="2" customFormat="1" ht="37.9" customHeight="1">
      <c r="A181" s="26"/>
      <c r="B181" s="149"/>
      <c r="C181" s="164" t="s">
        <v>215</v>
      </c>
      <c r="D181" s="164" t="s">
        <v>178</v>
      </c>
      <c r="E181" s="165" t="s">
        <v>1648</v>
      </c>
      <c r="F181" s="166" t="s">
        <v>1649</v>
      </c>
      <c r="G181" s="167" t="s">
        <v>208</v>
      </c>
      <c r="H181" s="168">
        <v>3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 t="shared" si="9"/>
        <v>0</v>
      </c>
      <c r="Q181" s="160">
        <v>0</v>
      </c>
      <c r="R181" s="160">
        <f t="shared" si="10"/>
        <v>0</v>
      </c>
      <c r="S181" s="160">
        <v>0</v>
      </c>
      <c r="T181" s="161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177</v>
      </c>
      <c r="AT181" s="162" t="s">
        <v>178</v>
      </c>
      <c r="AU181" s="162" t="s">
        <v>83</v>
      </c>
      <c r="AY181" s="14" t="s">
        <v>170</v>
      </c>
      <c r="BE181" s="163">
        <f t="shared" si="12"/>
        <v>0</v>
      </c>
      <c r="BF181" s="163">
        <f t="shared" si="13"/>
        <v>0</v>
      </c>
      <c r="BG181" s="163">
        <f t="shared" si="14"/>
        <v>0</v>
      </c>
      <c r="BH181" s="163">
        <f t="shared" si="15"/>
        <v>0</v>
      </c>
      <c r="BI181" s="163">
        <f t="shared" si="16"/>
        <v>0</v>
      </c>
      <c r="BJ181" s="14" t="s">
        <v>83</v>
      </c>
      <c r="BK181" s="163">
        <f t="shared" si="17"/>
        <v>0</v>
      </c>
      <c r="BL181" s="14" t="s">
        <v>177</v>
      </c>
      <c r="BM181" s="162" t="s">
        <v>270</v>
      </c>
    </row>
    <row r="182" spans="1:65" s="2" customFormat="1" ht="33" customHeight="1">
      <c r="A182" s="26"/>
      <c r="B182" s="149"/>
      <c r="C182" s="164" t="s">
        <v>295</v>
      </c>
      <c r="D182" s="164" t="s">
        <v>178</v>
      </c>
      <c r="E182" s="165" t="s">
        <v>1650</v>
      </c>
      <c r="F182" s="166" t="s">
        <v>1651</v>
      </c>
      <c r="G182" s="167" t="s">
        <v>219</v>
      </c>
      <c r="H182" s="168">
        <v>52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177</v>
      </c>
      <c r="AT182" s="162" t="s">
        <v>178</v>
      </c>
      <c r="AU182" s="162" t="s">
        <v>83</v>
      </c>
      <c r="AY182" s="14" t="s">
        <v>170</v>
      </c>
      <c r="BE182" s="163">
        <f t="shared" si="12"/>
        <v>0</v>
      </c>
      <c r="BF182" s="163">
        <f t="shared" si="13"/>
        <v>0</v>
      </c>
      <c r="BG182" s="163">
        <f t="shared" si="14"/>
        <v>0</v>
      </c>
      <c r="BH182" s="163">
        <f t="shared" si="15"/>
        <v>0</v>
      </c>
      <c r="BI182" s="163">
        <f t="shared" si="16"/>
        <v>0</v>
      </c>
      <c r="BJ182" s="14" t="s">
        <v>83</v>
      </c>
      <c r="BK182" s="163">
        <f t="shared" si="17"/>
        <v>0</v>
      </c>
      <c r="BL182" s="14" t="s">
        <v>177</v>
      </c>
      <c r="BM182" s="162" t="s">
        <v>276</v>
      </c>
    </row>
    <row r="183" spans="1:65" s="2" customFormat="1" ht="33" customHeight="1">
      <c r="A183" s="26"/>
      <c r="B183" s="149"/>
      <c r="C183" s="164" t="s">
        <v>220</v>
      </c>
      <c r="D183" s="164" t="s">
        <v>178</v>
      </c>
      <c r="E183" s="165" t="s">
        <v>1652</v>
      </c>
      <c r="F183" s="166" t="s">
        <v>1653</v>
      </c>
      <c r="G183" s="167" t="s">
        <v>219</v>
      </c>
      <c r="H183" s="168">
        <v>14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 t="shared" si="9"/>
        <v>0</v>
      </c>
      <c r="Q183" s="160">
        <v>0</v>
      </c>
      <c r="R183" s="160">
        <f t="shared" si="10"/>
        <v>0</v>
      </c>
      <c r="S183" s="160">
        <v>0</v>
      </c>
      <c r="T183" s="161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177</v>
      </c>
      <c r="AT183" s="162" t="s">
        <v>178</v>
      </c>
      <c r="AU183" s="162" t="s">
        <v>83</v>
      </c>
      <c r="AY183" s="14" t="s">
        <v>170</v>
      </c>
      <c r="BE183" s="163">
        <f t="shared" si="12"/>
        <v>0</v>
      </c>
      <c r="BF183" s="163">
        <f t="shared" si="13"/>
        <v>0</v>
      </c>
      <c r="BG183" s="163">
        <f t="shared" si="14"/>
        <v>0</v>
      </c>
      <c r="BH183" s="163">
        <f t="shared" si="15"/>
        <v>0</v>
      </c>
      <c r="BI183" s="163">
        <f t="shared" si="16"/>
        <v>0</v>
      </c>
      <c r="BJ183" s="14" t="s">
        <v>83</v>
      </c>
      <c r="BK183" s="163">
        <f t="shared" si="17"/>
        <v>0</v>
      </c>
      <c r="BL183" s="14" t="s">
        <v>177</v>
      </c>
      <c r="BM183" s="162" t="s">
        <v>284</v>
      </c>
    </row>
    <row r="184" spans="1:65" s="2" customFormat="1" ht="24.2" customHeight="1">
      <c r="A184" s="26"/>
      <c r="B184" s="149"/>
      <c r="C184" s="164" t="s">
        <v>304</v>
      </c>
      <c r="D184" s="164" t="s">
        <v>178</v>
      </c>
      <c r="E184" s="165" t="s">
        <v>1654</v>
      </c>
      <c r="F184" s="166" t="s">
        <v>1655</v>
      </c>
      <c r="G184" s="167" t="s">
        <v>219</v>
      </c>
      <c r="H184" s="168">
        <v>24</v>
      </c>
      <c r="I184" s="169"/>
      <c r="J184" s="169"/>
      <c r="K184" s="170"/>
      <c r="L184" s="27"/>
      <c r="M184" s="171" t="s">
        <v>1</v>
      </c>
      <c r="N184" s="172" t="s">
        <v>36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177</v>
      </c>
      <c r="AT184" s="162" t="s">
        <v>178</v>
      </c>
      <c r="AU184" s="162" t="s">
        <v>83</v>
      </c>
      <c r="AY184" s="14" t="s">
        <v>170</v>
      </c>
      <c r="BE184" s="163">
        <f t="shared" si="12"/>
        <v>0</v>
      </c>
      <c r="BF184" s="163">
        <f t="shared" si="13"/>
        <v>0</v>
      </c>
      <c r="BG184" s="163">
        <f t="shared" si="14"/>
        <v>0</v>
      </c>
      <c r="BH184" s="163">
        <f t="shared" si="15"/>
        <v>0</v>
      </c>
      <c r="BI184" s="163">
        <f t="shared" si="16"/>
        <v>0</v>
      </c>
      <c r="BJ184" s="14" t="s">
        <v>83</v>
      </c>
      <c r="BK184" s="163">
        <f t="shared" si="17"/>
        <v>0</v>
      </c>
      <c r="BL184" s="14" t="s">
        <v>177</v>
      </c>
      <c r="BM184" s="162" t="s">
        <v>287</v>
      </c>
    </row>
    <row r="185" spans="1:65" s="2" customFormat="1" ht="33" customHeight="1">
      <c r="A185" s="26"/>
      <c r="B185" s="149"/>
      <c r="C185" s="164" t="s">
        <v>223</v>
      </c>
      <c r="D185" s="164" t="s">
        <v>178</v>
      </c>
      <c r="E185" s="165" t="s">
        <v>1656</v>
      </c>
      <c r="F185" s="166" t="s">
        <v>1657</v>
      </c>
      <c r="G185" s="167" t="s">
        <v>219</v>
      </c>
      <c r="H185" s="168">
        <v>56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si="9"/>
        <v>0</v>
      </c>
      <c r="Q185" s="160">
        <v>0</v>
      </c>
      <c r="R185" s="160">
        <f t="shared" si="10"/>
        <v>0</v>
      </c>
      <c r="S185" s="160">
        <v>0</v>
      </c>
      <c r="T185" s="161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177</v>
      </c>
      <c r="AT185" s="162" t="s">
        <v>178</v>
      </c>
      <c r="AU185" s="162" t="s">
        <v>83</v>
      </c>
      <c r="AY185" s="14" t="s">
        <v>170</v>
      </c>
      <c r="BE185" s="163">
        <f t="shared" si="12"/>
        <v>0</v>
      </c>
      <c r="BF185" s="163">
        <f t="shared" si="13"/>
        <v>0</v>
      </c>
      <c r="BG185" s="163">
        <f t="shared" si="14"/>
        <v>0</v>
      </c>
      <c r="BH185" s="163">
        <f t="shared" si="15"/>
        <v>0</v>
      </c>
      <c r="BI185" s="163">
        <f t="shared" si="16"/>
        <v>0</v>
      </c>
      <c r="BJ185" s="14" t="s">
        <v>83</v>
      </c>
      <c r="BK185" s="163">
        <f t="shared" si="17"/>
        <v>0</v>
      </c>
      <c r="BL185" s="14" t="s">
        <v>177</v>
      </c>
      <c r="BM185" s="162" t="s">
        <v>291</v>
      </c>
    </row>
    <row r="186" spans="1:65" s="2" customFormat="1" ht="33" customHeight="1">
      <c r="A186" s="26"/>
      <c r="B186" s="149"/>
      <c r="C186" s="164" t="s">
        <v>311</v>
      </c>
      <c r="D186" s="164" t="s">
        <v>178</v>
      </c>
      <c r="E186" s="165" t="s">
        <v>1658</v>
      </c>
      <c r="F186" s="166" t="s">
        <v>1659</v>
      </c>
      <c r="G186" s="167" t="s">
        <v>219</v>
      </c>
      <c r="H186" s="168">
        <v>80</v>
      </c>
      <c r="I186" s="169"/>
      <c r="J186" s="169"/>
      <c r="K186" s="170"/>
      <c r="L186" s="27"/>
      <c r="M186" s="171" t="s">
        <v>1</v>
      </c>
      <c r="N186" s="172" t="s">
        <v>36</v>
      </c>
      <c r="O186" s="160">
        <v>0</v>
      </c>
      <c r="P186" s="160">
        <f t="shared" si="9"/>
        <v>0</v>
      </c>
      <c r="Q186" s="160">
        <v>0</v>
      </c>
      <c r="R186" s="160">
        <f t="shared" si="10"/>
        <v>0</v>
      </c>
      <c r="S186" s="160">
        <v>0</v>
      </c>
      <c r="T186" s="161">
        <f t="shared" si="11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177</v>
      </c>
      <c r="AT186" s="162" t="s">
        <v>178</v>
      </c>
      <c r="AU186" s="162" t="s">
        <v>83</v>
      </c>
      <c r="AY186" s="14" t="s">
        <v>170</v>
      </c>
      <c r="BE186" s="163">
        <f t="shared" si="12"/>
        <v>0</v>
      </c>
      <c r="BF186" s="163">
        <f t="shared" si="13"/>
        <v>0</v>
      </c>
      <c r="BG186" s="163">
        <f t="shared" si="14"/>
        <v>0</v>
      </c>
      <c r="BH186" s="163">
        <f t="shared" si="15"/>
        <v>0</v>
      </c>
      <c r="BI186" s="163">
        <f t="shared" si="16"/>
        <v>0</v>
      </c>
      <c r="BJ186" s="14" t="s">
        <v>83</v>
      </c>
      <c r="BK186" s="163">
        <f t="shared" si="17"/>
        <v>0</v>
      </c>
      <c r="BL186" s="14" t="s">
        <v>177</v>
      </c>
      <c r="BM186" s="162" t="s">
        <v>294</v>
      </c>
    </row>
    <row r="187" spans="1:65" s="2" customFormat="1" ht="33" customHeight="1">
      <c r="A187" s="26"/>
      <c r="B187" s="149"/>
      <c r="C187" s="164" t="s">
        <v>229</v>
      </c>
      <c r="D187" s="164" t="s">
        <v>178</v>
      </c>
      <c r="E187" s="165" t="s">
        <v>1660</v>
      </c>
      <c r="F187" s="166" t="s">
        <v>1661</v>
      </c>
      <c r="G187" s="167" t="s">
        <v>219</v>
      </c>
      <c r="H187" s="168">
        <v>22</v>
      </c>
      <c r="I187" s="169"/>
      <c r="J187" s="169"/>
      <c r="K187" s="170"/>
      <c r="L187" s="27"/>
      <c r="M187" s="171" t="s">
        <v>1</v>
      </c>
      <c r="N187" s="172" t="s">
        <v>36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177</v>
      </c>
      <c r="AT187" s="162" t="s">
        <v>178</v>
      </c>
      <c r="AU187" s="162" t="s">
        <v>83</v>
      </c>
      <c r="AY187" s="14" t="s">
        <v>170</v>
      </c>
      <c r="BE187" s="163">
        <f t="shared" si="12"/>
        <v>0</v>
      </c>
      <c r="BF187" s="163">
        <f t="shared" si="13"/>
        <v>0</v>
      </c>
      <c r="BG187" s="163">
        <f t="shared" si="14"/>
        <v>0</v>
      </c>
      <c r="BH187" s="163">
        <f t="shared" si="15"/>
        <v>0</v>
      </c>
      <c r="BI187" s="163">
        <f t="shared" si="16"/>
        <v>0</v>
      </c>
      <c r="BJ187" s="14" t="s">
        <v>83</v>
      </c>
      <c r="BK187" s="163">
        <f t="shared" si="17"/>
        <v>0</v>
      </c>
      <c r="BL187" s="14" t="s">
        <v>177</v>
      </c>
      <c r="BM187" s="162" t="s">
        <v>298</v>
      </c>
    </row>
    <row r="188" spans="1:65" s="2" customFormat="1" ht="24.2" customHeight="1">
      <c r="A188" s="26"/>
      <c r="B188" s="149"/>
      <c r="C188" s="164" t="s">
        <v>320</v>
      </c>
      <c r="D188" s="164" t="s">
        <v>178</v>
      </c>
      <c r="E188" s="165" t="s">
        <v>1662</v>
      </c>
      <c r="F188" s="166" t="s">
        <v>1663</v>
      </c>
      <c r="G188" s="167" t="s">
        <v>219</v>
      </c>
      <c r="H188" s="168">
        <v>6</v>
      </c>
      <c r="I188" s="169"/>
      <c r="J188" s="169"/>
      <c r="K188" s="170"/>
      <c r="L188" s="27"/>
      <c r="M188" s="171" t="s">
        <v>1</v>
      </c>
      <c r="N188" s="172" t="s">
        <v>36</v>
      </c>
      <c r="O188" s="160">
        <v>0</v>
      </c>
      <c r="P188" s="160">
        <f t="shared" si="9"/>
        <v>0</v>
      </c>
      <c r="Q188" s="160">
        <v>0</v>
      </c>
      <c r="R188" s="160">
        <f t="shared" si="10"/>
        <v>0</v>
      </c>
      <c r="S188" s="160">
        <v>0</v>
      </c>
      <c r="T188" s="161">
        <f t="shared" si="11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177</v>
      </c>
      <c r="AT188" s="162" t="s">
        <v>178</v>
      </c>
      <c r="AU188" s="162" t="s">
        <v>83</v>
      </c>
      <c r="AY188" s="14" t="s">
        <v>170</v>
      </c>
      <c r="BE188" s="163">
        <f t="shared" si="12"/>
        <v>0</v>
      </c>
      <c r="BF188" s="163">
        <f t="shared" si="13"/>
        <v>0</v>
      </c>
      <c r="BG188" s="163">
        <f t="shared" si="14"/>
        <v>0</v>
      </c>
      <c r="BH188" s="163">
        <f t="shared" si="15"/>
        <v>0</v>
      </c>
      <c r="BI188" s="163">
        <f t="shared" si="16"/>
        <v>0</v>
      </c>
      <c r="BJ188" s="14" t="s">
        <v>83</v>
      </c>
      <c r="BK188" s="163">
        <f t="shared" si="17"/>
        <v>0</v>
      </c>
      <c r="BL188" s="14" t="s">
        <v>177</v>
      </c>
      <c r="BM188" s="162" t="s">
        <v>301</v>
      </c>
    </row>
    <row r="189" spans="1:65" s="2" customFormat="1" ht="24.2" customHeight="1">
      <c r="A189" s="26"/>
      <c r="B189" s="149"/>
      <c r="C189" s="164" t="s">
        <v>233</v>
      </c>
      <c r="D189" s="164" t="s">
        <v>178</v>
      </c>
      <c r="E189" s="165" t="s">
        <v>1664</v>
      </c>
      <c r="F189" s="166" t="s">
        <v>1665</v>
      </c>
      <c r="G189" s="167" t="s">
        <v>219</v>
      </c>
      <c r="H189" s="168">
        <v>4</v>
      </c>
      <c r="I189" s="169"/>
      <c r="J189" s="169"/>
      <c r="K189" s="170"/>
      <c r="L189" s="27"/>
      <c r="M189" s="171" t="s">
        <v>1</v>
      </c>
      <c r="N189" s="172" t="s">
        <v>36</v>
      </c>
      <c r="O189" s="160">
        <v>0</v>
      </c>
      <c r="P189" s="160">
        <f t="shared" si="9"/>
        <v>0</v>
      </c>
      <c r="Q189" s="160">
        <v>0</v>
      </c>
      <c r="R189" s="160">
        <f t="shared" si="10"/>
        <v>0</v>
      </c>
      <c r="S189" s="160">
        <v>0</v>
      </c>
      <c r="T189" s="161">
        <f t="shared" si="11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177</v>
      </c>
      <c r="AT189" s="162" t="s">
        <v>178</v>
      </c>
      <c r="AU189" s="162" t="s">
        <v>83</v>
      </c>
      <c r="AY189" s="14" t="s">
        <v>170</v>
      </c>
      <c r="BE189" s="163">
        <f t="shared" si="12"/>
        <v>0</v>
      </c>
      <c r="BF189" s="163">
        <f t="shared" si="13"/>
        <v>0</v>
      </c>
      <c r="BG189" s="163">
        <f t="shared" si="14"/>
        <v>0</v>
      </c>
      <c r="BH189" s="163">
        <f t="shared" si="15"/>
        <v>0</v>
      </c>
      <c r="BI189" s="163">
        <f t="shared" si="16"/>
        <v>0</v>
      </c>
      <c r="BJ189" s="14" t="s">
        <v>83</v>
      </c>
      <c r="BK189" s="163">
        <f t="shared" si="17"/>
        <v>0</v>
      </c>
      <c r="BL189" s="14" t="s">
        <v>177</v>
      </c>
      <c r="BM189" s="162" t="s">
        <v>307</v>
      </c>
    </row>
    <row r="190" spans="1:65" s="2" customFormat="1" ht="33" customHeight="1">
      <c r="A190" s="26"/>
      <c r="B190" s="149"/>
      <c r="C190" s="164" t="s">
        <v>226</v>
      </c>
      <c r="D190" s="164" t="s">
        <v>178</v>
      </c>
      <c r="E190" s="165" t="s">
        <v>1666</v>
      </c>
      <c r="F190" s="166" t="s">
        <v>1667</v>
      </c>
      <c r="G190" s="167" t="s">
        <v>219</v>
      </c>
      <c r="H190" s="168">
        <v>42</v>
      </c>
      <c r="I190" s="169"/>
      <c r="J190" s="169"/>
      <c r="K190" s="170"/>
      <c r="L190" s="27"/>
      <c r="M190" s="171" t="s">
        <v>1</v>
      </c>
      <c r="N190" s="172" t="s">
        <v>36</v>
      </c>
      <c r="O190" s="160">
        <v>0</v>
      </c>
      <c r="P190" s="160">
        <f t="shared" si="9"/>
        <v>0</v>
      </c>
      <c r="Q190" s="160">
        <v>0</v>
      </c>
      <c r="R190" s="160">
        <f t="shared" si="10"/>
        <v>0</v>
      </c>
      <c r="S190" s="160">
        <v>0</v>
      </c>
      <c r="T190" s="161">
        <f t="shared" si="11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177</v>
      </c>
      <c r="AT190" s="162" t="s">
        <v>178</v>
      </c>
      <c r="AU190" s="162" t="s">
        <v>83</v>
      </c>
      <c r="AY190" s="14" t="s">
        <v>170</v>
      </c>
      <c r="BE190" s="163">
        <f t="shared" si="12"/>
        <v>0</v>
      </c>
      <c r="BF190" s="163">
        <f t="shared" si="13"/>
        <v>0</v>
      </c>
      <c r="BG190" s="163">
        <f t="shared" si="14"/>
        <v>0</v>
      </c>
      <c r="BH190" s="163">
        <f t="shared" si="15"/>
        <v>0</v>
      </c>
      <c r="BI190" s="163">
        <f t="shared" si="16"/>
        <v>0</v>
      </c>
      <c r="BJ190" s="14" t="s">
        <v>83</v>
      </c>
      <c r="BK190" s="163">
        <f t="shared" si="17"/>
        <v>0</v>
      </c>
      <c r="BL190" s="14" t="s">
        <v>177</v>
      </c>
      <c r="BM190" s="162" t="s">
        <v>310</v>
      </c>
    </row>
    <row r="191" spans="1:65" s="2" customFormat="1" ht="33" customHeight="1">
      <c r="A191" s="26"/>
      <c r="B191" s="149"/>
      <c r="C191" s="164" t="s">
        <v>230</v>
      </c>
      <c r="D191" s="164" t="s">
        <v>178</v>
      </c>
      <c r="E191" s="165" t="s">
        <v>1668</v>
      </c>
      <c r="F191" s="166" t="s">
        <v>1669</v>
      </c>
      <c r="G191" s="167" t="s">
        <v>219</v>
      </c>
      <c r="H191" s="168">
        <v>3</v>
      </c>
      <c r="I191" s="169"/>
      <c r="J191" s="169"/>
      <c r="K191" s="170"/>
      <c r="L191" s="27"/>
      <c r="M191" s="171" t="s">
        <v>1</v>
      </c>
      <c r="N191" s="172" t="s">
        <v>36</v>
      </c>
      <c r="O191" s="160">
        <v>0</v>
      </c>
      <c r="P191" s="160">
        <f t="shared" si="9"/>
        <v>0</v>
      </c>
      <c r="Q191" s="160">
        <v>0</v>
      </c>
      <c r="R191" s="160">
        <f t="shared" si="10"/>
        <v>0</v>
      </c>
      <c r="S191" s="160">
        <v>0</v>
      </c>
      <c r="T191" s="161">
        <f t="shared" si="11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177</v>
      </c>
      <c r="AT191" s="162" t="s">
        <v>178</v>
      </c>
      <c r="AU191" s="162" t="s">
        <v>83</v>
      </c>
      <c r="AY191" s="14" t="s">
        <v>170</v>
      </c>
      <c r="BE191" s="163">
        <f t="shared" si="12"/>
        <v>0</v>
      </c>
      <c r="BF191" s="163">
        <f t="shared" si="13"/>
        <v>0</v>
      </c>
      <c r="BG191" s="163">
        <f t="shared" si="14"/>
        <v>0</v>
      </c>
      <c r="BH191" s="163">
        <f t="shared" si="15"/>
        <v>0</v>
      </c>
      <c r="BI191" s="163">
        <f t="shared" si="16"/>
        <v>0</v>
      </c>
      <c r="BJ191" s="14" t="s">
        <v>83</v>
      </c>
      <c r="BK191" s="163">
        <f t="shared" si="17"/>
        <v>0</v>
      </c>
      <c r="BL191" s="14" t="s">
        <v>177</v>
      </c>
      <c r="BM191" s="162" t="s">
        <v>314</v>
      </c>
    </row>
    <row r="192" spans="1:65" s="2" customFormat="1" ht="33" customHeight="1">
      <c r="A192" s="26"/>
      <c r="B192" s="149"/>
      <c r="C192" s="164" t="s">
        <v>234</v>
      </c>
      <c r="D192" s="164" t="s">
        <v>178</v>
      </c>
      <c r="E192" s="165" t="s">
        <v>1670</v>
      </c>
      <c r="F192" s="166" t="s">
        <v>1671</v>
      </c>
      <c r="G192" s="167" t="s">
        <v>219</v>
      </c>
      <c r="H192" s="168">
        <v>26</v>
      </c>
      <c r="I192" s="169"/>
      <c r="J192" s="169"/>
      <c r="K192" s="170"/>
      <c r="L192" s="27"/>
      <c r="M192" s="171" t="s">
        <v>1</v>
      </c>
      <c r="N192" s="172" t="s">
        <v>36</v>
      </c>
      <c r="O192" s="160">
        <v>0</v>
      </c>
      <c r="P192" s="160">
        <f t="shared" si="9"/>
        <v>0</v>
      </c>
      <c r="Q192" s="160">
        <v>0</v>
      </c>
      <c r="R192" s="160">
        <f t="shared" si="10"/>
        <v>0</v>
      </c>
      <c r="S192" s="160">
        <v>0</v>
      </c>
      <c r="T192" s="161">
        <f t="shared" si="11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177</v>
      </c>
      <c r="AT192" s="162" t="s">
        <v>178</v>
      </c>
      <c r="AU192" s="162" t="s">
        <v>83</v>
      </c>
      <c r="AY192" s="14" t="s">
        <v>170</v>
      </c>
      <c r="BE192" s="163">
        <f t="shared" si="12"/>
        <v>0</v>
      </c>
      <c r="BF192" s="163">
        <f t="shared" si="13"/>
        <v>0</v>
      </c>
      <c r="BG192" s="163">
        <f t="shared" si="14"/>
        <v>0</v>
      </c>
      <c r="BH192" s="163">
        <f t="shared" si="15"/>
        <v>0</v>
      </c>
      <c r="BI192" s="163">
        <f t="shared" si="16"/>
        <v>0</v>
      </c>
      <c r="BJ192" s="14" t="s">
        <v>83</v>
      </c>
      <c r="BK192" s="163">
        <f t="shared" si="17"/>
        <v>0</v>
      </c>
      <c r="BL192" s="14" t="s">
        <v>177</v>
      </c>
      <c r="BM192" s="162" t="s">
        <v>317</v>
      </c>
    </row>
    <row r="193" spans="1:65" s="2" customFormat="1" ht="33" customHeight="1">
      <c r="A193" s="26"/>
      <c r="B193" s="149"/>
      <c r="C193" s="164" t="s">
        <v>237</v>
      </c>
      <c r="D193" s="164" t="s">
        <v>178</v>
      </c>
      <c r="E193" s="165" t="s">
        <v>1672</v>
      </c>
      <c r="F193" s="166" t="s">
        <v>1673</v>
      </c>
      <c r="G193" s="167" t="s">
        <v>219</v>
      </c>
      <c r="H193" s="168">
        <v>82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9"/>
        <v>0</v>
      </c>
      <c r="Q193" s="160">
        <v>0</v>
      </c>
      <c r="R193" s="160">
        <f t="shared" si="10"/>
        <v>0</v>
      </c>
      <c r="S193" s="160">
        <v>0</v>
      </c>
      <c r="T193" s="161">
        <f t="shared" si="11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177</v>
      </c>
      <c r="AT193" s="162" t="s">
        <v>178</v>
      </c>
      <c r="AU193" s="162" t="s">
        <v>83</v>
      </c>
      <c r="AY193" s="14" t="s">
        <v>170</v>
      </c>
      <c r="BE193" s="163">
        <f t="shared" si="12"/>
        <v>0</v>
      </c>
      <c r="BF193" s="163">
        <f t="shared" si="13"/>
        <v>0</v>
      </c>
      <c r="BG193" s="163">
        <f t="shared" si="14"/>
        <v>0</v>
      </c>
      <c r="BH193" s="163">
        <f t="shared" si="15"/>
        <v>0</v>
      </c>
      <c r="BI193" s="163">
        <f t="shared" si="16"/>
        <v>0</v>
      </c>
      <c r="BJ193" s="14" t="s">
        <v>83</v>
      </c>
      <c r="BK193" s="163">
        <f t="shared" si="17"/>
        <v>0</v>
      </c>
      <c r="BL193" s="14" t="s">
        <v>177</v>
      </c>
      <c r="BM193" s="162" t="s">
        <v>323</v>
      </c>
    </row>
    <row r="194" spans="1:65" s="2" customFormat="1" ht="33" customHeight="1">
      <c r="A194" s="26"/>
      <c r="B194" s="149"/>
      <c r="C194" s="164" t="s">
        <v>240</v>
      </c>
      <c r="D194" s="164" t="s">
        <v>178</v>
      </c>
      <c r="E194" s="165" t="s">
        <v>1674</v>
      </c>
      <c r="F194" s="166" t="s">
        <v>1675</v>
      </c>
      <c r="G194" s="167" t="s">
        <v>219</v>
      </c>
      <c r="H194" s="168">
        <v>4</v>
      </c>
      <c r="I194" s="169"/>
      <c r="J194" s="169"/>
      <c r="K194" s="170"/>
      <c r="L194" s="27"/>
      <c r="M194" s="171" t="s">
        <v>1</v>
      </c>
      <c r="N194" s="172" t="s">
        <v>36</v>
      </c>
      <c r="O194" s="160">
        <v>0</v>
      </c>
      <c r="P194" s="160">
        <f t="shared" si="9"/>
        <v>0</v>
      </c>
      <c r="Q194" s="160">
        <v>0</v>
      </c>
      <c r="R194" s="160">
        <f t="shared" si="10"/>
        <v>0</v>
      </c>
      <c r="S194" s="160">
        <v>0</v>
      </c>
      <c r="T194" s="161">
        <f t="shared" si="11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177</v>
      </c>
      <c r="AT194" s="162" t="s">
        <v>178</v>
      </c>
      <c r="AU194" s="162" t="s">
        <v>83</v>
      </c>
      <c r="AY194" s="14" t="s">
        <v>170</v>
      </c>
      <c r="BE194" s="163">
        <f t="shared" si="12"/>
        <v>0</v>
      </c>
      <c r="BF194" s="163">
        <f t="shared" si="13"/>
        <v>0</v>
      </c>
      <c r="BG194" s="163">
        <f t="shared" si="14"/>
        <v>0</v>
      </c>
      <c r="BH194" s="163">
        <f t="shared" si="15"/>
        <v>0</v>
      </c>
      <c r="BI194" s="163">
        <f t="shared" si="16"/>
        <v>0</v>
      </c>
      <c r="BJ194" s="14" t="s">
        <v>83</v>
      </c>
      <c r="BK194" s="163">
        <f t="shared" si="17"/>
        <v>0</v>
      </c>
      <c r="BL194" s="14" t="s">
        <v>177</v>
      </c>
      <c r="BM194" s="162" t="s">
        <v>408</v>
      </c>
    </row>
    <row r="195" spans="1:65" s="2" customFormat="1" ht="33" customHeight="1">
      <c r="A195" s="26"/>
      <c r="B195" s="149"/>
      <c r="C195" s="164" t="s">
        <v>243</v>
      </c>
      <c r="D195" s="164" t="s">
        <v>178</v>
      </c>
      <c r="E195" s="165" t="s">
        <v>1676</v>
      </c>
      <c r="F195" s="166" t="s">
        <v>1677</v>
      </c>
      <c r="G195" s="167" t="s">
        <v>219</v>
      </c>
      <c r="H195" s="168">
        <v>20</v>
      </c>
      <c r="I195" s="169"/>
      <c r="J195" s="169"/>
      <c r="K195" s="170"/>
      <c r="L195" s="27"/>
      <c r="M195" s="171" t="s">
        <v>1</v>
      </c>
      <c r="N195" s="172" t="s">
        <v>36</v>
      </c>
      <c r="O195" s="160">
        <v>0</v>
      </c>
      <c r="P195" s="160">
        <f t="shared" si="9"/>
        <v>0</v>
      </c>
      <c r="Q195" s="160">
        <v>0</v>
      </c>
      <c r="R195" s="160">
        <f t="shared" si="10"/>
        <v>0</v>
      </c>
      <c r="S195" s="160">
        <v>0</v>
      </c>
      <c r="T195" s="161">
        <f t="shared" si="11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177</v>
      </c>
      <c r="AT195" s="162" t="s">
        <v>178</v>
      </c>
      <c r="AU195" s="162" t="s">
        <v>83</v>
      </c>
      <c r="AY195" s="14" t="s">
        <v>170</v>
      </c>
      <c r="BE195" s="163">
        <f t="shared" si="12"/>
        <v>0</v>
      </c>
      <c r="BF195" s="163">
        <f t="shared" si="13"/>
        <v>0</v>
      </c>
      <c r="BG195" s="163">
        <f t="shared" si="14"/>
        <v>0</v>
      </c>
      <c r="BH195" s="163">
        <f t="shared" si="15"/>
        <v>0</v>
      </c>
      <c r="BI195" s="163">
        <f t="shared" si="16"/>
        <v>0</v>
      </c>
      <c r="BJ195" s="14" t="s">
        <v>83</v>
      </c>
      <c r="BK195" s="163">
        <f t="shared" si="17"/>
        <v>0</v>
      </c>
      <c r="BL195" s="14" t="s">
        <v>177</v>
      </c>
      <c r="BM195" s="162" t="s">
        <v>411</v>
      </c>
    </row>
    <row r="196" spans="1:65" s="2" customFormat="1" ht="33" customHeight="1">
      <c r="A196" s="26"/>
      <c r="B196" s="149"/>
      <c r="C196" s="164" t="s">
        <v>247</v>
      </c>
      <c r="D196" s="164" t="s">
        <v>178</v>
      </c>
      <c r="E196" s="165" t="s">
        <v>1678</v>
      </c>
      <c r="F196" s="166" t="s">
        <v>1679</v>
      </c>
      <c r="G196" s="167" t="s">
        <v>208</v>
      </c>
      <c r="H196" s="168">
        <v>6.8</v>
      </c>
      <c r="I196" s="169"/>
      <c r="J196" s="169"/>
      <c r="K196" s="170"/>
      <c r="L196" s="27"/>
      <c r="M196" s="171" t="s">
        <v>1</v>
      </c>
      <c r="N196" s="172" t="s">
        <v>36</v>
      </c>
      <c r="O196" s="160">
        <v>0</v>
      </c>
      <c r="P196" s="160">
        <f t="shared" si="9"/>
        <v>0</v>
      </c>
      <c r="Q196" s="160">
        <v>0</v>
      </c>
      <c r="R196" s="160">
        <f t="shared" si="10"/>
        <v>0</v>
      </c>
      <c r="S196" s="160">
        <v>0</v>
      </c>
      <c r="T196" s="161">
        <f t="shared" si="11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177</v>
      </c>
      <c r="AT196" s="162" t="s">
        <v>178</v>
      </c>
      <c r="AU196" s="162" t="s">
        <v>83</v>
      </c>
      <c r="AY196" s="14" t="s">
        <v>170</v>
      </c>
      <c r="BE196" s="163">
        <f t="shared" si="12"/>
        <v>0</v>
      </c>
      <c r="BF196" s="163">
        <f t="shared" si="13"/>
        <v>0</v>
      </c>
      <c r="BG196" s="163">
        <f t="shared" si="14"/>
        <v>0</v>
      </c>
      <c r="BH196" s="163">
        <f t="shared" si="15"/>
        <v>0</v>
      </c>
      <c r="BI196" s="163">
        <f t="shared" si="16"/>
        <v>0</v>
      </c>
      <c r="BJ196" s="14" t="s">
        <v>83</v>
      </c>
      <c r="BK196" s="163">
        <f t="shared" si="17"/>
        <v>0</v>
      </c>
      <c r="BL196" s="14" t="s">
        <v>177</v>
      </c>
      <c r="BM196" s="162" t="s">
        <v>415</v>
      </c>
    </row>
    <row r="197" spans="1:65" s="2" customFormat="1" ht="24.2" customHeight="1">
      <c r="A197" s="26"/>
      <c r="B197" s="149"/>
      <c r="C197" s="164" t="s">
        <v>246</v>
      </c>
      <c r="D197" s="164" t="s">
        <v>178</v>
      </c>
      <c r="E197" s="165" t="s">
        <v>1680</v>
      </c>
      <c r="F197" s="166" t="s">
        <v>1681</v>
      </c>
      <c r="G197" s="167" t="s">
        <v>208</v>
      </c>
      <c r="H197" s="168">
        <v>3.5</v>
      </c>
      <c r="I197" s="169"/>
      <c r="J197" s="169"/>
      <c r="K197" s="170"/>
      <c r="L197" s="27"/>
      <c r="M197" s="171" t="s">
        <v>1</v>
      </c>
      <c r="N197" s="172" t="s">
        <v>36</v>
      </c>
      <c r="O197" s="160">
        <v>0</v>
      </c>
      <c r="P197" s="160">
        <f t="shared" si="9"/>
        <v>0</v>
      </c>
      <c r="Q197" s="160">
        <v>0</v>
      </c>
      <c r="R197" s="160">
        <f t="shared" si="10"/>
        <v>0</v>
      </c>
      <c r="S197" s="160">
        <v>0</v>
      </c>
      <c r="T197" s="161">
        <f t="shared" si="11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177</v>
      </c>
      <c r="AT197" s="162" t="s">
        <v>178</v>
      </c>
      <c r="AU197" s="162" t="s">
        <v>83</v>
      </c>
      <c r="AY197" s="14" t="s">
        <v>170</v>
      </c>
      <c r="BE197" s="163">
        <f t="shared" si="12"/>
        <v>0</v>
      </c>
      <c r="BF197" s="163">
        <f t="shared" si="13"/>
        <v>0</v>
      </c>
      <c r="BG197" s="163">
        <f t="shared" si="14"/>
        <v>0</v>
      </c>
      <c r="BH197" s="163">
        <f t="shared" si="15"/>
        <v>0</v>
      </c>
      <c r="BI197" s="163">
        <f t="shared" si="16"/>
        <v>0</v>
      </c>
      <c r="BJ197" s="14" t="s">
        <v>83</v>
      </c>
      <c r="BK197" s="163">
        <f t="shared" si="17"/>
        <v>0</v>
      </c>
      <c r="BL197" s="14" t="s">
        <v>177</v>
      </c>
      <c r="BM197" s="162" t="s">
        <v>419</v>
      </c>
    </row>
    <row r="198" spans="1:65" s="2" customFormat="1" ht="33" customHeight="1">
      <c r="A198" s="26"/>
      <c r="B198" s="149"/>
      <c r="C198" s="164" t="s">
        <v>412</v>
      </c>
      <c r="D198" s="164" t="s">
        <v>178</v>
      </c>
      <c r="E198" s="165" t="s">
        <v>1682</v>
      </c>
      <c r="F198" s="166" t="s">
        <v>1683</v>
      </c>
      <c r="G198" s="167" t="s">
        <v>219</v>
      </c>
      <c r="H198" s="168">
        <v>3</v>
      </c>
      <c r="I198" s="169"/>
      <c r="J198" s="169"/>
      <c r="K198" s="170"/>
      <c r="L198" s="27"/>
      <c r="M198" s="171" t="s">
        <v>1</v>
      </c>
      <c r="N198" s="172" t="s">
        <v>36</v>
      </c>
      <c r="O198" s="160">
        <v>0</v>
      </c>
      <c r="P198" s="160">
        <f t="shared" si="9"/>
        <v>0</v>
      </c>
      <c r="Q198" s="160">
        <v>0</v>
      </c>
      <c r="R198" s="160">
        <f t="shared" si="10"/>
        <v>0</v>
      </c>
      <c r="S198" s="160">
        <v>0</v>
      </c>
      <c r="T198" s="161">
        <f t="shared" si="11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177</v>
      </c>
      <c r="AT198" s="162" t="s">
        <v>178</v>
      </c>
      <c r="AU198" s="162" t="s">
        <v>83</v>
      </c>
      <c r="AY198" s="14" t="s">
        <v>170</v>
      </c>
      <c r="BE198" s="163">
        <f t="shared" si="12"/>
        <v>0</v>
      </c>
      <c r="BF198" s="163">
        <f t="shared" si="13"/>
        <v>0</v>
      </c>
      <c r="BG198" s="163">
        <f t="shared" si="14"/>
        <v>0</v>
      </c>
      <c r="BH198" s="163">
        <f t="shared" si="15"/>
        <v>0</v>
      </c>
      <c r="BI198" s="163">
        <f t="shared" si="16"/>
        <v>0</v>
      </c>
      <c r="BJ198" s="14" t="s">
        <v>83</v>
      </c>
      <c r="BK198" s="163">
        <f t="shared" si="17"/>
        <v>0</v>
      </c>
      <c r="BL198" s="14" t="s">
        <v>177</v>
      </c>
      <c r="BM198" s="162" t="s">
        <v>423</v>
      </c>
    </row>
    <row r="199" spans="1:65" s="2" customFormat="1" ht="24.2" customHeight="1">
      <c r="A199" s="26"/>
      <c r="B199" s="149"/>
      <c r="C199" s="164" t="s">
        <v>250</v>
      </c>
      <c r="D199" s="164" t="s">
        <v>178</v>
      </c>
      <c r="E199" s="165" t="s">
        <v>1684</v>
      </c>
      <c r="F199" s="166" t="s">
        <v>1685</v>
      </c>
      <c r="G199" s="167" t="s">
        <v>208</v>
      </c>
      <c r="H199" s="168">
        <v>705</v>
      </c>
      <c r="I199" s="169"/>
      <c r="J199" s="169"/>
      <c r="K199" s="170"/>
      <c r="L199" s="27"/>
      <c r="M199" s="171" t="s">
        <v>1</v>
      </c>
      <c r="N199" s="172" t="s">
        <v>36</v>
      </c>
      <c r="O199" s="160">
        <v>0</v>
      </c>
      <c r="P199" s="160">
        <f t="shared" si="9"/>
        <v>0</v>
      </c>
      <c r="Q199" s="160">
        <v>0</v>
      </c>
      <c r="R199" s="160">
        <f t="shared" si="10"/>
        <v>0</v>
      </c>
      <c r="S199" s="160">
        <v>0</v>
      </c>
      <c r="T199" s="161">
        <f t="shared" si="11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177</v>
      </c>
      <c r="AT199" s="162" t="s">
        <v>178</v>
      </c>
      <c r="AU199" s="162" t="s">
        <v>83</v>
      </c>
      <c r="AY199" s="14" t="s">
        <v>170</v>
      </c>
      <c r="BE199" s="163">
        <f t="shared" si="12"/>
        <v>0</v>
      </c>
      <c r="BF199" s="163">
        <f t="shared" si="13"/>
        <v>0</v>
      </c>
      <c r="BG199" s="163">
        <f t="shared" si="14"/>
        <v>0</v>
      </c>
      <c r="BH199" s="163">
        <f t="shared" si="15"/>
        <v>0</v>
      </c>
      <c r="BI199" s="163">
        <f t="shared" si="16"/>
        <v>0</v>
      </c>
      <c r="BJ199" s="14" t="s">
        <v>83</v>
      </c>
      <c r="BK199" s="163">
        <f t="shared" si="17"/>
        <v>0</v>
      </c>
      <c r="BL199" s="14" t="s">
        <v>177</v>
      </c>
      <c r="BM199" s="162" t="s">
        <v>424</v>
      </c>
    </row>
    <row r="200" spans="1:65" s="2" customFormat="1" ht="24.2" customHeight="1">
      <c r="A200" s="26"/>
      <c r="B200" s="149"/>
      <c r="C200" s="164" t="s">
        <v>420</v>
      </c>
      <c r="D200" s="164" t="s">
        <v>178</v>
      </c>
      <c r="E200" s="165" t="s">
        <v>931</v>
      </c>
      <c r="F200" s="166" t="s">
        <v>932</v>
      </c>
      <c r="G200" s="167" t="s">
        <v>219</v>
      </c>
      <c r="H200" s="168">
        <v>2</v>
      </c>
      <c r="I200" s="169"/>
      <c r="J200" s="169"/>
      <c r="K200" s="170"/>
      <c r="L200" s="27"/>
      <c r="M200" s="171" t="s">
        <v>1</v>
      </c>
      <c r="N200" s="172" t="s">
        <v>36</v>
      </c>
      <c r="O200" s="160">
        <v>0</v>
      </c>
      <c r="P200" s="160">
        <f t="shared" si="9"/>
        <v>0</v>
      </c>
      <c r="Q200" s="160">
        <v>0</v>
      </c>
      <c r="R200" s="160">
        <f t="shared" si="10"/>
        <v>0</v>
      </c>
      <c r="S200" s="160">
        <v>0</v>
      </c>
      <c r="T200" s="161">
        <f t="shared" si="11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177</v>
      </c>
      <c r="AT200" s="162" t="s">
        <v>178</v>
      </c>
      <c r="AU200" s="162" t="s">
        <v>83</v>
      </c>
      <c r="AY200" s="14" t="s">
        <v>170</v>
      </c>
      <c r="BE200" s="163">
        <f t="shared" si="12"/>
        <v>0</v>
      </c>
      <c r="BF200" s="163">
        <f t="shared" si="13"/>
        <v>0</v>
      </c>
      <c r="BG200" s="163">
        <f t="shared" si="14"/>
        <v>0</v>
      </c>
      <c r="BH200" s="163">
        <f t="shared" si="15"/>
        <v>0</v>
      </c>
      <c r="BI200" s="163">
        <f t="shared" si="16"/>
        <v>0</v>
      </c>
      <c r="BJ200" s="14" t="s">
        <v>83</v>
      </c>
      <c r="BK200" s="163">
        <f t="shared" si="17"/>
        <v>0</v>
      </c>
      <c r="BL200" s="14" t="s">
        <v>177</v>
      </c>
      <c r="BM200" s="162" t="s">
        <v>428</v>
      </c>
    </row>
    <row r="201" spans="1:65" s="12" customFormat="1" ht="22.9" customHeight="1">
      <c r="B201" s="137"/>
      <c r="D201" s="138" t="s">
        <v>69</v>
      </c>
      <c r="E201" s="147" t="s">
        <v>1686</v>
      </c>
      <c r="F201" s="147" t="s">
        <v>1687</v>
      </c>
      <c r="J201" s="148"/>
      <c r="L201" s="137"/>
      <c r="M201" s="141"/>
      <c r="N201" s="142"/>
      <c r="O201" s="142"/>
      <c r="P201" s="143">
        <f>SUM(P202:P211)</f>
        <v>0</v>
      </c>
      <c r="Q201" s="142"/>
      <c r="R201" s="143">
        <f>SUM(R202:R211)</f>
        <v>0</v>
      </c>
      <c r="S201" s="142"/>
      <c r="T201" s="144">
        <f>SUM(T202:T211)</f>
        <v>0</v>
      </c>
      <c r="AR201" s="138" t="s">
        <v>77</v>
      </c>
      <c r="AT201" s="145" t="s">
        <v>69</v>
      </c>
      <c r="AU201" s="145" t="s">
        <v>77</v>
      </c>
      <c r="AY201" s="138" t="s">
        <v>170</v>
      </c>
      <c r="BK201" s="146">
        <f>SUM(BK202:BK211)</f>
        <v>0</v>
      </c>
    </row>
    <row r="202" spans="1:65" s="2" customFormat="1" ht="37.9" customHeight="1">
      <c r="A202" s="26"/>
      <c r="B202" s="149"/>
      <c r="C202" s="164" t="s">
        <v>256</v>
      </c>
      <c r="D202" s="164" t="s">
        <v>178</v>
      </c>
      <c r="E202" s="165" t="s">
        <v>1688</v>
      </c>
      <c r="F202" s="166" t="s">
        <v>1689</v>
      </c>
      <c r="G202" s="167" t="s">
        <v>181</v>
      </c>
      <c r="H202" s="168">
        <v>980.75</v>
      </c>
      <c r="I202" s="169"/>
      <c r="J202" s="169"/>
      <c r="K202" s="170"/>
      <c r="L202" s="27"/>
      <c r="M202" s="171" t="s">
        <v>1</v>
      </c>
      <c r="N202" s="172" t="s">
        <v>36</v>
      </c>
      <c r="O202" s="160">
        <v>0</v>
      </c>
      <c r="P202" s="160">
        <f t="shared" ref="P202:P211" si="18">O202*H202</f>
        <v>0</v>
      </c>
      <c r="Q202" s="160">
        <v>0</v>
      </c>
      <c r="R202" s="160">
        <f t="shared" ref="R202:R211" si="19">Q202*H202</f>
        <v>0</v>
      </c>
      <c r="S202" s="160">
        <v>0</v>
      </c>
      <c r="T202" s="161">
        <f t="shared" ref="T202:T211" si="20"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177</v>
      </c>
      <c r="AT202" s="162" t="s">
        <v>178</v>
      </c>
      <c r="AU202" s="162" t="s">
        <v>83</v>
      </c>
      <c r="AY202" s="14" t="s">
        <v>170</v>
      </c>
      <c r="BE202" s="163">
        <f t="shared" ref="BE202:BE211" si="21">IF(N202="základná",J202,0)</f>
        <v>0</v>
      </c>
      <c r="BF202" s="163">
        <f t="shared" ref="BF202:BF211" si="22">IF(N202="znížená",J202,0)</f>
        <v>0</v>
      </c>
      <c r="BG202" s="163">
        <f t="shared" ref="BG202:BG211" si="23">IF(N202="zákl. prenesená",J202,0)</f>
        <v>0</v>
      </c>
      <c r="BH202" s="163">
        <f t="shared" ref="BH202:BH211" si="24">IF(N202="zníž. prenesená",J202,0)</f>
        <v>0</v>
      </c>
      <c r="BI202" s="163">
        <f t="shared" ref="BI202:BI211" si="25">IF(N202="nulová",J202,0)</f>
        <v>0</v>
      </c>
      <c r="BJ202" s="14" t="s">
        <v>83</v>
      </c>
      <c r="BK202" s="163">
        <f t="shared" ref="BK202:BK211" si="26">ROUND(I202*H202,2)</f>
        <v>0</v>
      </c>
      <c r="BL202" s="14" t="s">
        <v>177</v>
      </c>
      <c r="BM202" s="162" t="s">
        <v>431</v>
      </c>
    </row>
    <row r="203" spans="1:65" s="2" customFormat="1" ht="37.9" customHeight="1">
      <c r="A203" s="26"/>
      <c r="B203" s="149"/>
      <c r="C203" s="164" t="s">
        <v>425</v>
      </c>
      <c r="D203" s="164" t="s">
        <v>178</v>
      </c>
      <c r="E203" s="165" t="s">
        <v>1690</v>
      </c>
      <c r="F203" s="166" t="s">
        <v>1691</v>
      </c>
      <c r="G203" s="167" t="s">
        <v>181</v>
      </c>
      <c r="H203" s="168">
        <v>283.03800000000001</v>
      </c>
      <c r="I203" s="169"/>
      <c r="J203" s="169"/>
      <c r="K203" s="170"/>
      <c r="L203" s="27"/>
      <c r="M203" s="171" t="s">
        <v>1</v>
      </c>
      <c r="N203" s="172" t="s">
        <v>36</v>
      </c>
      <c r="O203" s="160">
        <v>0</v>
      </c>
      <c r="P203" s="160">
        <f t="shared" si="18"/>
        <v>0</v>
      </c>
      <c r="Q203" s="160">
        <v>0</v>
      </c>
      <c r="R203" s="160">
        <f t="shared" si="19"/>
        <v>0</v>
      </c>
      <c r="S203" s="160">
        <v>0</v>
      </c>
      <c r="T203" s="161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177</v>
      </c>
      <c r="AT203" s="162" t="s">
        <v>178</v>
      </c>
      <c r="AU203" s="162" t="s">
        <v>83</v>
      </c>
      <c r="AY203" s="14" t="s">
        <v>170</v>
      </c>
      <c r="BE203" s="163">
        <f t="shared" si="21"/>
        <v>0</v>
      </c>
      <c r="BF203" s="163">
        <f t="shared" si="22"/>
        <v>0</v>
      </c>
      <c r="BG203" s="163">
        <f t="shared" si="23"/>
        <v>0</v>
      </c>
      <c r="BH203" s="163">
        <f t="shared" si="24"/>
        <v>0</v>
      </c>
      <c r="BI203" s="163">
        <f t="shared" si="25"/>
        <v>0</v>
      </c>
      <c r="BJ203" s="14" t="s">
        <v>83</v>
      </c>
      <c r="BK203" s="163">
        <f t="shared" si="26"/>
        <v>0</v>
      </c>
      <c r="BL203" s="14" t="s">
        <v>177</v>
      </c>
      <c r="BM203" s="162" t="s">
        <v>251</v>
      </c>
    </row>
    <row r="204" spans="1:65" s="2" customFormat="1" ht="37.9" customHeight="1">
      <c r="A204" s="26"/>
      <c r="B204" s="149"/>
      <c r="C204" s="164" t="s">
        <v>259</v>
      </c>
      <c r="D204" s="164" t="s">
        <v>178</v>
      </c>
      <c r="E204" s="165" t="s">
        <v>1692</v>
      </c>
      <c r="F204" s="166" t="s">
        <v>1693</v>
      </c>
      <c r="G204" s="167" t="s">
        <v>181</v>
      </c>
      <c r="H204" s="168">
        <v>19.149999999999999</v>
      </c>
      <c r="I204" s="169"/>
      <c r="J204" s="169"/>
      <c r="K204" s="170"/>
      <c r="L204" s="27"/>
      <c r="M204" s="171" t="s">
        <v>1</v>
      </c>
      <c r="N204" s="172" t="s">
        <v>36</v>
      </c>
      <c r="O204" s="160">
        <v>0</v>
      </c>
      <c r="P204" s="160">
        <f t="shared" si="18"/>
        <v>0</v>
      </c>
      <c r="Q204" s="160">
        <v>0</v>
      </c>
      <c r="R204" s="160">
        <f t="shared" si="19"/>
        <v>0</v>
      </c>
      <c r="S204" s="160">
        <v>0</v>
      </c>
      <c r="T204" s="161">
        <f t="shared" si="20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177</v>
      </c>
      <c r="AT204" s="162" t="s">
        <v>178</v>
      </c>
      <c r="AU204" s="162" t="s">
        <v>83</v>
      </c>
      <c r="AY204" s="14" t="s">
        <v>170</v>
      </c>
      <c r="BE204" s="163">
        <f t="shared" si="21"/>
        <v>0</v>
      </c>
      <c r="BF204" s="163">
        <f t="shared" si="22"/>
        <v>0</v>
      </c>
      <c r="BG204" s="163">
        <f t="shared" si="23"/>
        <v>0</v>
      </c>
      <c r="BH204" s="163">
        <f t="shared" si="24"/>
        <v>0</v>
      </c>
      <c r="BI204" s="163">
        <f t="shared" si="25"/>
        <v>0</v>
      </c>
      <c r="BJ204" s="14" t="s">
        <v>83</v>
      </c>
      <c r="BK204" s="163">
        <f t="shared" si="26"/>
        <v>0</v>
      </c>
      <c r="BL204" s="14" t="s">
        <v>177</v>
      </c>
      <c r="BM204" s="162" t="s">
        <v>439</v>
      </c>
    </row>
    <row r="205" spans="1:65" s="2" customFormat="1" ht="33" customHeight="1">
      <c r="A205" s="26"/>
      <c r="B205" s="149"/>
      <c r="C205" s="164" t="s">
        <v>432</v>
      </c>
      <c r="D205" s="164" t="s">
        <v>178</v>
      </c>
      <c r="E205" s="165" t="s">
        <v>1694</v>
      </c>
      <c r="F205" s="166" t="s">
        <v>1695</v>
      </c>
      <c r="G205" s="167" t="s">
        <v>181</v>
      </c>
      <c r="H205" s="168">
        <v>43.44</v>
      </c>
      <c r="I205" s="169"/>
      <c r="J205" s="169"/>
      <c r="K205" s="170"/>
      <c r="L205" s="27"/>
      <c r="M205" s="171" t="s">
        <v>1</v>
      </c>
      <c r="N205" s="172" t="s">
        <v>36</v>
      </c>
      <c r="O205" s="160">
        <v>0</v>
      </c>
      <c r="P205" s="160">
        <f t="shared" si="18"/>
        <v>0</v>
      </c>
      <c r="Q205" s="160">
        <v>0</v>
      </c>
      <c r="R205" s="160">
        <f t="shared" si="19"/>
        <v>0</v>
      </c>
      <c r="S205" s="160">
        <v>0</v>
      </c>
      <c r="T205" s="161">
        <f t="shared" si="20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177</v>
      </c>
      <c r="AT205" s="162" t="s">
        <v>178</v>
      </c>
      <c r="AU205" s="162" t="s">
        <v>83</v>
      </c>
      <c r="AY205" s="14" t="s">
        <v>170</v>
      </c>
      <c r="BE205" s="163">
        <f t="shared" si="21"/>
        <v>0</v>
      </c>
      <c r="BF205" s="163">
        <f t="shared" si="22"/>
        <v>0</v>
      </c>
      <c r="BG205" s="163">
        <f t="shared" si="23"/>
        <v>0</v>
      </c>
      <c r="BH205" s="163">
        <f t="shared" si="24"/>
        <v>0</v>
      </c>
      <c r="BI205" s="163">
        <f t="shared" si="25"/>
        <v>0</v>
      </c>
      <c r="BJ205" s="14" t="s">
        <v>83</v>
      </c>
      <c r="BK205" s="163">
        <f t="shared" si="26"/>
        <v>0</v>
      </c>
      <c r="BL205" s="14" t="s">
        <v>177</v>
      </c>
      <c r="BM205" s="162" t="s">
        <v>443</v>
      </c>
    </row>
    <row r="206" spans="1:65" s="2" customFormat="1" ht="37.9" customHeight="1">
      <c r="A206" s="26"/>
      <c r="B206" s="149"/>
      <c r="C206" s="164" t="s">
        <v>263</v>
      </c>
      <c r="D206" s="164" t="s">
        <v>178</v>
      </c>
      <c r="E206" s="165" t="s">
        <v>1696</v>
      </c>
      <c r="F206" s="166" t="s">
        <v>1697</v>
      </c>
      <c r="G206" s="167" t="s">
        <v>181</v>
      </c>
      <c r="H206" s="168">
        <v>2110.2579999999998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18"/>
        <v>0</v>
      </c>
      <c r="Q206" s="160">
        <v>0</v>
      </c>
      <c r="R206" s="160">
        <f t="shared" si="19"/>
        <v>0</v>
      </c>
      <c r="S206" s="160">
        <v>0</v>
      </c>
      <c r="T206" s="161">
        <f t="shared" si="20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177</v>
      </c>
      <c r="AT206" s="162" t="s">
        <v>178</v>
      </c>
      <c r="AU206" s="162" t="s">
        <v>83</v>
      </c>
      <c r="AY206" s="14" t="s">
        <v>170</v>
      </c>
      <c r="BE206" s="163">
        <f t="shared" si="21"/>
        <v>0</v>
      </c>
      <c r="BF206" s="163">
        <f t="shared" si="22"/>
        <v>0</v>
      </c>
      <c r="BG206" s="163">
        <f t="shared" si="23"/>
        <v>0</v>
      </c>
      <c r="BH206" s="163">
        <f t="shared" si="24"/>
        <v>0</v>
      </c>
      <c r="BI206" s="163">
        <f t="shared" si="25"/>
        <v>0</v>
      </c>
      <c r="BJ206" s="14" t="s">
        <v>83</v>
      </c>
      <c r="BK206" s="163">
        <f t="shared" si="26"/>
        <v>0</v>
      </c>
      <c r="BL206" s="14" t="s">
        <v>177</v>
      </c>
      <c r="BM206" s="162" t="s">
        <v>446</v>
      </c>
    </row>
    <row r="207" spans="1:65" s="2" customFormat="1" ht="37.9" customHeight="1">
      <c r="A207" s="26"/>
      <c r="B207" s="149"/>
      <c r="C207" s="164" t="s">
        <v>440</v>
      </c>
      <c r="D207" s="164" t="s">
        <v>178</v>
      </c>
      <c r="E207" s="165" t="s">
        <v>1698</v>
      </c>
      <c r="F207" s="166" t="s">
        <v>1699</v>
      </c>
      <c r="G207" s="167" t="s">
        <v>181</v>
      </c>
      <c r="H207" s="168">
        <v>6406.6440000000002</v>
      </c>
      <c r="I207" s="169"/>
      <c r="J207" s="169"/>
      <c r="K207" s="170"/>
      <c r="L207" s="27"/>
      <c r="M207" s="171" t="s">
        <v>1</v>
      </c>
      <c r="N207" s="172" t="s">
        <v>36</v>
      </c>
      <c r="O207" s="160">
        <v>0</v>
      </c>
      <c r="P207" s="160">
        <f t="shared" si="18"/>
        <v>0</v>
      </c>
      <c r="Q207" s="160">
        <v>0</v>
      </c>
      <c r="R207" s="160">
        <f t="shared" si="19"/>
        <v>0</v>
      </c>
      <c r="S207" s="160">
        <v>0</v>
      </c>
      <c r="T207" s="161">
        <f t="shared" si="20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177</v>
      </c>
      <c r="AT207" s="162" t="s">
        <v>178</v>
      </c>
      <c r="AU207" s="162" t="s">
        <v>83</v>
      </c>
      <c r="AY207" s="14" t="s">
        <v>170</v>
      </c>
      <c r="BE207" s="163">
        <f t="shared" si="21"/>
        <v>0</v>
      </c>
      <c r="BF207" s="163">
        <f t="shared" si="22"/>
        <v>0</v>
      </c>
      <c r="BG207" s="163">
        <f t="shared" si="23"/>
        <v>0</v>
      </c>
      <c r="BH207" s="163">
        <f t="shared" si="24"/>
        <v>0</v>
      </c>
      <c r="BI207" s="163">
        <f t="shared" si="25"/>
        <v>0</v>
      </c>
      <c r="BJ207" s="14" t="s">
        <v>83</v>
      </c>
      <c r="BK207" s="163">
        <f t="shared" si="26"/>
        <v>0</v>
      </c>
      <c r="BL207" s="14" t="s">
        <v>177</v>
      </c>
      <c r="BM207" s="162" t="s">
        <v>450</v>
      </c>
    </row>
    <row r="208" spans="1:65" s="2" customFormat="1" ht="37.9" customHeight="1">
      <c r="A208" s="26"/>
      <c r="B208" s="149"/>
      <c r="C208" s="164" t="s">
        <v>266</v>
      </c>
      <c r="D208" s="164" t="s">
        <v>178</v>
      </c>
      <c r="E208" s="165" t="s">
        <v>1700</v>
      </c>
      <c r="F208" s="166" t="s">
        <v>1701</v>
      </c>
      <c r="G208" s="167" t="s">
        <v>181</v>
      </c>
      <c r="H208" s="168">
        <v>331.28</v>
      </c>
      <c r="I208" s="169"/>
      <c r="J208" s="169"/>
      <c r="K208" s="170"/>
      <c r="L208" s="27"/>
      <c r="M208" s="171" t="s">
        <v>1</v>
      </c>
      <c r="N208" s="172" t="s">
        <v>36</v>
      </c>
      <c r="O208" s="160">
        <v>0</v>
      </c>
      <c r="P208" s="160">
        <f t="shared" si="18"/>
        <v>0</v>
      </c>
      <c r="Q208" s="160">
        <v>0</v>
      </c>
      <c r="R208" s="160">
        <f t="shared" si="19"/>
        <v>0</v>
      </c>
      <c r="S208" s="160">
        <v>0</v>
      </c>
      <c r="T208" s="161">
        <f t="shared" si="20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177</v>
      </c>
      <c r="AT208" s="162" t="s">
        <v>178</v>
      </c>
      <c r="AU208" s="162" t="s">
        <v>83</v>
      </c>
      <c r="AY208" s="14" t="s">
        <v>170</v>
      </c>
      <c r="BE208" s="163">
        <f t="shared" si="21"/>
        <v>0</v>
      </c>
      <c r="BF208" s="163">
        <f t="shared" si="22"/>
        <v>0</v>
      </c>
      <c r="BG208" s="163">
        <f t="shared" si="23"/>
        <v>0</v>
      </c>
      <c r="BH208" s="163">
        <f t="shared" si="24"/>
        <v>0</v>
      </c>
      <c r="BI208" s="163">
        <f t="shared" si="25"/>
        <v>0</v>
      </c>
      <c r="BJ208" s="14" t="s">
        <v>83</v>
      </c>
      <c r="BK208" s="163">
        <f t="shared" si="26"/>
        <v>0</v>
      </c>
      <c r="BL208" s="14" t="s">
        <v>177</v>
      </c>
      <c r="BM208" s="162" t="s">
        <v>453</v>
      </c>
    </row>
    <row r="209" spans="1:65" s="2" customFormat="1" ht="44.25" customHeight="1">
      <c r="A209" s="26"/>
      <c r="B209" s="149"/>
      <c r="C209" s="164" t="s">
        <v>447</v>
      </c>
      <c r="D209" s="164" t="s">
        <v>178</v>
      </c>
      <c r="E209" s="165" t="s">
        <v>1702</v>
      </c>
      <c r="F209" s="166" t="s">
        <v>1703</v>
      </c>
      <c r="G209" s="167" t="s">
        <v>418</v>
      </c>
      <c r="H209" s="168">
        <v>25.965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18"/>
        <v>0</v>
      </c>
      <c r="Q209" s="160">
        <v>0</v>
      </c>
      <c r="R209" s="160">
        <f t="shared" si="19"/>
        <v>0</v>
      </c>
      <c r="S209" s="160">
        <v>0</v>
      </c>
      <c r="T209" s="161">
        <f t="shared" si="20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177</v>
      </c>
      <c r="AT209" s="162" t="s">
        <v>178</v>
      </c>
      <c r="AU209" s="162" t="s">
        <v>83</v>
      </c>
      <c r="AY209" s="14" t="s">
        <v>170</v>
      </c>
      <c r="BE209" s="163">
        <f t="shared" si="21"/>
        <v>0</v>
      </c>
      <c r="BF209" s="163">
        <f t="shared" si="22"/>
        <v>0</v>
      </c>
      <c r="BG209" s="163">
        <f t="shared" si="23"/>
        <v>0</v>
      </c>
      <c r="BH209" s="163">
        <f t="shared" si="24"/>
        <v>0</v>
      </c>
      <c r="BI209" s="163">
        <f t="shared" si="25"/>
        <v>0</v>
      </c>
      <c r="BJ209" s="14" t="s">
        <v>83</v>
      </c>
      <c r="BK209" s="163">
        <f t="shared" si="26"/>
        <v>0</v>
      </c>
      <c r="BL209" s="14" t="s">
        <v>177</v>
      </c>
      <c r="BM209" s="162" t="s">
        <v>459</v>
      </c>
    </row>
    <row r="210" spans="1:65" s="2" customFormat="1" ht="21.75" customHeight="1">
      <c r="A210" s="26"/>
      <c r="B210" s="149"/>
      <c r="C210" s="164" t="s">
        <v>270</v>
      </c>
      <c r="D210" s="164" t="s">
        <v>178</v>
      </c>
      <c r="E210" s="165" t="s">
        <v>1704</v>
      </c>
      <c r="F210" s="166" t="s">
        <v>1705</v>
      </c>
      <c r="G210" s="167" t="s">
        <v>208</v>
      </c>
      <c r="H210" s="168">
        <v>760.65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18"/>
        <v>0</v>
      </c>
      <c r="Q210" s="160">
        <v>0</v>
      </c>
      <c r="R210" s="160">
        <f t="shared" si="19"/>
        <v>0</v>
      </c>
      <c r="S210" s="160">
        <v>0</v>
      </c>
      <c r="T210" s="161">
        <f t="shared" si="20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177</v>
      </c>
      <c r="AT210" s="162" t="s">
        <v>178</v>
      </c>
      <c r="AU210" s="162" t="s">
        <v>83</v>
      </c>
      <c r="AY210" s="14" t="s">
        <v>170</v>
      </c>
      <c r="BE210" s="163">
        <f t="shared" si="21"/>
        <v>0</v>
      </c>
      <c r="BF210" s="163">
        <f t="shared" si="22"/>
        <v>0</v>
      </c>
      <c r="BG210" s="163">
        <f t="shared" si="23"/>
        <v>0</v>
      </c>
      <c r="BH210" s="163">
        <f t="shared" si="24"/>
        <v>0</v>
      </c>
      <c r="BI210" s="163">
        <f t="shared" si="25"/>
        <v>0</v>
      </c>
      <c r="BJ210" s="14" t="s">
        <v>83</v>
      </c>
      <c r="BK210" s="163">
        <f t="shared" si="26"/>
        <v>0</v>
      </c>
      <c r="BL210" s="14" t="s">
        <v>177</v>
      </c>
      <c r="BM210" s="162" t="s">
        <v>462</v>
      </c>
    </row>
    <row r="211" spans="1:65" s="2" customFormat="1" ht="24.2" customHeight="1">
      <c r="A211" s="26"/>
      <c r="B211" s="149"/>
      <c r="C211" s="164" t="s">
        <v>456</v>
      </c>
      <c r="D211" s="164" t="s">
        <v>178</v>
      </c>
      <c r="E211" s="165" t="s">
        <v>1706</v>
      </c>
      <c r="F211" s="166" t="s">
        <v>1707</v>
      </c>
      <c r="G211" s="167" t="s">
        <v>208</v>
      </c>
      <c r="H211" s="168">
        <v>12.4</v>
      </c>
      <c r="I211" s="169"/>
      <c r="J211" s="169"/>
      <c r="K211" s="170"/>
      <c r="L211" s="27"/>
      <c r="M211" s="171" t="s">
        <v>1</v>
      </c>
      <c r="N211" s="172" t="s">
        <v>36</v>
      </c>
      <c r="O211" s="160">
        <v>0</v>
      </c>
      <c r="P211" s="160">
        <f t="shared" si="18"/>
        <v>0</v>
      </c>
      <c r="Q211" s="160">
        <v>0</v>
      </c>
      <c r="R211" s="160">
        <f t="shared" si="19"/>
        <v>0</v>
      </c>
      <c r="S211" s="160">
        <v>0</v>
      </c>
      <c r="T211" s="161">
        <f t="shared" si="20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177</v>
      </c>
      <c r="AT211" s="162" t="s">
        <v>178</v>
      </c>
      <c r="AU211" s="162" t="s">
        <v>83</v>
      </c>
      <c r="AY211" s="14" t="s">
        <v>170</v>
      </c>
      <c r="BE211" s="163">
        <f t="shared" si="21"/>
        <v>0</v>
      </c>
      <c r="BF211" s="163">
        <f t="shared" si="22"/>
        <v>0</v>
      </c>
      <c r="BG211" s="163">
        <f t="shared" si="23"/>
        <v>0</v>
      </c>
      <c r="BH211" s="163">
        <f t="shared" si="24"/>
        <v>0</v>
      </c>
      <c r="BI211" s="163">
        <f t="shared" si="25"/>
        <v>0</v>
      </c>
      <c r="BJ211" s="14" t="s">
        <v>83</v>
      </c>
      <c r="BK211" s="163">
        <f t="shared" si="26"/>
        <v>0</v>
      </c>
      <c r="BL211" s="14" t="s">
        <v>177</v>
      </c>
      <c r="BM211" s="162" t="s">
        <v>466</v>
      </c>
    </row>
    <row r="212" spans="1:65" s="12" customFormat="1" ht="22.9" customHeight="1">
      <c r="B212" s="137"/>
      <c r="D212" s="138" t="s">
        <v>69</v>
      </c>
      <c r="E212" s="147" t="s">
        <v>1708</v>
      </c>
      <c r="F212" s="147" t="s">
        <v>1709</v>
      </c>
      <c r="J212" s="148"/>
      <c r="L212" s="137"/>
      <c r="M212" s="141"/>
      <c r="N212" s="142"/>
      <c r="O212" s="142"/>
      <c r="P212" s="143">
        <f>SUM(P213:P219)</f>
        <v>0</v>
      </c>
      <c r="Q212" s="142"/>
      <c r="R212" s="143">
        <f>SUM(R213:R219)</f>
        <v>0</v>
      </c>
      <c r="S212" s="142"/>
      <c r="T212" s="144">
        <f>SUM(T213:T219)</f>
        <v>0</v>
      </c>
      <c r="AR212" s="138" t="s">
        <v>77</v>
      </c>
      <c r="AT212" s="145" t="s">
        <v>69</v>
      </c>
      <c r="AU212" s="145" t="s">
        <v>77</v>
      </c>
      <c r="AY212" s="138" t="s">
        <v>170</v>
      </c>
      <c r="BK212" s="146">
        <f>SUM(BK213:BK219)</f>
        <v>0</v>
      </c>
    </row>
    <row r="213" spans="1:65" s="2" customFormat="1" ht="37.9" customHeight="1">
      <c r="A213" s="26"/>
      <c r="B213" s="149"/>
      <c r="C213" s="164" t="s">
        <v>276</v>
      </c>
      <c r="D213" s="164" t="s">
        <v>178</v>
      </c>
      <c r="E213" s="165" t="s">
        <v>1710</v>
      </c>
      <c r="F213" s="166" t="s">
        <v>1711</v>
      </c>
      <c r="G213" s="167" t="s">
        <v>219</v>
      </c>
      <c r="H213" s="168">
        <v>152</v>
      </c>
      <c r="I213" s="169"/>
      <c r="J213" s="169"/>
      <c r="K213" s="170"/>
      <c r="L213" s="27"/>
      <c r="M213" s="171" t="s">
        <v>1</v>
      </c>
      <c r="N213" s="172" t="s">
        <v>36</v>
      </c>
      <c r="O213" s="160">
        <v>0</v>
      </c>
      <c r="P213" s="160">
        <f t="shared" ref="P213:P219" si="27">O213*H213</f>
        <v>0</v>
      </c>
      <c r="Q213" s="160">
        <v>0</v>
      </c>
      <c r="R213" s="160">
        <f t="shared" ref="R213:R219" si="28">Q213*H213</f>
        <v>0</v>
      </c>
      <c r="S213" s="160">
        <v>0</v>
      </c>
      <c r="T213" s="161">
        <f t="shared" ref="T213:T219" si="29"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177</v>
      </c>
      <c r="AT213" s="162" t="s">
        <v>178</v>
      </c>
      <c r="AU213" s="162" t="s">
        <v>83</v>
      </c>
      <c r="AY213" s="14" t="s">
        <v>170</v>
      </c>
      <c r="BE213" s="163">
        <f t="shared" ref="BE213:BE219" si="30">IF(N213="základná",J213,0)</f>
        <v>0</v>
      </c>
      <c r="BF213" s="163">
        <f t="shared" ref="BF213:BF219" si="31">IF(N213="znížená",J213,0)</f>
        <v>0</v>
      </c>
      <c r="BG213" s="163">
        <f t="shared" ref="BG213:BG219" si="32">IF(N213="zákl. prenesená",J213,0)</f>
        <v>0</v>
      </c>
      <c r="BH213" s="163">
        <f t="shared" ref="BH213:BH219" si="33">IF(N213="zníž. prenesená",J213,0)</f>
        <v>0</v>
      </c>
      <c r="BI213" s="163">
        <f t="shared" ref="BI213:BI219" si="34">IF(N213="nulová",J213,0)</f>
        <v>0</v>
      </c>
      <c r="BJ213" s="14" t="s">
        <v>83</v>
      </c>
      <c r="BK213" s="163">
        <f t="shared" ref="BK213:BK219" si="35">ROUND(I213*H213,2)</f>
        <v>0</v>
      </c>
      <c r="BL213" s="14" t="s">
        <v>177</v>
      </c>
      <c r="BM213" s="162" t="s">
        <v>467</v>
      </c>
    </row>
    <row r="214" spans="1:65" s="2" customFormat="1" ht="24.2" customHeight="1">
      <c r="A214" s="26"/>
      <c r="B214" s="149"/>
      <c r="C214" s="164" t="s">
        <v>463</v>
      </c>
      <c r="D214" s="164" t="s">
        <v>178</v>
      </c>
      <c r="E214" s="165" t="s">
        <v>1712</v>
      </c>
      <c r="F214" s="166" t="s">
        <v>1713</v>
      </c>
      <c r="G214" s="167" t="s">
        <v>219</v>
      </c>
      <c r="H214" s="168">
        <v>7</v>
      </c>
      <c r="I214" s="169"/>
      <c r="J214" s="169"/>
      <c r="K214" s="170"/>
      <c r="L214" s="27"/>
      <c r="M214" s="171" t="s">
        <v>1</v>
      </c>
      <c r="N214" s="172" t="s">
        <v>36</v>
      </c>
      <c r="O214" s="160">
        <v>0</v>
      </c>
      <c r="P214" s="160">
        <f t="shared" si="27"/>
        <v>0</v>
      </c>
      <c r="Q214" s="160">
        <v>0</v>
      </c>
      <c r="R214" s="160">
        <f t="shared" si="28"/>
        <v>0</v>
      </c>
      <c r="S214" s="160">
        <v>0</v>
      </c>
      <c r="T214" s="161">
        <f t="shared" si="29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177</v>
      </c>
      <c r="AT214" s="162" t="s">
        <v>178</v>
      </c>
      <c r="AU214" s="162" t="s">
        <v>83</v>
      </c>
      <c r="AY214" s="14" t="s">
        <v>170</v>
      </c>
      <c r="BE214" s="163">
        <f t="shared" si="30"/>
        <v>0</v>
      </c>
      <c r="BF214" s="163">
        <f t="shared" si="31"/>
        <v>0</v>
      </c>
      <c r="BG214" s="163">
        <f t="shared" si="32"/>
        <v>0</v>
      </c>
      <c r="BH214" s="163">
        <f t="shared" si="33"/>
        <v>0</v>
      </c>
      <c r="BI214" s="163">
        <f t="shared" si="34"/>
        <v>0</v>
      </c>
      <c r="BJ214" s="14" t="s">
        <v>83</v>
      </c>
      <c r="BK214" s="163">
        <f t="shared" si="35"/>
        <v>0</v>
      </c>
      <c r="BL214" s="14" t="s">
        <v>177</v>
      </c>
      <c r="BM214" s="162" t="s">
        <v>471</v>
      </c>
    </row>
    <row r="215" spans="1:65" s="2" customFormat="1" ht="24.2" customHeight="1">
      <c r="A215" s="26"/>
      <c r="B215" s="149"/>
      <c r="C215" s="164" t="s">
        <v>284</v>
      </c>
      <c r="D215" s="164" t="s">
        <v>178</v>
      </c>
      <c r="E215" s="165" t="s">
        <v>1714</v>
      </c>
      <c r="F215" s="166" t="s">
        <v>1715</v>
      </c>
      <c r="G215" s="167" t="s">
        <v>219</v>
      </c>
      <c r="H215" s="168">
        <v>138</v>
      </c>
      <c r="I215" s="169"/>
      <c r="J215" s="169"/>
      <c r="K215" s="170"/>
      <c r="L215" s="27"/>
      <c r="M215" s="171" t="s">
        <v>1</v>
      </c>
      <c r="N215" s="172" t="s">
        <v>36</v>
      </c>
      <c r="O215" s="160">
        <v>0</v>
      </c>
      <c r="P215" s="160">
        <f t="shared" si="27"/>
        <v>0</v>
      </c>
      <c r="Q215" s="160">
        <v>0</v>
      </c>
      <c r="R215" s="160">
        <f t="shared" si="28"/>
        <v>0</v>
      </c>
      <c r="S215" s="160">
        <v>0</v>
      </c>
      <c r="T215" s="161">
        <f t="shared" si="29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177</v>
      </c>
      <c r="AT215" s="162" t="s">
        <v>178</v>
      </c>
      <c r="AU215" s="162" t="s">
        <v>83</v>
      </c>
      <c r="AY215" s="14" t="s">
        <v>170</v>
      </c>
      <c r="BE215" s="163">
        <f t="shared" si="30"/>
        <v>0</v>
      </c>
      <c r="BF215" s="163">
        <f t="shared" si="31"/>
        <v>0</v>
      </c>
      <c r="BG215" s="163">
        <f t="shared" si="32"/>
        <v>0</v>
      </c>
      <c r="BH215" s="163">
        <f t="shared" si="33"/>
        <v>0</v>
      </c>
      <c r="BI215" s="163">
        <f t="shared" si="34"/>
        <v>0</v>
      </c>
      <c r="BJ215" s="14" t="s">
        <v>83</v>
      </c>
      <c r="BK215" s="163">
        <f t="shared" si="35"/>
        <v>0</v>
      </c>
      <c r="BL215" s="14" t="s">
        <v>177</v>
      </c>
      <c r="BM215" s="162" t="s">
        <v>474</v>
      </c>
    </row>
    <row r="216" spans="1:65" s="2" customFormat="1" ht="24.2" customHeight="1">
      <c r="A216" s="26"/>
      <c r="B216" s="149"/>
      <c r="C216" s="164" t="s">
        <v>468</v>
      </c>
      <c r="D216" s="164" t="s">
        <v>178</v>
      </c>
      <c r="E216" s="165" t="s">
        <v>1716</v>
      </c>
      <c r="F216" s="166" t="s">
        <v>1717</v>
      </c>
      <c r="G216" s="167" t="s">
        <v>219</v>
      </c>
      <c r="H216" s="168">
        <v>7</v>
      </c>
      <c r="I216" s="169"/>
      <c r="J216" s="169"/>
      <c r="K216" s="170"/>
      <c r="L216" s="27"/>
      <c r="M216" s="171" t="s">
        <v>1</v>
      </c>
      <c r="N216" s="172" t="s">
        <v>36</v>
      </c>
      <c r="O216" s="160">
        <v>0</v>
      </c>
      <c r="P216" s="160">
        <f t="shared" si="27"/>
        <v>0</v>
      </c>
      <c r="Q216" s="160">
        <v>0</v>
      </c>
      <c r="R216" s="160">
        <f t="shared" si="28"/>
        <v>0</v>
      </c>
      <c r="S216" s="160">
        <v>0</v>
      </c>
      <c r="T216" s="161">
        <f t="shared" si="29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177</v>
      </c>
      <c r="AT216" s="162" t="s">
        <v>178</v>
      </c>
      <c r="AU216" s="162" t="s">
        <v>83</v>
      </c>
      <c r="AY216" s="14" t="s">
        <v>170</v>
      </c>
      <c r="BE216" s="163">
        <f t="shared" si="30"/>
        <v>0</v>
      </c>
      <c r="BF216" s="163">
        <f t="shared" si="31"/>
        <v>0</v>
      </c>
      <c r="BG216" s="163">
        <f t="shared" si="32"/>
        <v>0</v>
      </c>
      <c r="BH216" s="163">
        <f t="shared" si="33"/>
        <v>0</v>
      </c>
      <c r="BI216" s="163">
        <f t="shared" si="34"/>
        <v>0</v>
      </c>
      <c r="BJ216" s="14" t="s">
        <v>83</v>
      </c>
      <c r="BK216" s="163">
        <f t="shared" si="35"/>
        <v>0</v>
      </c>
      <c r="BL216" s="14" t="s">
        <v>177</v>
      </c>
      <c r="BM216" s="162" t="s">
        <v>480</v>
      </c>
    </row>
    <row r="217" spans="1:65" s="2" customFormat="1" ht="16.5" customHeight="1">
      <c r="A217" s="26"/>
      <c r="B217" s="149"/>
      <c r="C217" s="164" t="s">
        <v>287</v>
      </c>
      <c r="D217" s="164" t="s">
        <v>178</v>
      </c>
      <c r="E217" s="165" t="s">
        <v>1718</v>
      </c>
      <c r="F217" s="166" t="s">
        <v>1719</v>
      </c>
      <c r="G217" s="167" t="s">
        <v>938</v>
      </c>
      <c r="H217" s="168">
        <v>3</v>
      </c>
      <c r="I217" s="169"/>
      <c r="J217" s="169"/>
      <c r="K217" s="170"/>
      <c r="L217" s="27"/>
      <c r="M217" s="171" t="s">
        <v>1</v>
      </c>
      <c r="N217" s="172" t="s">
        <v>36</v>
      </c>
      <c r="O217" s="160">
        <v>0</v>
      </c>
      <c r="P217" s="160">
        <f t="shared" si="27"/>
        <v>0</v>
      </c>
      <c r="Q217" s="160">
        <v>0</v>
      </c>
      <c r="R217" s="160">
        <f t="shared" si="28"/>
        <v>0</v>
      </c>
      <c r="S217" s="160">
        <v>0</v>
      </c>
      <c r="T217" s="161">
        <f t="shared" si="29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177</v>
      </c>
      <c r="AT217" s="162" t="s">
        <v>178</v>
      </c>
      <c r="AU217" s="162" t="s">
        <v>83</v>
      </c>
      <c r="AY217" s="14" t="s">
        <v>170</v>
      </c>
      <c r="BE217" s="163">
        <f t="shared" si="30"/>
        <v>0</v>
      </c>
      <c r="BF217" s="163">
        <f t="shared" si="31"/>
        <v>0</v>
      </c>
      <c r="BG217" s="163">
        <f t="shared" si="32"/>
        <v>0</v>
      </c>
      <c r="BH217" s="163">
        <f t="shared" si="33"/>
        <v>0</v>
      </c>
      <c r="BI217" s="163">
        <f t="shared" si="34"/>
        <v>0</v>
      </c>
      <c r="BJ217" s="14" t="s">
        <v>83</v>
      </c>
      <c r="BK217" s="163">
        <f t="shared" si="35"/>
        <v>0</v>
      </c>
      <c r="BL217" s="14" t="s">
        <v>177</v>
      </c>
      <c r="BM217" s="162" t="s">
        <v>483</v>
      </c>
    </row>
    <row r="218" spans="1:65" s="2" customFormat="1" ht="33" customHeight="1">
      <c r="A218" s="26"/>
      <c r="B218" s="149"/>
      <c r="C218" s="164" t="s">
        <v>477</v>
      </c>
      <c r="D218" s="164" t="s">
        <v>178</v>
      </c>
      <c r="E218" s="165" t="s">
        <v>1720</v>
      </c>
      <c r="F218" s="166" t="s">
        <v>1721</v>
      </c>
      <c r="G218" s="167" t="s">
        <v>181</v>
      </c>
      <c r="H218" s="168">
        <v>730.87</v>
      </c>
      <c r="I218" s="169"/>
      <c r="J218" s="169"/>
      <c r="K218" s="170"/>
      <c r="L218" s="27"/>
      <c r="M218" s="171" t="s">
        <v>1</v>
      </c>
      <c r="N218" s="172" t="s">
        <v>36</v>
      </c>
      <c r="O218" s="160">
        <v>0</v>
      </c>
      <c r="P218" s="160">
        <f t="shared" si="27"/>
        <v>0</v>
      </c>
      <c r="Q218" s="160">
        <v>0</v>
      </c>
      <c r="R218" s="160">
        <f t="shared" si="28"/>
        <v>0</v>
      </c>
      <c r="S218" s="160">
        <v>0</v>
      </c>
      <c r="T218" s="161">
        <f t="shared" si="29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177</v>
      </c>
      <c r="AT218" s="162" t="s">
        <v>178</v>
      </c>
      <c r="AU218" s="162" t="s">
        <v>83</v>
      </c>
      <c r="AY218" s="14" t="s">
        <v>170</v>
      </c>
      <c r="BE218" s="163">
        <f t="shared" si="30"/>
        <v>0</v>
      </c>
      <c r="BF218" s="163">
        <f t="shared" si="31"/>
        <v>0</v>
      </c>
      <c r="BG218" s="163">
        <f t="shared" si="32"/>
        <v>0</v>
      </c>
      <c r="BH218" s="163">
        <f t="shared" si="33"/>
        <v>0</v>
      </c>
      <c r="BI218" s="163">
        <f t="shared" si="34"/>
        <v>0</v>
      </c>
      <c r="BJ218" s="14" t="s">
        <v>83</v>
      </c>
      <c r="BK218" s="163">
        <f t="shared" si="35"/>
        <v>0</v>
      </c>
      <c r="BL218" s="14" t="s">
        <v>177</v>
      </c>
      <c r="BM218" s="162" t="s">
        <v>487</v>
      </c>
    </row>
    <row r="219" spans="1:65" s="2" customFormat="1" ht="24.2" customHeight="1">
      <c r="A219" s="26"/>
      <c r="B219" s="149"/>
      <c r="C219" s="164" t="s">
        <v>291</v>
      </c>
      <c r="D219" s="164" t="s">
        <v>178</v>
      </c>
      <c r="E219" s="165" t="s">
        <v>931</v>
      </c>
      <c r="F219" s="166" t="s">
        <v>932</v>
      </c>
      <c r="G219" s="167" t="s">
        <v>219</v>
      </c>
      <c r="H219" s="168">
        <v>2</v>
      </c>
      <c r="I219" s="169"/>
      <c r="J219" s="169"/>
      <c r="K219" s="170"/>
      <c r="L219" s="27"/>
      <c r="M219" s="171" t="s">
        <v>1</v>
      </c>
      <c r="N219" s="172" t="s">
        <v>36</v>
      </c>
      <c r="O219" s="160">
        <v>0</v>
      </c>
      <c r="P219" s="160">
        <f t="shared" si="27"/>
        <v>0</v>
      </c>
      <c r="Q219" s="160">
        <v>0</v>
      </c>
      <c r="R219" s="160">
        <f t="shared" si="28"/>
        <v>0</v>
      </c>
      <c r="S219" s="160">
        <v>0</v>
      </c>
      <c r="T219" s="161">
        <f t="shared" si="29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177</v>
      </c>
      <c r="AT219" s="162" t="s">
        <v>178</v>
      </c>
      <c r="AU219" s="162" t="s">
        <v>83</v>
      </c>
      <c r="AY219" s="14" t="s">
        <v>170</v>
      </c>
      <c r="BE219" s="163">
        <f t="shared" si="30"/>
        <v>0</v>
      </c>
      <c r="BF219" s="163">
        <f t="shared" si="31"/>
        <v>0</v>
      </c>
      <c r="BG219" s="163">
        <f t="shared" si="32"/>
        <v>0</v>
      </c>
      <c r="BH219" s="163">
        <f t="shared" si="33"/>
        <v>0</v>
      </c>
      <c r="BI219" s="163">
        <f t="shared" si="34"/>
        <v>0</v>
      </c>
      <c r="BJ219" s="14" t="s">
        <v>83</v>
      </c>
      <c r="BK219" s="163">
        <f t="shared" si="35"/>
        <v>0</v>
      </c>
      <c r="BL219" s="14" t="s">
        <v>177</v>
      </c>
      <c r="BM219" s="162" t="s">
        <v>490</v>
      </c>
    </row>
    <row r="220" spans="1:65" s="12" customFormat="1" ht="22.9" customHeight="1">
      <c r="B220" s="137"/>
      <c r="D220" s="138" t="s">
        <v>69</v>
      </c>
      <c r="E220" s="147" t="s">
        <v>1722</v>
      </c>
      <c r="F220" s="147" t="s">
        <v>1723</v>
      </c>
      <c r="J220" s="148"/>
      <c r="L220" s="137"/>
      <c r="M220" s="141"/>
      <c r="N220" s="142"/>
      <c r="O220" s="142"/>
      <c r="P220" s="143">
        <f>SUM(P221:P228)</f>
        <v>0</v>
      </c>
      <c r="Q220" s="142"/>
      <c r="R220" s="143">
        <f>SUM(R221:R228)</f>
        <v>0</v>
      </c>
      <c r="S220" s="142"/>
      <c r="T220" s="144">
        <f>SUM(T221:T228)</f>
        <v>0</v>
      </c>
      <c r="AR220" s="138" t="s">
        <v>77</v>
      </c>
      <c r="AT220" s="145" t="s">
        <v>69</v>
      </c>
      <c r="AU220" s="145" t="s">
        <v>77</v>
      </c>
      <c r="AY220" s="138" t="s">
        <v>170</v>
      </c>
      <c r="BK220" s="146">
        <f>SUM(BK221:BK228)</f>
        <v>0</v>
      </c>
    </row>
    <row r="221" spans="1:65" s="2" customFormat="1" ht="37.9" customHeight="1">
      <c r="A221" s="26"/>
      <c r="B221" s="149"/>
      <c r="C221" s="164" t="s">
        <v>484</v>
      </c>
      <c r="D221" s="164" t="s">
        <v>178</v>
      </c>
      <c r="E221" s="165" t="s">
        <v>1724</v>
      </c>
      <c r="F221" s="166" t="s">
        <v>1725</v>
      </c>
      <c r="G221" s="167" t="s">
        <v>181</v>
      </c>
      <c r="H221" s="168">
        <v>63</v>
      </c>
      <c r="I221" s="169"/>
      <c r="J221" s="169"/>
      <c r="K221" s="170"/>
      <c r="L221" s="27"/>
      <c r="M221" s="171" t="s">
        <v>1</v>
      </c>
      <c r="N221" s="172" t="s">
        <v>36</v>
      </c>
      <c r="O221" s="160">
        <v>0</v>
      </c>
      <c r="P221" s="160">
        <f t="shared" ref="P221:P228" si="36">O221*H221</f>
        <v>0</v>
      </c>
      <c r="Q221" s="160">
        <v>0</v>
      </c>
      <c r="R221" s="160">
        <f t="shared" ref="R221:R228" si="37">Q221*H221</f>
        <v>0</v>
      </c>
      <c r="S221" s="160">
        <v>0</v>
      </c>
      <c r="T221" s="161">
        <f t="shared" ref="T221:T228" si="38"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177</v>
      </c>
      <c r="AT221" s="162" t="s">
        <v>178</v>
      </c>
      <c r="AU221" s="162" t="s">
        <v>83</v>
      </c>
      <c r="AY221" s="14" t="s">
        <v>170</v>
      </c>
      <c r="BE221" s="163">
        <f t="shared" ref="BE221:BE228" si="39">IF(N221="základná",J221,0)</f>
        <v>0</v>
      </c>
      <c r="BF221" s="163">
        <f t="shared" ref="BF221:BF228" si="40">IF(N221="znížená",J221,0)</f>
        <v>0</v>
      </c>
      <c r="BG221" s="163">
        <f t="shared" ref="BG221:BG228" si="41">IF(N221="zákl. prenesená",J221,0)</f>
        <v>0</v>
      </c>
      <c r="BH221" s="163">
        <f t="shared" ref="BH221:BH228" si="42">IF(N221="zníž. prenesená",J221,0)</f>
        <v>0</v>
      </c>
      <c r="BI221" s="163">
        <f t="shared" ref="BI221:BI228" si="43">IF(N221="nulová",J221,0)</f>
        <v>0</v>
      </c>
      <c r="BJ221" s="14" t="s">
        <v>83</v>
      </c>
      <c r="BK221" s="163">
        <f t="shared" ref="BK221:BK228" si="44">ROUND(I221*H221,2)</f>
        <v>0</v>
      </c>
      <c r="BL221" s="14" t="s">
        <v>177</v>
      </c>
      <c r="BM221" s="162" t="s">
        <v>740</v>
      </c>
    </row>
    <row r="222" spans="1:65" s="2" customFormat="1" ht="24.2" customHeight="1">
      <c r="A222" s="26"/>
      <c r="B222" s="149"/>
      <c r="C222" s="164" t="s">
        <v>294</v>
      </c>
      <c r="D222" s="164" t="s">
        <v>178</v>
      </c>
      <c r="E222" s="165" t="s">
        <v>1726</v>
      </c>
      <c r="F222" s="166" t="s">
        <v>1727</v>
      </c>
      <c r="G222" s="167" t="s">
        <v>938</v>
      </c>
      <c r="H222" s="168">
        <v>5</v>
      </c>
      <c r="I222" s="169"/>
      <c r="J222" s="169"/>
      <c r="K222" s="170"/>
      <c r="L222" s="27"/>
      <c r="M222" s="171" t="s">
        <v>1</v>
      </c>
      <c r="N222" s="172" t="s">
        <v>36</v>
      </c>
      <c r="O222" s="160">
        <v>0</v>
      </c>
      <c r="P222" s="160">
        <f t="shared" si="36"/>
        <v>0</v>
      </c>
      <c r="Q222" s="160">
        <v>0</v>
      </c>
      <c r="R222" s="160">
        <f t="shared" si="37"/>
        <v>0</v>
      </c>
      <c r="S222" s="160">
        <v>0</v>
      </c>
      <c r="T222" s="161">
        <f t="shared" si="38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177</v>
      </c>
      <c r="AT222" s="162" t="s">
        <v>178</v>
      </c>
      <c r="AU222" s="162" t="s">
        <v>83</v>
      </c>
      <c r="AY222" s="14" t="s">
        <v>170</v>
      </c>
      <c r="BE222" s="163">
        <f t="shared" si="39"/>
        <v>0</v>
      </c>
      <c r="BF222" s="163">
        <f t="shared" si="40"/>
        <v>0</v>
      </c>
      <c r="BG222" s="163">
        <f t="shared" si="41"/>
        <v>0</v>
      </c>
      <c r="BH222" s="163">
        <f t="shared" si="42"/>
        <v>0</v>
      </c>
      <c r="BI222" s="163">
        <f t="shared" si="43"/>
        <v>0</v>
      </c>
      <c r="BJ222" s="14" t="s">
        <v>83</v>
      </c>
      <c r="BK222" s="163">
        <f t="shared" si="44"/>
        <v>0</v>
      </c>
      <c r="BL222" s="14" t="s">
        <v>177</v>
      </c>
      <c r="BM222" s="162" t="s">
        <v>743</v>
      </c>
    </row>
    <row r="223" spans="1:65" s="2" customFormat="1" ht="24.2" customHeight="1">
      <c r="A223" s="26"/>
      <c r="B223" s="149"/>
      <c r="C223" s="164" t="s">
        <v>737</v>
      </c>
      <c r="D223" s="164" t="s">
        <v>178</v>
      </c>
      <c r="E223" s="165" t="s">
        <v>1728</v>
      </c>
      <c r="F223" s="166" t="s">
        <v>1729</v>
      </c>
      <c r="G223" s="167" t="s">
        <v>181</v>
      </c>
      <c r="H223" s="168">
        <v>175</v>
      </c>
      <c r="I223" s="169"/>
      <c r="J223" s="169"/>
      <c r="K223" s="170"/>
      <c r="L223" s="27"/>
      <c r="M223" s="171" t="s">
        <v>1</v>
      </c>
      <c r="N223" s="172" t="s">
        <v>36</v>
      </c>
      <c r="O223" s="160">
        <v>0</v>
      </c>
      <c r="P223" s="160">
        <f t="shared" si="36"/>
        <v>0</v>
      </c>
      <c r="Q223" s="160">
        <v>0</v>
      </c>
      <c r="R223" s="160">
        <f t="shared" si="37"/>
        <v>0</v>
      </c>
      <c r="S223" s="160">
        <v>0</v>
      </c>
      <c r="T223" s="161">
        <f t="shared" si="38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177</v>
      </c>
      <c r="AT223" s="162" t="s">
        <v>178</v>
      </c>
      <c r="AU223" s="162" t="s">
        <v>83</v>
      </c>
      <c r="AY223" s="14" t="s">
        <v>170</v>
      </c>
      <c r="BE223" s="163">
        <f t="shared" si="39"/>
        <v>0</v>
      </c>
      <c r="BF223" s="163">
        <f t="shared" si="40"/>
        <v>0</v>
      </c>
      <c r="BG223" s="163">
        <f t="shared" si="41"/>
        <v>0</v>
      </c>
      <c r="BH223" s="163">
        <f t="shared" si="42"/>
        <v>0</v>
      </c>
      <c r="BI223" s="163">
        <f t="shared" si="43"/>
        <v>0</v>
      </c>
      <c r="BJ223" s="14" t="s">
        <v>83</v>
      </c>
      <c r="BK223" s="163">
        <f t="shared" si="44"/>
        <v>0</v>
      </c>
      <c r="BL223" s="14" t="s">
        <v>177</v>
      </c>
      <c r="BM223" s="162" t="s">
        <v>747</v>
      </c>
    </row>
    <row r="224" spans="1:65" s="2" customFormat="1" ht="24.2" customHeight="1">
      <c r="A224" s="26"/>
      <c r="B224" s="149"/>
      <c r="C224" s="164" t="s">
        <v>298</v>
      </c>
      <c r="D224" s="164" t="s">
        <v>178</v>
      </c>
      <c r="E224" s="165" t="s">
        <v>1730</v>
      </c>
      <c r="F224" s="166" t="s">
        <v>1731</v>
      </c>
      <c r="G224" s="167" t="s">
        <v>938</v>
      </c>
      <c r="H224" s="168">
        <v>3</v>
      </c>
      <c r="I224" s="169"/>
      <c r="J224" s="169"/>
      <c r="K224" s="170"/>
      <c r="L224" s="27"/>
      <c r="M224" s="171" t="s">
        <v>1</v>
      </c>
      <c r="N224" s="172" t="s">
        <v>36</v>
      </c>
      <c r="O224" s="160">
        <v>0</v>
      </c>
      <c r="P224" s="160">
        <f t="shared" si="36"/>
        <v>0</v>
      </c>
      <c r="Q224" s="160">
        <v>0</v>
      </c>
      <c r="R224" s="160">
        <f t="shared" si="37"/>
        <v>0</v>
      </c>
      <c r="S224" s="160">
        <v>0</v>
      </c>
      <c r="T224" s="161">
        <f t="shared" si="38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2" t="s">
        <v>177</v>
      </c>
      <c r="AT224" s="162" t="s">
        <v>178</v>
      </c>
      <c r="AU224" s="162" t="s">
        <v>83</v>
      </c>
      <c r="AY224" s="14" t="s">
        <v>170</v>
      </c>
      <c r="BE224" s="163">
        <f t="shared" si="39"/>
        <v>0</v>
      </c>
      <c r="BF224" s="163">
        <f t="shared" si="40"/>
        <v>0</v>
      </c>
      <c r="BG224" s="163">
        <f t="shared" si="41"/>
        <v>0</v>
      </c>
      <c r="BH224" s="163">
        <f t="shared" si="42"/>
        <v>0</v>
      </c>
      <c r="BI224" s="163">
        <f t="shared" si="43"/>
        <v>0</v>
      </c>
      <c r="BJ224" s="14" t="s">
        <v>83</v>
      </c>
      <c r="BK224" s="163">
        <f t="shared" si="44"/>
        <v>0</v>
      </c>
      <c r="BL224" s="14" t="s">
        <v>177</v>
      </c>
      <c r="BM224" s="162" t="s">
        <v>750</v>
      </c>
    </row>
    <row r="225" spans="1:65" s="2" customFormat="1" ht="33" customHeight="1">
      <c r="A225" s="26"/>
      <c r="B225" s="149"/>
      <c r="C225" s="164" t="s">
        <v>744</v>
      </c>
      <c r="D225" s="164" t="s">
        <v>178</v>
      </c>
      <c r="E225" s="165" t="s">
        <v>1732</v>
      </c>
      <c r="F225" s="166" t="s">
        <v>1733</v>
      </c>
      <c r="G225" s="167" t="s">
        <v>181</v>
      </c>
      <c r="H225" s="168">
        <v>793.4</v>
      </c>
      <c r="I225" s="169"/>
      <c r="J225" s="169"/>
      <c r="K225" s="170"/>
      <c r="L225" s="27"/>
      <c r="M225" s="171" t="s">
        <v>1</v>
      </c>
      <c r="N225" s="172" t="s">
        <v>36</v>
      </c>
      <c r="O225" s="160">
        <v>0</v>
      </c>
      <c r="P225" s="160">
        <f t="shared" si="36"/>
        <v>0</v>
      </c>
      <c r="Q225" s="160">
        <v>0</v>
      </c>
      <c r="R225" s="160">
        <f t="shared" si="37"/>
        <v>0</v>
      </c>
      <c r="S225" s="160">
        <v>0</v>
      </c>
      <c r="T225" s="161">
        <f t="shared" si="38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2" t="s">
        <v>177</v>
      </c>
      <c r="AT225" s="162" t="s">
        <v>178</v>
      </c>
      <c r="AU225" s="162" t="s">
        <v>83</v>
      </c>
      <c r="AY225" s="14" t="s">
        <v>170</v>
      </c>
      <c r="BE225" s="163">
        <f t="shared" si="39"/>
        <v>0</v>
      </c>
      <c r="BF225" s="163">
        <f t="shared" si="40"/>
        <v>0</v>
      </c>
      <c r="BG225" s="163">
        <f t="shared" si="41"/>
        <v>0</v>
      </c>
      <c r="BH225" s="163">
        <f t="shared" si="42"/>
        <v>0</v>
      </c>
      <c r="BI225" s="163">
        <f t="shared" si="43"/>
        <v>0</v>
      </c>
      <c r="BJ225" s="14" t="s">
        <v>83</v>
      </c>
      <c r="BK225" s="163">
        <f t="shared" si="44"/>
        <v>0</v>
      </c>
      <c r="BL225" s="14" t="s">
        <v>177</v>
      </c>
      <c r="BM225" s="162" t="s">
        <v>754</v>
      </c>
    </row>
    <row r="226" spans="1:65" s="2" customFormat="1" ht="33" customHeight="1">
      <c r="A226" s="26"/>
      <c r="B226" s="149"/>
      <c r="C226" s="164" t="s">
        <v>301</v>
      </c>
      <c r="D226" s="164" t="s">
        <v>178</v>
      </c>
      <c r="E226" s="165" t="s">
        <v>1734</v>
      </c>
      <c r="F226" s="166" t="s">
        <v>1735</v>
      </c>
      <c r="G226" s="167" t="s">
        <v>181</v>
      </c>
      <c r="H226" s="168">
        <v>85.158000000000001</v>
      </c>
      <c r="I226" s="169"/>
      <c r="J226" s="169"/>
      <c r="K226" s="170"/>
      <c r="L226" s="27"/>
      <c r="M226" s="171" t="s">
        <v>1</v>
      </c>
      <c r="N226" s="172" t="s">
        <v>36</v>
      </c>
      <c r="O226" s="160">
        <v>0</v>
      </c>
      <c r="P226" s="160">
        <f t="shared" si="36"/>
        <v>0</v>
      </c>
      <c r="Q226" s="160">
        <v>0</v>
      </c>
      <c r="R226" s="160">
        <f t="shared" si="37"/>
        <v>0</v>
      </c>
      <c r="S226" s="160">
        <v>0</v>
      </c>
      <c r="T226" s="161">
        <f t="shared" si="38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2" t="s">
        <v>177</v>
      </c>
      <c r="AT226" s="162" t="s">
        <v>178</v>
      </c>
      <c r="AU226" s="162" t="s">
        <v>83</v>
      </c>
      <c r="AY226" s="14" t="s">
        <v>170</v>
      </c>
      <c r="BE226" s="163">
        <f t="shared" si="39"/>
        <v>0</v>
      </c>
      <c r="BF226" s="163">
        <f t="shared" si="40"/>
        <v>0</v>
      </c>
      <c r="BG226" s="163">
        <f t="shared" si="41"/>
        <v>0</v>
      </c>
      <c r="BH226" s="163">
        <f t="shared" si="42"/>
        <v>0</v>
      </c>
      <c r="BI226" s="163">
        <f t="shared" si="43"/>
        <v>0</v>
      </c>
      <c r="BJ226" s="14" t="s">
        <v>83</v>
      </c>
      <c r="BK226" s="163">
        <f t="shared" si="44"/>
        <v>0</v>
      </c>
      <c r="BL226" s="14" t="s">
        <v>177</v>
      </c>
      <c r="BM226" s="162" t="s">
        <v>759</v>
      </c>
    </row>
    <row r="227" spans="1:65" s="2" customFormat="1" ht="33" customHeight="1">
      <c r="A227" s="26"/>
      <c r="B227" s="149"/>
      <c r="C227" s="164" t="s">
        <v>751</v>
      </c>
      <c r="D227" s="164" t="s">
        <v>178</v>
      </c>
      <c r="E227" s="165" t="s">
        <v>1736</v>
      </c>
      <c r="F227" s="166" t="s">
        <v>1737</v>
      </c>
      <c r="G227" s="167" t="s">
        <v>208</v>
      </c>
      <c r="H227" s="168">
        <v>10.5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 t="shared" si="36"/>
        <v>0</v>
      </c>
      <c r="Q227" s="160">
        <v>0</v>
      </c>
      <c r="R227" s="160">
        <f t="shared" si="37"/>
        <v>0</v>
      </c>
      <c r="S227" s="160">
        <v>0</v>
      </c>
      <c r="T227" s="161">
        <f t="shared" si="38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177</v>
      </c>
      <c r="AT227" s="162" t="s">
        <v>178</v>
      </c>
      <c r="AU227" s="162" t="s">
        <v>83</v>
      </c>
      <c r="AY227" s="14" t="s">
        <v>170</v>
      </c>
      <c r="BE227" s="163">
        <f t="shared" si="39"/>
        <v>0</v>
      </c>
      <c r="BF227" s="163">
        <f t="shared" si="40"/>
        <v>0</v>
      </c>
      <c r="BG227" s="163">
        <f t="shared" si="41"/>
        <v>0</v>
      </c>
      <c r="BH227" s="163">
        <f t="shared" si="42"/>
        <v>0</v>
      </c>
      <c r="BI227" s="163">
        <f t="shared" si="43"/>
        <v>0</v>
      </c>
      <c r="BJ227" s="14" t="s">
        <v>83</v>
      </c>
      <c r="BK227" s="163">
        <f t="shared" si="44"/>
        <v>0</v>
      </c>
      <c r="BL227" s="14" t="s">
        <v>177</v>
      </c>
      <c r="BM227" s="162" t="s">
        <v>763</v>
      </c>
    </row>
    <row r="228" spans="1:65" s="2" customFormat="1" ht="33" customHeight="1">
      <c r="A228" s="26"/>
      <c r="B228" s="149"/>
      <c r="C228" s="164" t="s">
        <v>307</v>
      </c>
      <c r="D228" s="164" t="s">
        <v>178</v>
      </c>
      <c r="E228" s="165" t="s">
        <v>1738</v>
      </c>
      <c r="F228" s="166" t="s">
        <v>1739</v>
      </c>
      <c r="G228" s="167" t="s">
        <v>275</v>
      </c>
      <c r="H228" s="168">
        <v>70.510000000000005</v>
      </c>
      <c r="I228" s="169"/>
      <c r="J228" s="169"/>
      <c r="K228" s="170"/>
      <c r="L228" s="27"/>
      <c r="M228" s="171" t="s">
        <v>1</v>
      </c>
      <c r="N228" s="172" t="s">
        <v>36</v>
      </c>
      <c r="O228" s="160">
        <v>0</v>
      </c>
      <c r="P228" s="160">
        <f t="shared" si="36"/>
        <v>0</v>
      </c>
      <c r="Q228" s="160">
        <v>0</v>
      </c>
      <c r="R228" s="160">
        <f t="shared" si="37"/>
        <v>0</v>
      </c>
      <c r="S228" s="160">
        <v>0</v>
      </c>
      <c r="T228" s="161">
        <f t="shared" si="38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177</v>
      </c>
      <c r="AT228" s="162" t="s">
        <v>178</v>
      </c>
      <c r="AU228" s="162" t="s">
        <v>83</v>
      </c>
      <c r="AY228" s="14" t="s">
        <v>170</v>
      </c>
      <c r="BE228" s="163">
        <f t="shared" si="39"/>
        <v>0</v>
      </c>
      <c r="BF228" s="163">
        <f t="shared" si="40"/>
        <v>0</v>
      </c>
      <c r="BG228" s="163">
        <f t="shared" si="41"/>
        <v>0</v>
      </c>
      <c r="BH228" s="163">
        <f t="shared" si="42"/>
        <v>0</v>
      </c>
      <c r="BI228" s="163">
        <f t="shared" si="43"/>
        <v>0</v>
      </c>
      <c r="BJ228" s="14" t="s">
        <v>83</v>
      </c>
      <c r="BK228" s="163">
        <f t="shared" si="44"/>
        <v>0</v>
      </c>
      <c r="BL228" s="14" t="s">
        <v>177</v>
      </c>
      <c r="BM228" s="162" t="s">
        <v>766</v>
      </c>
    </row>
    <row r="229" spans="1:65" s="12" customFormat="1" ht="22.9" customHeight="1">
      <c r="B229" s="137"/>
      <c r="D229" s="138" t="s">
        <v>69</v>
      </c>
      <c r="E229" s="147" t="s">
        <v>1740</v>
      </c>
      <c r="F229" s="147" t="s">
        <v>1741</v>
      </c>
      <c r="J229" s="148"/>
      <c r="L229" s="137"/>
      <c r="M229" s="141"/>
      <c r="N229" s="142"/>
      <c r="O229" s="142"/>
      <c r="P229" s="143">
        <f>SUM(P230:P232)</f>
        <v>0</v>
      </c>
      <c r="Q229" s="142"/>
      <c r="R229" s="143">
        <f>SUM(R230:R232)</f>
        <v>0</v>
      </c>
      <c r="S229" s="142"/>
      <c r="T229" s="144">
        <f>SUM(T230:T232)</f>
        <v>0</v>
      </c>
      <c r="AR229" s="138" t="s">
        <v>77</v>
      </c>
      <c r="AT229" s="145" t="s">
        <v>69</v>
      </c>
      <c r="AU229" s="145" t="s">
        <v>77</v>
      </c>
      <c r="AY229" s="138" t="s">
        <v>170</v>
      </c>
      <c r="BK229" s="146">
        <f>SUM(BK230:BK232)</f>
        <v>0</v>
      </c>
    </row>
    <row r="230" spans="1:65" s="2" customFormat="1" ht="49.15" customHeight="1">
      <c r="A230" s="26"/>
      <c r="B230" s="149"/>
      <c r="C230" s="164" t="s">
        <v>760</v>
      </c>
      <c r="D230" s="164" t="s">
        <v>178</v>
      </c>
      <c r="E230" s="165" t="s">
        <v>1742</v>
      </c>
      <c r="F230" s="166" t="s">
        <v>1743</v>
      </c>
      <c r="G230" s="167" t="s">
        <v>181</v>
      </c>
      <c r="H230" s="168">
        <v>1721.74</v>
      </c>
      <c r="I230" s="169"/>
      <c r="J230" s="169"/>
      <c r="K230" s="170"/>
      <c r="L230" s="27"/>
      <c r="M230" s="171" t="s">
        <v>1</v>
      </c>
      <c r="N230" s="172" t="s">
        <v>36</v>
      </c>
      <c r="O230" s="160">
        <v>0</v>
      </c>
      <c r="P230" s="160">
        <f>O230*H230</f>
        <v>0</v>
      </c>
      <c r="Q230" s="160">
        <v>0</v>
      </c>
      <c r="R230" s="160">
        <f>Q230*H230</f>
        <v>0</v>
      </c>
      <c r="S230" s="160">
        <v>0</v>
      </c>
      <c r="T230" s="161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2" t="s">
        <v>177</v>
      </c>
      <c r="AT230" s="162" t="s">
        <v>178</v>
      </c>
      <c r="AU230" s="162" t="s">
        <v>83</v>
      </c>
      <c r="AY230" s="14" t="s">
        <v>170</v>
      </c>
      <c r="BE230" s="163">
        <f>IF(N230="základná",J230,0)</f>
        <v>0</v>
      </c>
      <c r="BF230" s="163">
        <f>IF(N230="znížená",J230,0)</f>
        <v>0</v>
      </c>
      <c r="BG230" s="163">
        <f>IF(N230="zákl. prenesená",J230,0)</f>
        <v>0</v>
      </c>
      <c r="BH230" s="163">
        <f>IF(N230="zníž. prenesená",J230,0)</f>
        <v>0</v>
      </c>
      <c r="BI230" s="163">
        <f>IF(N230="nulová",J230,0)</f>
        <v>0</v>
      </c>
      <c r="BJ230" s="14" t="s">
        <v>83</v>
      </c>
      <c r="BK230" s="163">
        <f>ROUND(I230*H230,2)</f>
        <v>0</v>
      </c>
      <c r="BL230" s="14" t="s">
        <v>177</v>
      </c>
      <c r="BM230" s="162" t="s">
        <v>770</v>
      </c>
    </row>
    <row r="231" spans="1:65" s="2" customFormat="1" ht="33" customHeight="1">
      <c r="A231" s="26"/>
      <c r="B231" s="149"/>
      <c r="C231" s="164" t="s">
        <v>310</v>
      </c>
      <c r="D231" s="164" t="s">
        <v>178</v>
      </c>
      <c r="E231" s="165" t="s">
        <v>1744</v>
      </c>
      <c r="F231" s="166" t="s">
        <v>1745</v>
      </c>
      <c r="G231" s="167" t="s">
        <v>181</v>
      </c>
      <c r="H231" s="168">
        <v>27</v>
      </c>
      <c r="I231" s="169"/>
      <c r="J231" s="169"/>
      <c r="K231" s="170"/>
      <c r="L231" s="27"/>
      <c r="M231" s="171" t="s">
        <v>1</v>
      </c>
      <c r="N231" s="172" t="s">
        <v>36</v>
      </c>
      <c r="O231" s="160">
        <v>0</v>
      </c>
      <c r="P231" s="160">
        <f>O231*H231</f>
        <v>0</v>
      </c>
      <c r="Q231" s="160">
        <v>0</v>
      </c>
      <c r="R231" s="160">
        <f>Q231*H231</f>
        <v>0</v>
      </c>
      <c r="S231" s="160">
        <v>0</v>
      </c>
      <c r="T231" s="161">
        <f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177</v>
      </c>
      <c r="AT231" s="162" t="s">
        <v>178</v>
      </c>
      <c r="AU231" s="162" t="s">
        <v>83</v>
      </c>
      <c r="AY231" s="14" t="s">
        <v>170</v>
      </c>
      <c r="BE231" s="163">
        <f>IF(N231="základná",J231,0)</f>
        <v>0</v>
      </c>
      <c r="BF231" s="163">
        <f>IF(N231="znížená",J231,0)</f>
        <v>0</v>
      </c>
      <c r="BG231" s="163">
        <f>IF(N231="zákl. prenesená",J231,0)</f>
        <v>0</v>
      </c>
      <c r="BH231" s="163">
        <f>IF(N231="zníž. prenesená",J231,0)</f>
        <v>0</v>
      </c>
      <c r="BI231" s="163">
        <f>IF(N231="nulová",J231,0)</f>
        <v>0</v>
      </c>
      <c r="BJ231" s="14" t="s">
        <v>83</v>
      </c>
      <c r="BK231" s="163">
        <f>ROUND(I231*H231,2)</f>
        <v>0</v>
      </c>
      <c r="BL231" s="14" t="s">
        <v>177</v>
      </c>
      <c r="BM231" s="162" t="s">
        <v>773</v>
      </c>
    </row>
    <row r="232" spans="1:65" s="2" customFormat="1" ht="37.9" customHeight="1">
      <c r="A232" s="26"/>
      <c r="B232" s="149"/>
      <c r="C232" s="164" t="s">
        <v>767</v>
      </c>
      <c r="D232" s="164" t="s">
        <v>178</v>
      </c>
      <c r="E232" s="165" t="s">
        <v>1746</v>
      </c>
      <c r="F232" s="166" t="s">
        <v>1747</v>
      </c>
      <c r="G232" s="167" t="s">
        <v>275</v>
      </c>
      <c r="H232" s="168">
        <v>129.67699999999999</v>
      </c>
      <c r="I232" s="169"/>
      <c r="J232" s="169"/>
      <c r="K232" s="170"/>
      <c r="L232" s="27"/>
      <c r="M232" s="171" t="s">
        <v>1</v>
      </c>
      <c r="N232" s="172" t="s">
        <v>36</v>
      </c>
      <c r="O232" s="160">
        <v>0</v>
      </c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177</v>
      </c>
      <c r="AT232" s="162" t="s">
        <v>178</v>
      </c>
      <c r="AU232" s="162" t="s">
        <v>83</v>
      </c>
      <c r="AY232" s="14" t="s">
        <v>170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4" t="s">
        <v>83</v>
      </c>
      <c r="BK232" s="163">
        <f>ROUND(I232*H232,2)</f>
        <v>0</v>
      </c>
      <c r="BL232" s="14" t="s">
        <v>177</v>
      </c>
      <c r="BM232" s="162" t="s">
        <v>777</v>
      </c>
    </row>
    <row r="233" spans="1:65" s="12" customFormat="1" ht="22.9" customHeight="1">
      <c r="B233" s="137"/>
      <c r="D233" s="138" t="s">
        <v>69</v>
      </c>
      <c r="E233" s="147" t="s">
        <v>1748</v>
      </c>
      <c r="F233" s="147" t="s">
        <v>1749</v>
      </c>
      <c r="J233" s="148"/>
      <c r="L233" s="137"/>
      <c r="M233" s="141"/>
      <c r="N233" s="142"/>
      <c r="O233" s="142"/>
      <c r="P233" s="143">
        <f>SUM(P234:P235)</f>
        <v>0</v>
      </c>
      <c r="Q233" s="142"/>
      <c r="R233" s="143">
        <f>SUM(R234:R235)</f>
        <v>0</v>
      </c>
      <c r="S233" s="142"/>
      <c r="T233" s="144">
        <f>SUM(T234:T235)</f>
        <v>0</v>
      </c>
      <c r="AR233" s="138" t="s">
        <v>77</v>
      </c>
      <c r="AT233" s="145" t="s">
        <v>69</v>
      </c>
      <c r="AU233" s="145" t="s">
        <v>77</v>
      </c>
      <c r="AY233" s="138" t="s">
        <v>170</v>
      </c>
      <c r="BK233" s="146">
        <f>SUM(BK234:BK235)</f>
        <v>0</v>
      </c>
    </row>
    <row r="234" spans="1:65" s="2" customFormat="1" ht="44.25" customHeight="1">
      <c r="A234" s="26"/>
      <c r="B234" s="149"/>
      <c r="C234" s="164" t="s">
        <v>314</v>
      </c>
      <c r="D234" s="164" t="s">
        <v>178</v>
      </c>
      <c r="E234" s="165" t="s">
        <v>1750</v>
      </c>
      <c r="F234" s="166" t="s">
        <v>1751</v>
      </c>
      <c r="G234" s="167" t="s">
        <v>181</v>
      </c>
      <c r="H234" s="168">
        <v>46</v>
      </c>
      <c r="I234" s="169"/>
      <c r="J234" s="169"/>
      <c r="K234" s="170"/>
      <c r="L234" s="27"/>
      <c r="M234" s="171" t="s">
        <v>1</v>
      </c>
      <c r="N234" s="172" t="s">
        <v>36</v>
      </c>
      <c r="O234" s="160">
        <v>0</v>
      </c>
      <c r="P234" s="160">
        <f>O234*H234</f>
        <v>0</v>
      </c>
      <c r="Q234" s="160">
        <v>0</v>
      </c>
      <c r="R234" s="160">
        <f>Q234*H234</f>
        <v>0</v>
      </c>
      <c r="S234" s="160">
        <v>0</v>
      </c>
      <c r="T234" s="161">
        <f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2" t="s">
        <v>177</v>
      </c>
      <c r="AT234" s="162" t="s">
        <v>178</v>
      </c>
      <c r="AU234" s="162" t="s">
        <v>83</v>
      </c>
      <c r="AY234" s="14" t="s">
        <v>170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4" t="s">
        <v>83</v>
      </c>
      <c r="BK234" s="163">
        <f>ROUND(I234*H234,2)</f>
        <v>0</v>
      </c>
      <c r="BL234" s="14" t="s">
        <v>177</v>
      </c>
      <c r="BM234" s="162" t="s">
        <v>780</v>
      </c>
    </row>
    <row r="235" spans="1:65" s="2" customFormat="1" ht="37.9" customHeight="1">
      <c r="A235" s="26"/>
      <c r="B235" s="149"/>
      <c r="C235" s="164" t="s">
        <v>774</v>
      </c>
      <c r="D235" s="164" t="s">
        <v>178</v>
      </c>
      <c r="E235" s="165" t="s">
        <v>1752</v>
      </c>
      <c r="F235" s="166" t="s">
        <v>1753</v>
      </c>
      <c r="G235" s="167" t="s">
        <v>181</v>
      </c>
      <c r="H235" s="168">
        <v>1700.702</v>
      </c>
      <c r="I235" s="169"/>
      <c r="J235" s="169"/>
      <c r="K235" s="170"/>
      <c r="L235" s="27"/>
      <c r="M235" s="171" t="s">
        <v>1</v>
      </c>
      <c r="N235" s="172" t="s">
        <v>36</v>
      </c>
      <c r="O235" s="160">
        <v>0</v>
      </c>
      <c r="P235" s="160">
        <f>O235*H235</f>
        <v>0</v>
      </c>
      <c r="Q235" s="160">
        <v>0</v>
      </c>
      <c r="R235" s="160">
        <f>Q235*H235</f>
        <v>0</v>
      </c>
      <c r="S235" s="160">
        <v>0</v>
      </c>
      <c r="T235" s="161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177</v>
      </c>
      <c r="AT235" s="162" t="s">
        <v>178</v>
      </c>
      <c r="AU235" s="162" t="s">
        <v>83</v>
      </c>
      <c r="AY235" s="14" t="s">
        <v>170</v>
      </c>
      <c r="BE235" s="163">
        <f>IF(N235="základná",J235,0)</f>
        <v>0</v>
      </c>
      <c r="BF235" s="163">
        <f>IF(N235="znížená",J235,0)</f>
        <v>0</v>
      </c>
      <c r="BG235" s="163">
        <f>IF(N235="zákl. prenesená",J235,0)</f>
        <v>0</v>
      </c>
      <c r="BH235" s="163">
        <f>IF(N235="zníž. prenesená",J235,0)</f>
        <v>0</v>
      </c>
      <c r="BI235" s="163">
        <f>IF(N235="nulová",J235,0)</f>
        <v>0</v>
      </c>
      <c r="BJ235" s="14" t="s">
        <v>83</v>
      </c>
      <c r="BK235" s="163">
        <f>ROUND(I235*H235,2)</f>
        <v>0</v>
      </c>
      <c r="BL235" s="14" t="s">
        <v>177</v>
      </c>
      <c r="BM235" s="162" t="s">
        <v>784</v>
      </c>
    </row>
    <row r="236" spans="1:65" s="12" customFormat="1" ht="22.9" customHeight="1">
      <c r="B236" s="137"/>
      <c r="D236" s="138" t="s">
        <v>69</v>
      </c>
      <c r="E236" s="147" t="s">
        <v>497</v>
      </c>
      <c r="F236" s="147" t="s">
        <v>1754</v>
      </c>
      <c r="J236" s="148"/>
      <c r="L236" s="137"/>
      <c r="M236" s="141"/>
      <c r="N236" s="142"/>
      <c r="O236" s="142"/>
      <c r="P236" s="143">
        <f>P237</f>
        <v>0</v>
      </c>
      <c r="Q236" s="142"/>
      <c r="R236" s="143">
        <f>R237</f>
        <v>0</v>
      </c>
      <c r="S236" s="142"/>
      <c r="T236" s="144">
        <f>T237</f>
        <v>0</v>
      </c>
      <c r="AR236" s="138" t="s">
        <v>77</v>
      </c>
      <c r="AT236" s="145" t="s">
        <v>69</v>
      </c>
      <c r="AU236" s="145" t="s">
        <v>77</v>
      </c>
      <c r="AY236" s="138" t="s">
        <v>170</v>
      </c>
      <c r="BK236" s="146">
        <f>BK237</f>
        <v>0</v>
      </c>
    </row>
    <row r="237" spans="1:65" s="2" customFormat="1" ht="33" customHeight="1">
      <c r="A237" s="26"/>
      <c r="B237" s="149"/>
      <c r="C237" s="164" t="s">
        <v>317</v>
      </c>
      <c r="D237" s="164" t="s">
        <v>178</v>
      </c>
      <c r="E237" s="165" t="s">
        <v>1755</v>
      </c>
      <c r="F237" s="166" t="s">
        <v>1756</v>
      </c>
      <c r="G237" s="167" t="s">
        <v>181</v>
      </c>
      <c r="H237" s="168">
        <v>600</v>
      </c>
      <c r="I237" s="169"/>
      <c r="J237" s="169"/>
      <c r="K237" s="170"/>
      <c r="L237" s="27"/>
      <c r="M237" s="171" t="s">
        <v>1</v>
      </c>
      <c r="N237" s="172" t="s">
        <v>36</v>
      </c>
      <c r="O237" s="160">
        <v>0</v>
      </c>
      <c r="P237" s="160">
        <f>O237*H237</f>
        <v>0</v>
      </c>
      <c r="Q237" s="160">
        <v>0</v>
      </c>
      <c r="R237" s="160">
        <f>Q237*H237</f>
        <v>0</v>
      </c>
      <c r="S237" s="160">
        <v>0</v>
      </c>
      <c r="T237" s="161">
        <f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177</v>
      </c>
      <c r="AT237" s="162" t="s">
        <v>178</v>
      </c>
      <c r="AU237" s="162" t="s">
        <v>83</v>
      </c>
      <c r="AY237" s="14" t="s">
        <v>170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4" t="s">
        <v>83</v>
      </c>
      <c r="BK237" s="163">
        <f>ROUND(I237*H237,2)</f>
        <v>0</v>
      </c>
      <c r="BL237" s="14" t="s">
        <v>177</v>
      </c>
      <c r="BM237" s="162" t="s">
        <v>787</v>
      </c>
    </row>
    <row r="238" spans="1:65" s="12" customFormat="1" ht="22.9" customHeight="1">
      <c r="B238" s="137"/>
      <c r="D238" s="138" t="s">
        <v>69</v>
      </c>
      <c r="E238" s="147" t="s">
        <v>251</v>
      </c>
      <c r="F238" s="147" t="s">
        <v>252</v>
      </c>
      <c r="J238" s="148"/>
      <c r="L238" s="137"/>
      <c r="M238" s="141"/>
      <c r="N238" s="142"/>
      <c r="O238" s="142"/>
      <c r="P238" s="143">
        <f>SUM(P239:P243)</f>
        <v>0</v>
      </c>
      <c r="Q238" s="142"/>
      <c r="R238" s="143">
        <f>SUM(R239:R243)</f>
        <v>0</v>
      </c>
      <c r="S238" s="142"/>
      <c r="T238" s="144">
        <f>SUM(T239:T243)</f>
        <v>0</v>
      </c>
      <c r="AR238" s="138" t="s">
        <v>77</v>
      </c>
      <c r="AT238" s="145" t="s">
        <v>69</v>
      </c>
      <c r="AU238" s="145" t="s">
        <v>77</v>
      </c>
      <c r="AY238" s="138" t="s">
        <v>170</v>
      </c>
      <c r="BK238" s="146">
        <f>SUM(BK239:BK243)</f>
        <v>0</v>
      </c>
    </row>
    <row r="239" spans="1:65" s="2" customFormat="1" ht="37.9" customHeight="1">
      <c r="A239" s="26"/>
      <c r="B239" s="149"/>
      <c r="C239" s="164" t="s">
        <v>781</v>
      </c>
      <c r="D239" s="164" t="s">
        <v>178</v>
      </c>
      <c r="E239" s="165" t="s">
        <v>254</v>
      </c>
      <c r="F239" s="166" t="s">
        <v>255</v>
      </c>
      <c r="G239" s="167" t="s">
        <v>181</v>
      </c>
      <c r="H239" s="168">
        <v>2200</v>
      </c>
      <c r="I239" s="169"/>
      <c r="J239" s="169"/>
      <c r="K239" s="170"/>
      <c r="L239" s="27"/>
      <c r="M239" s="171" t="s">
        <v>1</v>
      </c>
      <c r="N239" s="172" t="s">
        <v>36</v>
      </c>
      <c r="O239" s="160">
        <v>0</v>
      </c>
      <c r="P239" s="160">
        <f>O239*H239</f>
        <v>0</v>
      </c>
      <c r="Q239" s="160">
        <v>0</v>
      </c>
      <c r="R239" s="160">
        <f>Q239*H239</f>
        <v>0</v>
      </c>
      <c r="S239" s="160">
        <v>0</v>
      </c>
      <c r="T239" s="161">
        <f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2" t="s">
        <v>177</v>
      </c>
      <c r="AT239" s="162" t="s">
        <v>178</v>
      </c>
      <c r="AU239" s="162" t="s">
        <v>83</v>
      </c>
      <c r="AY239" s="14" t="s">
        <v>170</v>
      </c>
      <c r="BE239" s="163">
        <f>IF(N239="základná",J239,0)</f>
        <v>0</v>
      </c>
      <c r="BF239" s="163">
        <f>IF(N239="znížená",J239,0)</f>
        <v>0</v>
      </c>
      <c r="BG239" s="163">
        <f>IF(N239="zákl. prenesená",J239,0)</f>
        <v>0</v>
      </c>
      <c r="BH239" s="163">
        <f>IF(N239="zníž. prenesená",J239,0)</f>
        <v>0</v>
      </c>
      <c r="BI239" s="163">
        <f>IF(N239="nulová",J239,0)</f>
        <v>0</v>
      </c>
      <c r="BJ239" s="14" t="s">
        <v>83</v>
      </c>
      <c r="BK239" s="163">
        <f>ROUND(I239*H239,2)</f>
        <v>0</v>
      </c>
      <c r="BL239" s="14" t="s">
        <v>177</v>
      </c>
      <c r="BM239" s="162" t="s">
        <v>791</v>
      </c>
    </row>
    <row r="240" spans="1:65" s="2" customFormat="1" ht="44.25" customHeight="1">
      <c r="A240" s="26"/>
      <c r="B240" s="149"/>
      <c r="C240" s="164" t="s">
        <v>323</v>
      </c>
      <c r="D240" s="164" t="s">
        <v>178</v>
      </c>
      <c r="E240" s="165" t="s">
        <v>257</v>
      </c>
      <c r="F240" s="166" t="s">
        <v>258</v>
      </c>
      <c r="G240" s="167" t="s">
        <v>181</v>
      </c>
      <c r="H240" s="168">
        <v>2200</v>
      </c>
      <c r="I240" s="169"/>
      <c r="J240" s="169"/>
      <c r="K240" s="170"/>
      <c r="L240" s="27"/>
      <c r="M240" s="171" t="s">
        <v>1</v>
      </c>
      <c r="N240" s="172" t="s">
        <v>36</v>
      </c>
      <c r="O240" s="160">
        <v>0</v>
      </c>
      <c r="P240" s="160">
        <f>O240*H240</f>
        <v>0</v>
      </c>
      <c r="Q240" s="160">
        <v>0</v>
      </c>
      <c r="R240" s="160">
        <f>Q240*H240</f>
        <v>0</v>
      </c>
      <c r="S240" s="160">
        <v>0</v>
      </c>
      <c r="T240" s="161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177</v>
      </c>
      <c r="AT240" s="162" t="s">
        <v>178</v>
      </c>
      <c r="AU240" s="162" t="s">
        <v>83</v>
      </c>
      <c r="AY240" s="14" t="s">
        <v>170</v>
      </c>
      <c r="BE240" s="163">
        <f>IF(N240="základná",J240,0)</f>
        <v>0</v>
      </c>
      <c r="BF240" s="163">
        <f>IF(N240="znížená",J240,0)</f>
        <v>0</v>
      </c>
      <c r="BG240" s="163">
        <f>IF(N240="zákl. prenesená",J240,0)</f>
        <v>0</v>
      </c>
      <c r="BH240" s="163">
        <f>IF(N240="zníž. prenesená",J240,0)</f>
        <v>0</v>
      </c>
      <c r="BI240" s="163">
        <f>IF(N240="nulová",J240,0)</f>
        <v>0</v>
      </c>
      <c r="BJ240" s="14" t="s">
        <v>83</v>
      </c>
      <c r="BK240" s="163">
        <f>ROUND(I240*H240,2)</f>
        <v>0</v>
      </c>
      <c r="BL240" s="14" t="s">
        <v>177</v>
      </c>
      <c r="BM240" s="162" t="s">
        <v>794</v>
      </c>
    </row>
    <row r="241" spans="1:65" s="2" customFormat="1" ht="37.9" customHeight="1">
      <c r="A241" s="26"/>
      <c r="B241" s="149"/>
      <c r="C241" s="164" t="s">
        <v>788</v>
      </c>
      <c r="D241" s="164" t="s">
        <v>178</v>
      </c>
      <c r="E241" s="165" t="s">
        <v>261</v>
      </c>
      <c r="F241" s="166" t="s">
        <v>262</v>
      </c>
      <c r="G241" s="167" t="s">
        <v>181</v>
      </c>
      <c r="H241" s="168">
        <v>2200</v>
      </c>
      <c r="I241" s="169"/>
      <c r="J241" s="169"/>
      <c r="K241" s="170"/>
      <c r="L241" s="27"/>
      <c r="M241" s="171" t="s">
        <v>1</v>
      </c>
      <c r="N241" s="172" t="s">
        <v>36</v>
      </c>
      <c r="O241" s="160">
        <v>0</v>
      </c>
      <c r="P241" s="160">
        <f>O241*H241</f>
        <v>0</v>
      </c>
      <c r="Q241" s="160">
        <v>0</v>
      </c>
      <c r="R241" s="160">
        <f>Q241*H241</f>
        <v>0</v>
      </c>
      <c r="S241" s="160">
        <v>0</v>
      </c>
      <c r="T241" s="161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2" t="s">
        <v>177</v>
      </c>
      <c r="AT241" s="162" t="s">
        <v>178</v>
      </c>
      <c r="AU241" s="162" t="s">
        <v>83</v>
      </c>
      <c r="AY241" s="14" t="s">
        <v>170</v>
      </c>
      <c r="BE241" s="163">
        <f>IF(N241="základná",J241,0)</f>
        <v>0</v>
      </c>
      <c r="BF241" s="163">
        <f>IF(N241="znížená",J241,0)</f>
        <v>0</v>
      </c>
      <c r="BG241" s="163">
        <f>IF(N241="zákl. prenesená",J241,0)</f>
        <v>0</v>
      </c>
      <c r="BH241" s="163">
        <f>IF(N241="zníž. prenesená",J241,0)</f>
        <v>0</v>
      </c>
      <c r="BI241" s="163">
        <f>IF(N241="nulová",J241,0)</f>
        <v>0</v>
      </c>
      <c r="BJ241" s="14" t="s">
        <v>83</v>
      </c>
      <c r="BK241" s="163">
        <f>ROUND(I241*H241,2)</f>
        <v>0</v>
      </c>
      <c r="BL241" s="14" t="s">
        <v>177</v>
      </c>
      <c r="BM241" s="162" t="s">
        <v>798</v>
      </c>
    </row>
    <row r="242" spans="1:65" s="2" customFormat="1" ht="16.5" customHeight="1">
      <c r="A242" s="26"/>
      <c r="B242" s="149"/>
      <c r="C242" s="164" t="s">
        <v>408</v>
      </c>
      <c r="D242" s="164" t="s">
        <v>178</v>
      </c>
      <c r="E242" s="165" t="s">
        <v>264</v>
      </c>
      <c r="F242" s="166" t="s">
        <v>265</v>
      </c>
      <c r="G242" s="167" t="s">
        <v>181</v>
      </c>
      <c r="H242" s="168">
        <v>2200</v>
      </c>
      <c r="I242" s="169"/>
      <c r="J242" s="169"/>
      <c r="K242" s="170"/>
      <c r="L242" s="27"/>
      <c r="M242" s="171" t="s">
        <v>1</v>
      </c>
      <c r="N242" s="172" t="s">
        <v>36</v>
      </c>
      <c r="O242" s="160">
        <v>0</v>
      </c>
      <c r="P242" s="160">
        <f>O242*H242</f>
        <v>0</v>
      </c>
      <c r="Q242" s="160">
        <v>0</v>
      </c>
      <c r="R242" s="160">
        <f>Q242*H242</f>
        <v>0</v>
      </c>
      <c r="S242" s="160">
        <v>0</v>
      </c>
      <c r="T242" s="161">
        <f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177</v>
      </c>
      <c r="AT242" s="162" t="s">
        <v>178</v>
      </c>
      <c r="AU242" s="162" t="s">
        <v>83</v>
      </c>
      <c r="AY242" s="14" t="s">
        <v>170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4" t="s">
        <v>83</v>
      </c>
      <c r="BK242" s="163">
        <f>ROUND(I242*H242,2)</f>
        <v>0</v>
      </c>
      <c r="BL242" s="14" t="s">
        <v>177</v>
      </c>
      <c r="BM242" s="162" t="s">
        <v>801</v>
      </c>
    </row>
    <row r="243" spans="1:65" s="2" customFormat="1" ht="16.5" customHeight="1">
      <c r="A243" s="26"/>
      <c r="B243" s="149"/>
      <c r="C243" s="164" t="s">
        <v>795</v>
      </c>
      <c r="D243" s="164" t="s">
        <v>178</v>
      </c>
      <c r="E243" s="165" t="s">
        <v>268</v>
      </c>
      <c r="F243" s="166" t="s">
        <v>269</v>
      </c>
      <c r="G243" s="167" t="s">
        <v>181</v>
      </c>
      <c r="H243" s="168">
        <v>2200</v>
      </c>
      <c r="I243" s="169"/>
      <c r="J243" s="169"/>
      <c r="K243" s="170"/>
      <c r="L243" s="27"/>
      <c r="M243" s="171" t="s">
        <v>1</v>
      </c>
      <c r="N243" s="172" t="s">
        <v>36</v>
      </c>
      <c r="O243" s="160">
        <v>0</v>
      </c>
      <c r="P243" s="160">
        <f>O243*H243</f>
        <v>0</v>
      </c>
      <c r="Q243" s="160">
        <v>0</v>
      </c>
      <c r="R243" s="160">
        <f>Q243*H243</f>
        <v>0</v>
      </c>
      <c r="S243" s="160">
        <v>0</v>
      </c>
      <c r="T243" s="161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177</v>
      </c>
      <c r="AT243" s="162" t="s">
        <v>178</v>
      </c>
      <c r="AU243" s="162" t="s">
        <v>83</v>
      </c>
      <c r="AY243" s="14" t="s">
        <v>170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4" t="s">
        <v>83</v>
      </c>
      <c r="BK243" s="163">
        <f>ROUND(I243*H243,2)</f>
        <v>0</v>
      </c>
      <c r="BL243" s="14" t="s">
        <v>177</v>
      </c>
      <c r="BM243" s="162" t="s">
        <v>805</v>
      </c>
    </row>
    <row r="244" spans="1:65" s="12" customFormat="1" ht="22.9" customHeight="1">
      <c r="B244" s="137"/>
      <c r="D244" s="138" t="s">
        <v>69</v>
      </c>
      <c r="E244" s="147" t="s">
        <v>861</v>
      </c>
      <c r="F244" s="147" t="s">
        <v>1757</v>
      </c>
      <c r="J244" s="148"/>
      <c r="L244" s="137"/>
      <c r="M244" s="141"/>
      <c r="N244" s="142"/>
      <c r="O244" s="142"/>
      <c r="P244" s="143">
        <f>SUM(P245:P251)</f>
        <v>0</v>
      </c>
      <c r="Q244" s="142"/>
      <c r="R244" s="143">
        <f>SUM(R245:R251)</f>
        <v>0</v>
      </c>
      <c r="S244" s="142"/>
      <c r="T244" s="144">
        <f>SUM(T245:T251)</f>
        <v>0</v>
      </c>
      <c r="AR244" s="138" t="s">
        <v>77</v>
      </c>
      <c r="AT244" s="145" t="s">
        <v>69</v>
      </c>
      <c r="AU244" s="145" t="s">
        <v>77</v>
      </c>
      <c r="AY244" s="138" t="s">
        <v>170</v>
      </c>
      <c r="BK244" s="146">
        <f>SUM(BK245:BK251)</f>
        <v>0</v>
      </c>
    </row>
    <row r="245" spans="1:65" s="2" customFormat="1" ht="16.5" customHeight="1">
      <c r="A245" s="26"/>
      <c r="B245" s="149"/>
      <c r="C245" s="164" t="s">
        <v>411</v>
      </c>
      <c r="D245" s="164" t="s">
        <v>178</v>
      </c>
      <c r="E245" s="165" t="s">
        <v>1758</v>
      </c>
      <c r="F245" s="166" t="s">
        <v>1759</v>
      </c>
      <c r="G245" s="167" t="s">
        <v>219</v>
      </c>
      <c r="H245" s="168">
        <v>1</v>
      </c>
      <c r="I245" s="169"/>
      <c r="J245" s="169"/>
      <c r="K245" s="170"/>
      <c r="L245" s="27"/>
      <c r="M245" s="171" t="s">
        <v>1</v>
      </c>
      <c r="N245" s="172" t="s">
        <v>36</v>
      </c>
      <c r="O245" s="160">
        <v>0</v>
      </c>
      <c r="P245" s="160">
        <f t="shared" ref="P245:P251" si="45">O245*H245</f>
        <v>0</v>
      </c>
      <c r="Q245" s="160">
        <v>0</v>
      </c>
      <c r="R245" s="160">
        <f t="shared" ref="R245:R251" si="46">Q245*H245</f>
        <v>0</v>
      </c>
      <c r="S245" s="160">
        <v>0</v>
      </c>
      <c r="T245" s="161">
        <f t="shared" ref="T245:T251" si="47"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177</v>
      </c>
      <c r="AT245" s="162" t="s">
        <v>178</v>
      </c>
      <c r="AU245" s="162" t="s">
        <v>83</v>
      </c>
      <c r="AY245" s="14" t="s">
        <v>170</v>
      </c>
      <c r="BE245" s="163">
        <f t="shared" ref="BE245:BE251" si="48">IF(N245="základná",J245,0)</f>
        <v>0</v>
      </c>
      <c r="BF245" s="163">
        <f t="shared" ref="BF245:BF251" si="49">IF(N245="znížená",J245,0)</f>
        <v>0</v>
      </c>
      <c r="BG245" s="163">
        <f t="shared" ref="BG245:BG251" si="50">IF(N245="zákl. prenesená",J245,0)</f>
        <v>0</v>
      </c>
      <c r="BH245" s="163">
        <f t="shared" ref="BH245:BH251" si="51">IF(N245="zníž. prenesená",J245,0)</f>
        <v>0</v>
      </c>
      <c r="BI245" s="163">
        <f t="shared" ref="BI245:BI251" si="52">IF(N245="nulová",J245,0)</f>
        <v>0</v>
      </c>
      <c r="BJ245" s="14" t="s">
        <v>83</v>
      </c>
      <c r="BK245" s="163">
        <f t="shared" ref="BK245:BK251" si="53">ROUND(I245*H245,2)</f>
        <v>0</v>
      </c>
      <c r="BL245" s="14" t="s">
        <v>177</v>
      </c>
      <c r="BM245" s="162" t="s">
        <v>808</v>
      </c>
    </row>
    <row r="246" spans="1:65" s="2" customFormat="1" ht="21.75" customHeight="1">
      <c r="A246" s="26"/>
      <c r="B246" s="149"/>
      <c r="C246" s="164" t="s">
        <v>802</v>
      </c>
      <c r="D246" s="164" t="s">
        <v>178</v>
      </c>
      <c r="E246" s="165" t="s">
        <v>1760</v>
      </c>
      <c r="F246" s="166" t="s">
        <v>1761</v>
      </c>
      <c r="G246" s="167" t="s">
        <v>208</v>
      </c>
      <c r="H246" s="168">
        <v>10</v>
      </c>
      <c r="I246" s="169"/>
      <c r="J246" s="169"/>
      <c r="K246" s="170"/>
      <c r="L246" s="27"/>
      <c r="M246" s="171" t="s">
        <v>1</v>
      </c>
      <c r="N246" s="172" t="s">
        <v>36</v>
      </c>
      <c r="O246" s="160">
        <v>0</v>
      </c>
      <c r="P246" s="160">
        <f t="shared" si="45"/>
        <v>0</v>
      </c>
      <c r="Q246" s="160">
        <v>0</v>
      </c>
      <c r="R246" s="160">
        <f t="shared" si="46"/>
        <v>0</v>
      </c>
      <c r="S246" s="160">
        <v>0</v>
      </c>
      <c r="T246" s="161">
        <f t="shared" si="47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177</v>
      </c>
      <c r="AT246" s="162" t="s">
        <v>178</v>
      </c>
      <c r="AU246" s="162" t="s">
        <v>83</v>
      </c>
      <c r="AY246" s="14" t="s">
        <v>170</v>
      </c>
      <c r="BE246" s="163">
        <f t="shared" si="48"/>
        <v>0</v>
      </c>
      <c r="BF246" s="163">
        <f t="shared" si="49"/>
        <v>0</v>
      </c>
      <c r="BG246" s="163">
        <f t="shared" si="50"/>
        <v>0</v>
      </c>
      <c r="BH246" s="163">
        <f t="shared" si="51"/>
        <v>0</v>
      </c>
      <c r="BI246" s="163">
        <f t="shared" si="52"/>
        <v>0</v>
      </c>
      <c r="BJ246" s="14" t="s">
        <v>83</v>
      </c>
      <c r="BK246" s="163">
        <f t="shared" si="53"/>
        <v>0</v>
      </c>
      <c r="BL246" s="14" t="s">
        <v>177</v>
      </c>
      <c r="BM246" s="162" t="s">
        <v>812</v>
      </c>
    </row>
    <row r="247" spans="1:65" s="2" customFormat="1" ht="21.75" customHeight="1">
      <c r="A247" s="26"/>
      <c r="B247" s="149"/>
      <c r="C247" s="164" t="s">
        <v>415</v>
      </c>
      <c r="D247" s="164" t="s">
        <v>178</v>
      </c>
      <c r="E247" s="165" t="s">
        <v>1762</v>
      </c>
      <c r="F247" s="166" t="s">
        <v>1763</v>
      </c>
      <c r="G247" s="167" t="s">
        <v>208</v>
      </c>
      <c r="H247" s="168">
        <v>20</v>
      </c>
      <c r="I247" s="169"/>
      <c r="J247" s="169"/>
      <c r="K247" s="170"/>
      <c r="L247" s="27"/>
      <c r="M247" s="171" t="s">
        <v>1</v>
      </c>
      <c r="N247" s="172" t="s">
        <v>36</v>
      </c>
      <c r="O247" s="160">
        <v>0</v>
      </c>
      <c r="P247" s="160">
        <f t="shared" si="45"/>
        <v>0</v>
      </c>
      <c r="Q247" s="160">
        <v>0</v>
      </c>
      <c r="R247" s="160">
        <f t="shared" si="46"/>
        <v>0</v>
      </c>
      <c r="S247" s="160">
        <v>0</v>
      </c>
      <c r="T247" s="161">
        <f t="shared" si="47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177</v>
      </c>
      <c r="AT247" s="162" t="s">
        <v>178</v>
      </c>
      <c r="AU247" s="162" t="s">
        <v>83</v>
      </c>
      <c r="AY247" s="14" t="s">
        <v>170</v>
      </c>
      <c r="BE247" s="163">
        <f t="shared" si="48"/>
        <v>0</v>
      </c>
      <c r="BF247" s="163">
        <f t="shared" si="49"/>
        <v>0</v>
      </c>
      <c r="BG247" s="163">
        <f t="shared" si="50"/>
        <v>0</v>
      </c>
      <c r="BH247" s="163">
        <f t="shared" si="51"/>
        <v>0</v>
      </c>
      <c r="BI247" s="163">
        <f t="shared" si="52"/>
        <v>0</v>
      </c>
      <c r="BJ247" s="14" t="s">
        <v>83</v>
      </c>
      <c r="BK247" s="163">
        <f t="shared" si="53"/>
        <v>0</v>
      </c>
      <c r="BL247" s="14" t="s">
        <v>177</v>
      </c>
      <c r="BM247" s="162" t="s">
        <v>815</v>
      </c>
    </row>
    <row r="248" spans="1:65" s="2" customFormat="1" ht="24.2" customHeight="1">
      <c r="A248" s="26"/>
      <c r="B248" s="149"/>
      <c r="C248" s="164" t="s">
        <v>809</v>
      </c>
      <c r="D248" s="164" t="s">
        <v>178</v>
      </c>
      <c r="E248" s="165" t="s">
        <v>1764</v>
      </c>
      <c r="F248" s="166" t="s">
        <v>1765</v>
      </c>
      <c r="G248" s="167" t="s">
        <v>275</v>
      </c>
      <c r="H248" s="168">
        <v>1102.6079999999999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</v>
      </c>
      <c r="P248" s="160">
        <f t="shared" si="45"/>
        <v>0</v>
      </c>
      <c r="Q248" s="160">
        <v>0</v>
      </c>
      <c r="R248" s="160">
        <f t="shared" si="46"/>
        <v>0</v>
      </c>
      <c r="S248" s="160">
        <v>0</v>
      </c>
      <c r="T248" s="161">
        <f t="shared" si="47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177</v>
      </c>
      <c r="AT248" s="162" t="s">
        <v>178</v>
      </c>
      <c r="AU248" s="162" t="s">
        <v>83</v>
      </c>
      <c r="AY248" s="14" t="s">
        <v>170</v>
      </c>
      <c r="BE248" s="163">
        <f t="shared" si="48"/>
        <v>0</v>
      </c>
      <c r="BF248" s="163">
        <f t="shared" si="49"/>
        <v>0</v>
      </c>
      <c r="BG248" s="163">
        <f t="shared" si="50"/>
        <v>0</v>
      </c>
      <c r="BH248" s="163">
        <f t="shared" si="51"/>
        <v>0</v>
      </c>
      <c r="BI248" s="163">
        <f t="shared" si="52"/>
        <v>0</v>
      </c>
      <c r="BJ248" s="14" t="s">
        <v>83</v>
      </c>
      <c r="BK248" s="163">
        <f t="shared" si="53"/>
        <v>0</v>
      </c>
      <c r="BL248" s="14" t="s">
        <v>177</v>
      </c>
      <c r="BM248" s="162" t="s">
        <v>819</v>
      </c>
    </row>
    <row r="249" spans="1:65" s="2" customFormat="1" ht="24.2" customHeight="1">
      <c r="A249" s="26"/>
      <c r="B249" s="149"/>
      <c r="C249" s="164" t="s">
        <v>419</v>
      </c>
      <c r="D249" s="164" t="s">
        <v>178</v>
      </c>
      <c r="E249" s="165" t="s">
        <v>1766</v>
      </c>
      <c r="F249" s="166" t="s">
        <v>1767</v>
      </c>
      <c r="G249" s="167" t="s">
        <v>275</v>
      </c>
      <c r="H249" s="168">
        <v>11026.08</v>
      </c>
      <c r="I249" s="169"/>
      <c r="J249" s="169"/>
      <c r="K249" s="170"/>
      <c r="L249" s="27"/>
      <c r="M249" s="171" t="s">
        <v>1</v>
      </c>
      <c r="N249" s="172" t="s">
        <v>36</v>
      </c>
      <c r="O249" s="160">
        <v>0</v>
      </c>
      <c r="P249" s="160">
        <f t="shared" si="45"/>
        <v>0</v>
      </c>
      <c r="Q249" s="160">
        <v>0</v>
      </c>
      <c r="R249" s="160">
        <f t="shared" si="46"/>
        <v>0</v>
      </c>
      <c r="S249" s="160">
        <v>0</v>
      </c>
      <c r="T249" s="161">
        <f t="shared" si="47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177</v>
      </c>
      <c r="AT249" s="162" t="s">
        <v>178</v>
      </c>
      <c r="AU249" s="162" t="s">
        <v>83</v>
      </c>
      <c r="AY249" s="14" t="s">
        <v>170</v>
      </c>
      <c r="BE249" s="163">
        <f t="shared" si="48"/>
        <v>0</v>
      </c>
      <c r="BF249" s="163">
        <f t="shared" si="49"/>
        <v>0</v>
      </c>
      <c r="BG249" s="163">
        <f t="shared" si="50"/>
        <v>0</v>
      </c>
      <c r="BH249" s="163">
        <f t="shared" si="51"/>
        <v>0</v>
      </c>
      <c r="BI249" s="163">
        <f t="shared" si="52"/>
        <v>0</v>
      </c>
      <c r="BJ249" s="14" t="s">
        <v>83</v>
      </c>
      <c r="BK249" s="163">
        <f t="shared" si="53"/>
        <v>0</v>
      </c>
      <c r="BL249" s="14" t="s">
        <v>177</v>
      </c>
      <c r="BM249" s="162" t="s">
        <v>822</v>
      </c>
    </row>
    <row r="250" spans="1:65" s="2" customFormat="1" ht="24.2" customHeight="1">
      <c r="A250" s="26"/>
      <c r="B250" s="149"/>
      <c r="C250" s="164" t="s">
        <v>816</v>
      </c>
      <c r="D250" s="164" t="s">
        <v>178</v>
      </c>
      <c r="E250" s="165" t="s">
        <v>1768</v>
      </c>
      <c r="F250" s="166" t="s">
        <v>1769</v>
      </c>
      <c r="G250" s="167" t="s">
        <v>275</v>
      </c>
      <c r="H250" s="168">
        <v>1102.6079999999999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45"/>
        <v>0</v>
      </c>
      <c r="Q250" s="160">
        <v>0</v>
      </c>
      <c r="R250" s="160">
        <f t="shared" si="46"/>
        <v>0</v>
      </c>
      <c r="S250" s="160">
        <v>0</v>
      </c>
      <c r="T250" s="161">
        <f t="shared" si="47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177</v>
      </c>
      <c r="AT250" s="162" t="s">
        <v>178</v>
      </c>
      <c r="AU250" s="162" t="s">
        <v>83</v>
      </c>
      <c r="AY250" s="14" t="s">
        <v>170</v>
      </c>
      <c r="BE250" s="163">
        <f t="shared" si="48"/>
        <v>0</v>
      </c>
      <c r="BF250" s="163">
        <f t="shared" si="49"/>
        <v>0</v>
      </c>
      <c r="BG250" s="163">
        <f t="shared" si="50"/>
        <v>0</v>
      </c>
      <c r="BH250" s="163">
        <f t="shared" si="51"/>
        <v>0</v>
      </c>
      <c r="BI250" s="163">
        <f t="shared" si="52"/>
        <v>0</v>
      </c>
      <c r="BJ250" s="14" t="s">
        <v>83</v>
      </c>
      <c r="BK250" s="163">
        <f t="shared" si="53"/>
        <v>0</v>
      </c>
      <c r="BL250" s="14" t="s">
        <v>177</v>
      </c>
      <c r="BM250" s="162" t="s">
        <v>826</v>
      </c>
    </row>
    <row r="251" spans="1:65" s="2" customFormat="1" ht="24.2" customHeight="1">
      <c r="A251" s="26"/>
      <c r="B251" s="149"/>
      <c r="C251" s="164" t="s">
        <v>423</v>
      </c>
      <c r="D251" s="164" t="s">
        <v>178</v>
      </c>
      <c r="E251" s="165" t="s">
        <v>1770</v>
      </c>
      <c r="F251" s="166" t="s">
        <v>1771</v>
      </c>
      <c r="G251" s="167" t="s">
        <v>275</v>
      </c>
      <c r="H251" s="168">
        <v>4410.4319999999998</v>
      </c>
      <c r="I251" s="169"/>
      <c r="J251" s="169"/>
      <c r="K251" s="170"/>
      <c r="L251" s="27"/>
      <c r="M251" s="171" t="s">
        <v>1</v>
      </c>
      <c r="N251" s="172" t="s">
        <v>36</v>
      </c>
      <c r="O251" s="160">
        <v>0</v>
      </c>
      <c r="P251" s="160">
        <f t="shared" si="45"/>
        <v>0</v>
      </c>
      <c r="Q251" s="160">
        <v>0</v>
      </c>
      <c r="R251" s="160">
        <f t="shared" si="46"/>
        <v>0</v>
      </c>
      <c r="S251" s="160">
        <v>0</v>
      </c>
      <c r="T251" s="161">
        <f t="shared" si="47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177</v>
      </c>
      <c r="AT251" s="162" t="s">
        <v>178</v>
      </c>
      <c r="AU251" s="162" t="s">
        <v>83</v>
      </c>
      <c r="AY251" s="14" t="s">
        <v>170</v>
      </c>
      <c r="BE251" s="163">
        <f t="shared" si="48"/>
        <v>0</v>
      </c>
      <c r="BF251" s="163">
        <f t="shared" si="49"/>
        <v>0</v>
      </c>
      <c r="BG251" s="163">
        <f t="shared" si="50"/>
        <v>0</v>
      </c>
      <c r="BH251" s="163">
        <f t="shared" si="51"/>
        <v>0</v>
      </c>
      <c r="BI251" s="163">
        <f t="shared" si="52"/>
        <v>0</v>
      </c>
      <c r="BJ251" s="14" t="s">
        <v>83</v>
      </c>
      <c r="BK251" s="163">
        <f t="shared" si="53"/>
        <v>0</v>
      </c>
      <c r="BL251" s="14" t="s">
        <v>177</v>
      </c>
      <c r="BM251" s="162" t="s">
        <v>829</v>
      </c>
    </row>
    <row r="252" spans="1:65" s="12" customFormat="1" ht="22.9" customHeight="1">
      <c r="B252" s="137"/>
      <c r="D252" s="138" t="s">
        <v>69</v>
      </c>
      <c r="E252" s="147" t="s">
        <v>1772</v>
      </c>
      <c r="F252" s="147" t="s">
        <v>1773</v>
      </c>
      <c r="J252" s="148"/>
      <c r="L252" s="137"/>
      <c r="M252" s="141"/>
      <c r="N252" s="142"/>
      <c r="O252" s="142"/>
      <c r="P252" s="143">
        <f>SUM(P253:P254)</f>
        <v>0</v>
      </c>
      <c r="Q252" s="142"/>
      <c r="R252" s="143">
        <f>SUM(R253:R254)</f>
        <v>0</v>
      </c>
      <c r="S252" s="142"/>
      <c r="T252" s="144">
        <f>SUM(T253:T254)</f>
        <v>0</v>
      </c>
      <c r="AR252" s="138" t="s">
        <v>77</v>
      </c>
      <c r="AT252" s="145" t="s">
        <v>69</v>
      </c>
      <c r="AU252" s="145" t="s">
        <v>77</v>
      </c>
      <c r="AY252" s="138" t="s">
        <v>170</v>
      </c>
      <c r="BK252" s="146">
        <f>SUM(BK253:BK254)</f>
        <v>0</v>
      </c>
    </row>
    <row r="253" spans="1:65" s="2" customFormat="1" ht="21.75" customHeight="1">
      <c r="A253" s="26"/>
      <c r="B253" s="149"/>
      <c r="C253" s="164" t="s">
        <v>823</v>
      </c>
      <c r="D253" s="164" t="s">
        <v>178</v>
      </c>
      <c r="E253" s="165" t="s">
        <v>1774</v>
      </c>
      <c r="F253" s="166" t="s">
        <v>1775</v>
      </c>
      <c r="G253" s="167" t="s">
        <v>275</v>
      </c>
      <c r="H253" s="168">
        <v>1102.6079999999999</v>
      </c>
      <c r="I253" s="169"/>
      <c r="J253" s="169"/>
      <c r="K253" s="170"/>
      <c r="L253" s="27"/>
      <c r="M253" s="171" t="s">
        <v>1</v>
      </c>
      <c r="N253" s="172" t="s">
        <v>36</v>
      </c>
      <c r="O253" s="160">
        <v>0</v>
      </c>
      <c r="P253" s="160">
        <f>O253*H253</f>
        <v>0</v>
      </c>
      <c r="Q253" s="160">
        <v>0</v>
      </c>
      <c r="R253" s="160">
        <f>Q253*H253</f>
        <v>0</v>
      </c>
      <c r="S253" s="160">
        <v>0</v>
      </c>
      <c r="T253" s="161">
        <f>S253*H253</f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177</v>
      </c>
      <c r="AT253" s="162" t="s">
        <v>178</v>
      </c>
      <c r="AU253" s="162" t="s">
        <v>83</v>
      </c>
      <c r="AY253" s="14" t="s">
        <v>170</v>
      </c>
      <c r="BE253" s="163">
        <f>IF(N253="základná",J253,0)</f>
        <v>0</v>
      </c>
      <c r="BF253" s="163">
        <f>IF(N253="znížená",J253,0)</f>
        <v>0</v>
      </c>
      <c r="BG253" s="163">
        <f>IF(N253="zákl. prenesená",J253,0)</f>
        <v>0</v>
      </c>
      <c r="BH253" s="163">
        <f>IF(N253="zníž. prenesená",J253,0)</f>
        <v>0</v>
      </c>
      <c r="BI253" s="163">
        <f>IF(N253="nulová",J253,0)</f>
        <v>0</v>
      </c>
      <c r="BJ253" s="14" t="s">
        <v>83</v>
      </c>
      <c r="BK253" s="163">
        <f>ROUND(I253*H253,2)</f>
        <v>0</v>
      </c>
      <c r="BL253" s="14" t="s">
        <v>177</v>
      </c>
      <c r="BM253" s="162" t="s">
        <v>833</v>
      </c>
    </row>
    <row r="254" spans="1:65" s="2" customFormat="1" ht="24.2" customHeight="1">
      <c r="A254" s="26"/>
      <c r="B254" s="149"/>
      <c r="C254" s="164" t="s">
        <v>424</v>
      </c>
      <c r="D254" s="164" t="s">
        <v>178</v>
      </c>
      <c r="E254" s="165" t="s">
        <v>1776</v>
      </c>
      <c r="F254" s="166" t="s">
        <v>1777</v>
      </c>
      <c r="G254" s="167" t="s">
        <v>275</v>
      </c>
      <c r="H254" s="168">
        <v>11026.08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>O254*H254</f>
        <v>0</v>
      </c>
      <c r="Q254" s="160">
        <v>0</v>
      </c>
      <c r="R254" s="160">
        <f>Q254*H254</f>
        <v>0</v>
      </c>
      <c r="S254" s="160">
        <v>0</v>
      </c>
      <c r="T254" s="161">
        <f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177</v>
      </c>
      <c r="AT254" s="162" t="s">
        <v>178</v>
      </c>
      <c r="AU254" s="162" t="s">
        <v>83</v>
      </c>
      <c r="AY254" s="14" t="s">
        <v>170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4" t="s">
        <v>83</v>
      </c>
      <c r="BK254" s="163">
        <f>ROUND(I254*H254,2)</f>
        <v>0</v>
      </c>
      <c r="BL254" s="14" t="s">
        <v>177</v>
      </c>
      <c r="BM254" s="162" t="s">
        <v>837</v>
      </c>
    </row>
    <row r="255" spans="1:65" s="12" customFormat="1" ht="22.9" customHeight="1">
      <c r="B255" s="137"/>
      <c r="D255" s="138" t="s">
        <v>69</v>
      </c>
      <c r="E255" s="147" t="s">
        <v>1778</v>
      </c>
      <c r="F255" s="147" t="s">
        <v>1779</v>
      </c>
      <c r="J255" s="148"/>
      <c r="L255" s="137"/>
      <c r="M255" s="141"/>
      <c r="N255" s="142"/>
      <c r="O255" s="142"/>
      <c r="P255" s="143">
        <f>P256</f>
        <v>0</v>
      </c>
      <c r="Q255" s="142"/>
      <c r="R255" s="143">
        <f>R256</f>
        <v>0</v>
      </c>
      <c r="S255" s="142"/>
      <c r="T255" s="144">
        <f>T256</f>
        <v>0</v>
      </c>
      <c r="AR255" s="138" t="s">
        <v>77</v>
      </c>
      <c r="AT255" s="145" t="s">
        <v>69</v>
      </c>
      <c r="AU255" s="145" t="s">
        <v>77</v>
      </c>
      <c r="AY255" s="138" t="s">
        <v>170</v>
      </c>
      <c r="BK255" s="146">
        <f>BK256</f>
        <v>0</v>
      </c>
    </row>
    <row r="256" spans="1:65" s="2" customFormat="1" ht="24.2" customHeight="1">
      <c r="A256" s="26"/>
      <c r="B256" s="149"/>
      <c r="C256" s="164" t="s">
        <v>830</v>
      </c>
      <c r="D256" s="164" t="s">
        <v>178</v>
      </c>
      <c r="E256" s="165" t="s">
        <v>1780</v>
      </c>
      <c r="F256" s="166" t="s">
        <v>1781</v>
      </c>
      <c r="G256" s="167" t="s">
        <v>275</v>
      </c>
      <c r="H256" s="168">
        <v>914.33699999999999</v>
      </c>
      <c r="I256" s="169"/>
      <c r="J256" s="169"/>
      <c r="K256" s="170"/>
      <c r="L256" s="27"/>
      <c r="M256" s="171" t="s">
        <v>1</v>
      </c>
      <c r="N256" s="172" t="s">
        <v>36</v>
      </c>
      <c r="O256" s="160">
        <v>0</v>
      </c>
      <c r="P256" s="160">
        <f>O256*H256</f>
        <v>0</v>
      </c>
      <c r="Q256" s="160">
        <v>0</v>
      </c>
      <c r="R256" s="160">
        <f>Q256*H256</f>
        <v>0</v>
      </c>
      <c r="S256" s="160">
        <v>0</v>
      </c>
      <c r="T256" s="161">
        <f>S256*H256</f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2" t="s">
        <v>177</v>
      </c>
      <c r="AT256" s="162" t="s">
        <v>178</v>
      </c>
      <c r="AU256" s="162" t="s">
        <v>83</v>
      </c>
      <c r="AY256" s="14" t="s">
        <v>170</v>
      </c>
      <c r="BE256" s="163">
        <f>IF(N256="základná",J256,0)</f>
        <v>0</v>
      </c>
      <c r="BF256" s="163">
        <f>IF(N256="znížená",J256,0)</f>
        <v>0</v>
      </c>
      <c r="BG256" s="163">
        <f>IF(N256="zákl. prenesená",J256,0)</f>
        <v>0</v>
      </c>
      <c r="BH256" s="163">
        <f>IF(N256="zníž. prenesená",J256,0)</f>
        <v>0</v>
      </c>
      <c r="BI256" s="163">
        <f>IF(N256="nulová",J256,0)</f>
        <v>0</v>
      </c>
      <c r="BJ256" s="14" t="s">
        <v>83</v>
      </c>
      <c r="BK256" s="163">
        <f>ROUND(I256*H256,2)</f>
        <v>0</v>
      </c>
      <c r="BL256" s="14" t="s">
        <v>177</v>
      </c>
      <c r="BM256" s="162" t="s">
        <v>841</v>
      </c>
    </row>
    <row r="257" spans="1:65" s="12" customFormat="1" ht="22.9" customHeight="1">
      <c r="B257" s="137"/>
      <c r="D257" s="138" t="s">
        <v>69</v>
      </c>
      <c r="E257" s="147" t="s">
        <v>271</v>
      </c>
      <c r="F257" s="147" t="s">
        <v>272</v>
      </c>
      <c r="J257" s="148"/>
      <c r="L257" s="137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8" t="s">
        <v>77</v>
      </c>
      <c r="AT257" s="145" t="s">
        <v>69</v>
      </c>
      <c r="AU257" s="145" t="s">
        <v>77</v>
      </c>
      <c r="AY257" s="138" t="s">
        <v>170</v>
      </c>
      <c r="BK257" s="146">
        <f>BK258</f>
        <v>0</v>
      </c>
    </row>
    <row r="258" spans="1:65" s="2" customFormat="1" ht="24.2" customHeight="1">
      <c r="A258" s="26"/>
      <c r="B258" s="149"/>
      <c r="C258" s="164" t="s">
        <v>428</v>
      </c>
      <c r="D258" s="164" t="s">
        <v>178</v>
      </c>
      <c r="E258" s="165" t="s">
        <v>273</v>
      </c>
      <c r="F258" s="166" t="s">
        <v>274</v>
      </c>
      <c r="G258" s="167" t="s">
        <v>275</v>
      </c>
      <c r="H258" s="168">
        <v>109.45699999999999</v>
      </c>
      <c r="I258" s="169"/>
      <c r="J258" s="169"/>
      <c r="K258" s="170"/>
      <c r="L258" s="27"/>
      <c r="M258" s="171" t="s">
        <v>1</v>
      </c>
      <c r="N258" s="172" t="s">
        <v>36</v>
      </c>
      <c r="O258" s="160">
        <v>0</v>
      </c>
      <c r="P258" s="160">
        <f>O258*H258</f>
        <v>0</v>
      </c>
      <c r="Q258" s="160">
        <v>0</v>
      </c>
      <c r="R258" s="160">
        <f>Q258*H258</f>
        <v>0</v>
      </c>
      <c r="S258" s="160">
        <v>0</v>
      </c>
      <c r="T258" s="161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2" t="s">
        <v>177</v>
      </c>
      <c r="AT258" s="162" t="s">
        <v>178</v>
      </c>
      <c r="AU258" s="162" t="s">
        <v>83</v>
      </c>
      <c r="AY258" s="14" t="s">
        <v>170</v>
      </c>
      <c r="BE258" s="163">
        <f>IF(N258="základná",J258,0)</f>
        <v>0</v>
      </c>
      <c r="BF258" s="163">
        <f>IF(N258="znížená",J258,0)</f>
        <v>0</v>
      </c>
      <c r="BG258" s="163">
        <f>IF(N258="zákl. prenesená",J258,0)</f>
        <v>0</v>
      </c>
      <c r="BH258" s="163">
        <f>IF(N258="zníž. prenesená",J258,0)</f>
        <v>0</v>
      </c>
      <c r="BI258" s="163">
        <f>IF(N258="nulová",J258,0)</f>
        <v>0</v>
      </c>
      <c r="BJ258" s="14" t="s">
        <v>83</v>
      </c>
      <c r="BK258" s="163">
        <f>ROUND(I258*H258,2)</f>
        <v>0</v>
      </c>
      <c r="BL258" s="14" t="s">
        <v>177</v>
      </c>
      <c r="BM258" s="162" t="s">
        <v>842</v>
      </c>
    </row>
    <row r="259" spans="1:65" s="12" customFormat="1" ht="25.9" customHeight="1">
      <c r="B259" s="137"/>
      <c r="D259" s="138" t="s">
        <v>69</v>
      </c>
      <c r="E259" s="139" t="s">
        <v>277</v>
      </c>
      <c r="F259" s="139" t="s">
        <v>278</v>
      </c>
      <c r="J259" s="140"/>
      <c r="L259" s="137"/>
      <c r="M259" s="141"/>
      <c r="N259" s="142"/>
      <c r="O259" s="142"/>
      <c r="P259" s="143">
        <f>P260+P264+P267+P270+P278+P284+P291+P296+P298</f>
        <v>0</v>
      </c>
      <c r="Q259" s="142"/>
      <c r="R259" s="143">
        <f>R260+R264+R267+R270+R278+R284+R291+R296+R298</f>
        <v>0</v>
      </c>
      <c r="S259" s="142"/>
      <c r="T259" s="144">
        <f>T260+T264+T267+T270+T278+T284+T291+T296+T298</f>
        <v>0</v>
      </c>
      <c r="AR259" s="138" t="s">
        <v>83</v>
      </c>
      <c r="AT259" s="145" t="s">
        <v>69</v>
      </c>
      <c r="AU259" s="145" t="s">
        <v>70</v>
      </c>
      <c r="AY259" s="138" t="s">
        <v>170</v>
      </c>
      <c r="BK259" s="146">
        <f>BK260+BK264+BK267+BK270+BK278+BK284+BK291+BK296+BK298</f>
        <v>0</v>
      </c>
    </row>
    <row r="260" spans="1:65" s="12" customFormat="1" ht="22.9" customHeight="1">
      <c r="B260" s="137"/>
      <c r="D260" s="138" t="s">
        <v>69</v>
      </c>
      <c r="E260" s="147" t="s">
        <v>341</v>
      </c>
      <c r="F260" s="147" t="s">
        <v>342</v>
      </c>
      <c r="J260" s="148"/>
      <c r="L260" s="137"/>
      <c r="M260" s="141"/>
      <c r="N260" s="142"/>
      <c r="O260" s="142"/>
      <c r="P260" s="143">
        <f>SUM(P261:P263)</f>
        <v>0</v>
      </c>
      <c r="Q260" s="142"/>
      <c r="R260" s="143">
        <f>SUM(R261:R263)</f>
        <v>0</v>
      </c>
      <c r="S260" s="142"/>
      <c r="T260" s="144">
        <f>SUM(T261:T263)</f>
        <v>0</v>
      </c>
      <c r="AR260" s="138" t="s">
        <v>83</v>
      </c>
      <c r="AT260" s="145" t="s">
        <v>69</v>
      </c>
      <c r="AU260" s="145" t="s">
        <v>77</v>
      </c>
      <c r="AY260" s="138" t="s">
        <v>170</v>
      </c>
      <c r="BK260" s="146">
        <f>SUM(BK261:BK263)</f>
        <v>0</v>
      </c>
    </row>
    <row r="261" spans="1:65" s="2" customFormat="1" ht="24.2" customHeight="1">
      <c r="A261" s="26"/>
      <c r="B261" s="149"/>
      <c r="C261" s="164" t="s">
        <v>838</v>
      </c>
      <c r="D261" s="164" t="s">
        <v>178</v>
      </c>
      <c r="E261" s="165" t="s">
        <v>1782</v>
      </c>
      <c r="F261" s="166" t="s">
        <v>1783</v>
      </c>
      <c r="G261" s="167" t="s">
        <v>181</v>
      </c>
      <c r="H261" s="168">
        <v>1052</v>
      </c>
      <c r="I261" s="169"/>
      <c r="J261" s="169"/>
      <c r="K261" s="170"/>
      <c r="L261" s="27"/>
      <c r="M261" s="171" t="s">
        <v>1</v>
      </c>
      <c r="N261" s="172" t="s">
        <v>36</v>
      </c>
      <c r="O261" s="160">
        <v>0</v>
      </c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2" t="s">
        <v>200</v>
      </c>
      <c r="AT261" s="162" t="s">
        <v>178</v>
      </c>
      <c r="AU261" s="162" t="s">
        <v>83</v>
      </c>
      <c r="AY261" s="14" t="s">
        <v>170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4" t="s">
        <v>83</v>
      </c>
      <c r="BK261" s="163">
        <f>ROUND(I261*H261,2)</f>
        <v>0</v>
      </c>
      <c r="BL261" s="14" t="s">
        <v>200</v>
      </c>
      <c r="BM261" s="162" t="s">
        <v>847</v>
      </c>
    </row>
    <row r="262" spans="1:65" s="2" customFormat="1" ht="24.2" customHeight="1">
      <c r="A262" s="26"/>
      <c r="B262" s="149"/>
      <c r="C262" s="164" t="s">
        <v>431</v>
      </c>
      <c r="D262" s="164" t="s">
        <v>178</v>
      </c>
      <c r="E262" s="165" t="s">
        <v>1784</v>
      </c>
      <c r="F262" s="166" t="s">
        <v>1785</v>
      </c>
      <c r="G262" s="167" t="s">
        <v>181</v>
      </c>
      <c r="H262" s="168">
        <v>1052</v>
      </c>
      <c r="I262" s="169"/>
      <c r="J262" s="169"/>
      <c r="K262" s="170"/>
      <c r="L262" s="27"/>
      <c r="M262" s="171" t="s">
        <v>1</v>
      </c>
      <c r="N262" s="172" t="s">
        <v>36</v>
      </c>
      <c r="O262" s="160">
        <v>0</v>
      </c>
      <c r="P262" s="160">
        <f>O262*H262</f>
        <v>0</v>
      </c>
      <c r="Q262" s="160">
        <v>0</v>
      </c>
      <c r="R262" s="160">
        <f>Q262*H262</f>
        <v>0</v>
      </c>
      <c r="S262" s="160">
        <v>0</v>
      </c>
      <c r="T262" s="161">
        <f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2" t="s">
        <v>200</v>
      </c>
      <c r="AT262" s="162" t="s">
        <v>178</v>
      </c>
      <c r="AU262" s="162" t="s">
        <v>83</v>
      </c>
      <c r="AY262" s="14" t="s">
        <v>170</v>
      </c>
      <c r="BE262" s="163">
        <f>IF(N262="základná",J262,0)</f>
        <v>0</v>
      </c>
      <c r="BF262" s="163">
        <f>IF(N262="znížená",J262,0)</f>
        <v>0</v>
      </c>
      <c r="BG262" s="163">
        <f>IF(N262="zákl. prenesená",J262,0)</f>
        <v>0</v>
      </c>
      <c r="BH262" s="163">
        <f>IF(N262="zníž. prenesená",J262,0)</f>
        <v>0</v>
      </c>
      <c r="BI262" s="163">
        <f>IF(N262="nulová",J262,0)</f>
        <v>0</v>
      </c>
      <c r="BJ262" s="14" t="s">
        <v>83</v>
      </c>
      <c r="BK262" s="163">
        <f>ROUND(I262*H262,2)</f>
        <v>0</v>
      </c>
      <c r="BL262" s="14" t="s">
        <v>200</v>
      </c>
      <c r="BM262" s="162" t="s">
        <v>850</v>
      </c>
    </row>
    <row r="263" spans="1:65" s="2" customFormat="1" ht="33" customHeight="1">
      <c r="A263" s="26"/>
      <c r="B263" s="149"/>
      <c r="C263" s="164" t="s">
        <v>844</v>
      </c>
      <c r="D263" s="164" t="s">
        <v>178</v>
      </c>
      <c r="E263" s="165" t="s">
        <v>1786</v>
      </c>
      <c r="F263" s="166" t="s">
        <v>1787</v>
      </c>
      <c r="G263" s="167" t="s">
        <v>275</v>
      </c>
      <c r="H263" s="168">
        <v>16.832000000000001</v>
      </c>
      <c r="I263" s="169"/>
      <c r="J263" s="169"/>
      <c r="K263" s="170"/>
      <c r="L263" s="27"/>
      <c r="M263" s="171" t="s">
        <v>1</v>
      </c>
      <c r="N263" s="172" t="s">
        <v>36</v>
      </c>
      <c r="O263" s="160">
        <v>0</v>
      </c>
      <c r="P263" s="160">
        <f>O263*H263</f>
        <v>0</v>
      </c>
      <c r="Q263" s="160">
        <v>0</v>
      </c>
      <c r="R263" s="160">
        <f>Q263*H263</f>
        <v>0</v>
      </c>
      <c r="S263" s="160">
        <v>0</v>
      </c>
      <c r="T263" s="161">
        <f>S263*H263</f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2" t="s">
        <v>200</v>
      </c>
      <c r="AT263" s="162" t="s">
        <v>178</v>
      </c>
      <c r="AU263" s="162" t="s">
        <v>83</v>
      </c>
      <c r="AY263" s="14" t="s">
        <v>170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4" t="s">
        <v>83</v>
      </c>
      <c r="BK263" s="163">
        <f>ROUND(I263*H263,2)</f>
        <v>0</v>
      </c>
      <c r="BL263" s="14" t="s">
        <v>200</v>
      </c>
      <c r="BM263" s="162" t="s">
        <v>854</v>
      </c>
    </row>
    <row r="264" spans="1:65" s="12" customFormat="1" ht="22.9" customHeight="1">
      <c r="B264" s="137"/>
      <c r="D264" s="138" t="s">
        <v>69</v>
      </c>
      <c r="E264" s="147" t="s">
        <v>404</v>
      </c>
      <c r="F264" s="147" t="s">
        <v>405</v>
      </c>
      <c r="J264" s="148"/>
      <c r="L264" s="137"/>
      <c r="M264" s="141"/>
      <c r="N264" s="142"/>
      <c r="O264" s="142"/>
      <c r="P264" s="143">
        <f>SUM(P265:P266)</f>
        <v>0</v>
      </c>
      <c r="Q264" s="142"/>
      <c r="R264" s="143">
        <f>SUM(R265:R266)</f>
        <v>0</v>
      </c>
      <c r="S264" s="142"/>
      <c r="T264" s="144">
        <f>SUM(T265:T266)</f>
        <v>0</v>
      </c>
      <c r="AR264" s="138" t="s">
        <v>83</v>
      </c>
      <c r="AT264" s="145" t="s">
        <v>69</v>
      </c>
      <c r="AU264" s="145" t="s">
        <v>77</v>
      </c>
      <c r="AY264" s="138" t="s">
        <v>170</v>
      </c>
      <c r="BK264" s="146">
        <f>SUM(BK265:BK266)</f>
        <v>0</v>
      </c>
    </row>
    <row r="265" spans="1:65" s="2" customFormat="1" ht="24.2" customHeight="1">
      <c r="A265" s="26"/>
      <c r="B265" s="149"/>
      <c r="C265" s="164" t="s">
        <v>251</v>
      </c>
      <c r="D265" s="164" t="s">
        <v>178</v>
      </c>
      <c r="E265" s="165" t="s">
        <v>1788</v>
      </c>
      <c r="F265" s="166" t="s">
        <v>1789</v>
      </c>
      <c r="G265" s="167" t="s">
        <v>181</v>
      </c>
      <c r="H265" s="168">
        <v>1052</v>
      </c>
      <c r="I265" s="169"/>
      <c r="J265" s="169"/>
      <c r="K265" s="170"/>
      <c r="L265" s="27"/>
      <c r="M265" s="171" t="s">
        <v>1</v>
      </c>
      <c r="N265" s="172" t="s">
        <v>36</v>
      </c>
      <c r="O265" s="160">
        <v>0</v>
      </c>
      <c r="P265" s="160">
        <f>O265*H265</f>
        <v>0</v>
      </c>
      <c r="Q265" s="160">
        <v>0</v>
      </c>
      <c r="R265" s="160">
        <f>Q265*H265</f>
        <v>0</v>
      </c>
      <c r="S265" s="160">
        <v>0</v>
      </c>
      <c r="T265" s="161">
        <f>S265*H265</f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2" t="s">
        <v>200</v>
      </c>
      <c r="AT265" s="162" t="s">
        <v>178</v>
      </c>
      <c r="AU265" s="162" t="s">
        <v>83</v>
      </c>
      <c r="AY265" s="14" t="s">
        <v>170</v>
      </c>
      <c r="BE265" s="163">
        <f>IF(N265="základná",J265,0)</f>
        <v>0</v>
      </c>
      <c r="BF265" s="163">
        <f>IF(N265="znížená",J265,0)</f>
        <v>0</v>
      </c>
      <c r="BG265" s="163">
        <f>IF(N265="zákl. prenesená",J265,0)</f>
        <v>0</v>
      </c>
      <c r="BH265" s="163">
        <f>IF(N265="zníž. prenesená",J265,0)</f>
        <v>0</v>
      </c>
      <c r="BI265" s="163">
        <f>IF(N265="nulová",J265,0)</f>
        <v>0</v>
      </c>
      <c r="BJ265" s="14" t="s">
        <v>83</v>
      </c>
      <c r="BK265" s="163">
        <f>ROUND(I265*H265,2)</f>
        <v>0</v>
      </c>
      <c r="BL265" s="14" t="s">
        <v>200</v>
      </c>
      <c r="BM265" s="162" t="s">
        <v>860</v>
      </c>
    </row>
    <row r="266" spans="1:65" s="2" customFormat="1" ht="24.2" customHeight="1">
      <c r="A266" s="26"/>
      <c r="B266" s="149"/>
      <c r="C266" s="164" t="s">
        <v>851</v>
      </c>
      <c r="D266" s="164" t="s">
        <v>178</v>
      </c>
      <c r="E266" s="165" t="s">
        <v>1790</v>
      </c>
      <c r="F266" s="166" t="s">
        <v>1791</v>
      </c>
      <c r="G266" s="167" t="s">
        <v>275</v>
      </c>
      <c r="H266" s="168">
        <v>25.248000000000001</v>
      </c>
      <c r="I266" s="169"/>
      <c r="J266" s="169"/>
      <c r="K266" s="170"/>
      <c r="L266" s="27"/>
      <c r="M266" s="171" t="s">
        <v>1</v>
      </c>
      <c r="N266" s="172" t="s">
        <v>36</v>
      </c>
      <c r="O266" s="160">
        <v>0</v>
      </c>
      <c r="P266" s="160">
        <f>O266*H266</f>
        <v>0</v>
      </c>
      <c r="Q266" s="160">
        <v>0</v>
      </c>
      <c r="R266" s="160">
        <f>Q266*H266</f>
        <v>0</v>
      </c>
      <c r="S266" s="160">
        <v>0</v>
      </c>
      <c r="T266" s="161">
        <f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2" t="s">
        <v>200</v>
      </c>
      <c r="AT266" s="162" t="s">
        <v>178</v>
      </c>
      <c r="AU266" s="162" t="s">
        <v>83</v>
      </c>
      <c r="AY266" s="14" t="s">
        <v>170</v>
      </c>
      <c r="BE266" s="163">
        <f>IF(N266="základná",J266,0)</f>
        <v>0</v>
      </c>
      <c r="BF266" s="163">
        <f>IF(N266="znížená",J266,0)</f>
        <v>0</v>
      </c>
      <c r="BG266" s="163">
        <f>IF(N266="zákl. prenesená",J266,0)</f>
        <v>0</v>
      </c>
      <c r="BH266" s="163">
        <f>IF(N266="zníž. prenesená",J266,0)</f>
        <v>0</v>
      </c>
      <c r="BI266" s="163">
        <f>IF(N266="nulová",J266,0)</f>
        <v>0</v>
      </c>
      <c r="BJ266" s="14" t="s">
        <v>83</v>
      </c>
      <c r="BK266" s="163">
        <f>ROUND(I266*H266,2)</f>
        <v>0</v>
      </c>
      <c r="BL266" s="14" t="s">
        <v>200</v>
      </c>
      <c r="BM266" s="162" t="s">
        <v>864</v>
      </c>
    </row>
    <row r="267" spans="1:65" s="12" customFormat="1" ht="22.9" customHeight="1">
      <c r="B267" s="137"/>
      <c r="D267" s="138" t="s">
        <v>69</v>
      </c>
      <c r="E267" s="147" t="s">
        <v>1792</v>
      </c>
      <c r="F267" s="147" t="s">
        <v>1793</v>
      </c>
      <c r="J267" s="148"/>
      <c r="L267" s="137"/>
      <c r="M267" s="141"/>
      <c r="N267" s="142"/>
      <c r="O267" s="142"/>
      <c r="P267" s="143">
        <f>SUM(P268:P269)</f>
        <v>0</v>
      </c>
      <c r="Q267" s="142"/>
      <c r="R267" s="143">
        <f>SUM(R268:R269)</f>
        <v>0</v>
      </c>
      <c r="S267" s="142"/>
      <c r="T267" s="144">
        <f>SUM(T268:T269)</f>
        <v>0</v>
      </c>
      <c r="AR267" s="138" t="s">
        <v>83</v>
      </c>
      <c r="AT267" s="145" t="s">
        <v>69</v>
      </c>
      <c r="AU267" s="145" t="s">
        <v>77</v>
      </c>
      <c r="AY267" s="138" t="s">
        <v>170</v>
      </c>
      <c r="BK267" s="146">
        <f>SUM(BK268:BK269)</f>
        <v>0</v>
      </c>
    </row>
    <row r="268" spans="1:65" s="2" customFormat="1" ht="24.2" customHeight="1">
      <c r="A268" s="26"/>
      <c r="B268" s="149"/>
      <c r="C268" s="164" t="s">
        <v>439</v>
      </c>
      <c r="D268" s="164" t="s">
        <v>178</v>
      </c>
      <c r="E268" s="165" t="s">
        <v>1794</v>
      </c>
      <c r="F268" s="166" t="s">
        <v>1795</v>
      </c>
      <c r="G268" s="167" t="s">
        <v>181</v>
      </c>
      <c r="H268" s="168">
        <v>197.346</v>
      </c>
      <c r="I268" s="169"/>
      <c r="J268" s="169"/>
      <c r="K268" s="170"/>
      <c r="L268" s="27"/>
      <c r="M268" s="171" t="s">
        <v>1</v>
      </c>
      <c r="N268" s="172" t="s">
        <v>36</v>
      </c>
      <c r="O268" s="160">
        <v>0</v>
      </c>
      <c r="P268" s="160">
        <f>O268*H268</f>
        <v>0</v>
      </c>
      <c r="Q268" s="160">
        <v>0</v>
      </c>
      <c r="R268" s="160">
        <f>Q268*H268</f>
        <v>0</v>
      </c>
      <c r="S268" s="160">
        <v>0</v>
      </c>
      <c r="T268" s="161">
        <f>S268*H268</f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2" t="s">
        <v>200</v>
      </c>
      <c r="AT268" s="162" t="s">
        <v>178</v>
      </c>
      <c r="AU268" s="162" t="s">
        <v>83</v>
      </c>
      <c r="AY268" s="14" t="s">
        <v>170</v>
      </c>
      <c r="BE268" s="163">
        <f>IF(N268="základná",J268,0)</f>
        <v>0</v>
      </c>
      <c r="BF268" s="163">
        <f>IF(N268="znížená",J268,0)</f>
        <v>0</v>
      </c>
      <c r="BG268" s="163">
        <f>IF(N268="zákl. prenesená",J268,0)</f>
        <v>0</v>
      </c>
      <c r="BH268" s="163">
        <f>IF(N268="zníž. prenesená",J268,0)</f>
        <v>0</v>
      </c>
      <c r="BI268" s="163">
        <f>IF(N268="nulová",J268,0)</f>
        <v>0</v>
      </c>
      <c r="BJ268" s="14" t="s">
        <v>83</v>
      </c>
      <c r="BK268" s="163">
        <f>ROUND(I268*H268,2)</f>
        <v>0</v>
      </c>
      <c r="BL268" s="14" t="s">
        <v>200</v>
      </c>
      <c r="BM268" s="162" t="s">
        <v>867</v>
      </c>
    </row>
    <row r="269" spans="1:65" s="2" customFormat="1" ht="24.2" customHeight="1">
      <c r="A269" s="26"/>
      <c r="B269" s="149"/>
      <c r="C269" s="164" t="s">
        <v>861</v>
      </c>
      <c r="D269" s="164" t="s">
        <v>178</v>
      </c>
      <c r="E269" s="165" t="s">
        <v>1790</v>
      </c>
      <c r="F269" s="166" t="s">
        <v>1791</v>
      </c>
      <c r="G269" s="167" t="s">
        <v>275</v>
      </c>
      <c r="H269" s="168">
        <v>0.99099999999999999</v>
      </c>
      <c r="I269" s="169"/>
      <c r="J269" s="169"/>
      <c r="K269" s="170"/>
      <c r="L269" s="27"/>
      <c r="M269" s="171" t="s">
        <v>1</v>
      </c>
      <c r="N269" s="172" t="s">
        <v>36</v>
      </c>
      <c r="O269" s="160">
        <v>0</v>
      </c>
      <c r="P269" s="160">
        <f>O269*H269</f>
        <v>0</v>
      </c>
      <c r="Q269" s="160">
        <v>0</v>
      </c>
      <c r="R269" s="160">
        <f>Q269*H269</f>
        <v>0</v>
      </c>
      <c r="S269" s="160">
        <v>0</v>
      </c>
      <c r="T269" s="161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2" t="s">
        <v>200</v>
      </c>
      <c r="AT269" s="162" t="s">
        <v>178</v>
      </c>
      <c r="AU269" s="162" t="s">
        <v>83</v>
      </c>
      <c r="AY269" s="14" t="s">
        <v>170</v>
      </c>
      <c r="BE269" s="163">
        <f>IF(N269="základná",J269,0)</f>
        <v>0</v>
      </c>
      <c r="BF269" s="163">
        <f>IF(N269="znížená",J269,0)</f>
        <v>0</v>
      </c>
      <c r="BG269" s="163">
        <f>IF(N269="zákl. prenesená",J269,0)</f>
        <v>0</v>
      </c>
      <c r="BH269" s="163">
        <f>IF(N269="zníž. prenesená",J269,0)</f>
        <v>0</v>
      </c>
      <c r="BI269" s="163">
        <f>IF(N269="nulová",J269,0)</f>
        <v>0</v>
      </c>
      <c r="BJ269" s="14" t="s">
        <v>83</v>
      </c>
      <c r="BK269" s="163">
        <f>ROUND(I269*H269,2)</f>
        <v>0</v>
      </c>
      <c r="BL269" s="14" t="s">
        <v>200</v>
      </c>
      <c r="BM269" s="162" t="s">
        <v>870</v>
      </c>
    </row>
    <row r="270" spans="1:65" s="12" customFormat="1" ht="22.9" customHeight="1">
      <c r="B270" s="137"/>
      <c r="D270" s="138" t="s">
        <v>69</v>
      </c>
      <c r="E270" s="147" t="s">
        <v>454</v>
      </c>
      <c r="F270" s="147" t="s">
        <v>455</v>
      </c>
      <c r="J270" s="148"/>
      <c r="L270" s="137"/>
      <c r="M270" s="141"/>
      <c r="N270" s="142"/>
      <c r="O270" s="142"/>
      <c r="P270" s="143">
        <f>SUM(P271:P277)</f>
        <v>0</v>
      </c>
      <c r="Q270" s="142"/>
      <c r="R270" s="143">
        <f>SUM(R271:R277)</f>
        <v>0</v>
      </c>
      <c r="S270" s="142"/>
      <c r="T270" s="144">
        <f>SUM(T271:T277)</f>
        <v>0</v>
      </c>
      <c r="AR270" s="138" t="s">
        <v>83</v>
      </c>
      <c r="AT270" s="145" t="s">
        <v>69</v>
      </c>
      <c r="AU270" s="145" t="s">
        <v>77</v>
      </c>
      <c r="AY270" s="138" t="s">
        <v>170</v>
      </c>
      <c r="BK270" s="146">
        <f>SUM(BK271:BK277)</f>
        <v>0</v>
      </c>
    </row>
    <row r="271" spans="1:65" s="2" customFormat="1" ht="37.9" customHeight="1">
      <c r="A271" s="26"/>
      <c r="B271" s="149"/>
      <c r="C271" s="164" t="s">
        <v>443</v>
      </c>
      <c r="D271" s="164" t="s">
        <v>178</v>
      </c>
      <c r="E271" s="165" t="s">
        <v>1796</v>
      </c>
      <c r="F271" s="166" t="s">
        <v>1797</v>
      </c>
      <c r="G271" s="167" t="s">
        <v>208</v>
      </c>
      <c r="H271" s="168">
        <v>170</v>
      </c>
      <c r="I271" s="169"/>
      <c r="J271" s="169"/>
      <c r="K271" s="170"/>
      <c r="L271" s="27"/>
      <c r="M271" s="171" t="s">
        <v>1</v>
      </c>
      <c r="N271" s="172" t="s">
        <v>36</v>
      </c>
      <c r="O271" s="160">
        <v>0</v>
      </c>
      <c r="P271" s="160">
        <f t="shared" ref="P271:P277" si="54">O271*H271</f>
        <v>0</v>
      </c>
      <c r="Q271" s="160">
        <v>0</v>
      </c>
      <c r="R271" s="160">
        <f t="shared" ref="R271:R277" si="55">Q271*H271</f>
        <v>0</v>
      </c>
      <c r="S271" s="160">
        <v>0</v>
      </c>
      <c r="T271" s="161">
        <f t="shared" ref="T271:T277" si="56"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2" t="s">
        <v>200</v>
      </c>
      <c r="AT271" s="162" t="s">
        <v>178</v>
      </c>
      <c r="AU271" s="162" t="s">
        <v>83</v>
      </c>
      <c r="AY271" s="14" t="s">
        <v>170</v>
      </c>
      <c r="BE271" s="163">
        <f t="shared" ref="BE271:BE277" si="57">IF(N271="základná",J271,0)</f>
        <v>0</v>
      </c>
      <c r="BF271" s="163">
        <f t="shared" ref="BF271:BF277" si="58">IF(N271="znížená",J271,0)</f>
        <v>0</v>
      </c>
      <c r="BG271" s="163">
        <f t="shared" ref="BG271:BG277" si="59">IF(N271="zákl. prenesená",J271,0)</f>
        <v>0</v>
      </c>
      <c r="BH271" s="163">
        <f t="shared" ref="BH271:BH277" si="60">IF(N271="zníž. prenesená",J271,0)</f>
        <v>0</v>
      </c>
      <c r="BI271" s="163">
        <f t="shared" ref="BI271:BI277" si="61">IF(N271="nulová",J271,0)</f>
        <v>0</v>
      </c>
      <c r="BJ271" s="14" t="s">
        <v>83</v>
      </c>
      <c r="BK271" s="163">
        <f t="shared" ref="BK271:BK277" si="62">ROUND(I271*H271,2)</f>
        <v>0</v>
      </c>
      <c r="BL271" s="14" t="s">
        <v>200</v>
      </c>
      <c r="BM271" s="162" t="s">
        <v>873</v>
      </c>
    </row>
    <row r="272" spans="1:65" s="2" customFormat="1" ht="24.2" customHeight="1">
      <c r="A272" s="26"/>
      <c r="B272" s="149"/>
      <c r="C272" s="164" t="s">
        <v>271</v>
      </c>
      <c r="D272" s="164" t="s">
        <v>178</v>
      </c>
      <c r="E272" s="165" t="s">
        <v>1798</v>
      </c>
      <c r="F272" s="166" t="s">
        <v>1799</v>
      </c>
      <c r="G272" s="167" t="s">
        <v>208</v>
      </c>
      <c r="H272" s="168">
        <v>18.8</v>
      </c>
      <c r="I272" s="169"/>
      <c r="J272" s="169"/>
      <c r="K272" s="170"/>
      <c r="L272" s="27"/>
      <c r="M272" s="171" t="s">
        <v>1</v>
      </c>
      <c r="N272" s="172" t="s">
        <v>36</v>
      </c>
      <c r="O272" s="160">
        <v>0</v>
      </c>
      <c r="P272" s="160">
        <f t="shared" si="54"/>
        <v>0</v>
      </c>
      <c r="Q272" s="160">
        <v>0</v>
      </c>
      <c r="R272" s="160">
        <f t="shared" si="55"/>
        <v>0</v>
      </c>
      <c r="S272" s="160">
        <v>0</v>
      </c>
      <c r="T272" s="161">
        <f t="shared" si="56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2" t="s">
        <v>200</v>
      </c>
      <c r="AT272" s="162" t="s">
        <v>178</v>
      </c>
      <c r="AU272" s="162" t="s">
        <v>83</v>
      </c>
      <c r="AY272" s="14" t="s">
        <v>170</v>
      </c>
      <c r="BE272" s="163">
        <f t="shared" si="57"/>
        <v>0</v>
      </c>
      <c r="BF272" s="163">
        <f t="shared" si="58"/>
        <v>0</v>
      </c>
      <c r="BG272" s="163">
        <f t="shared" si="59"/>
        <v>0</v>
      </c>
      <c r="BH272" s="163">
        <f t="shared" si="60"/>
        <v>0</v>
      </c>
      <c r="BI272" s="163">
        <f t="shared" si="61"/>
        <v>0</v>
      </c>
      <c r="BJ272" s="14" t="s">
        <v>83</v>
      </c>
      <c r="BK272" s="163">
        <f t="shared" si="62"/>
        <v>0</v>
      </c>
      <c r="BL272" s="14" t="s">
        <v>200</v>
      </c>
      <c r="BM272" s="162" t="s">
        <v>877</v>
      </c>
    </row>
    <row r="273" spans="1:65" s="2" customFormat="1" ht="24.2" customHeight="1">
      <c r="A273" s="26"/>
      <c r="B273" s="149"/>
      <c r="C273" s="164" t="s">
        <v>446</v>
      </c>
      <c r="D273" s="164" t="s">
        <v>178</v>
      </c>
      <c r="E273" s="165" t="s">
        <v>1800</v>
      </c>
      <c r="F273" s="166" t="s">
        <v>1801</v>
      </c>
      <c r="G273" s="167" t="s">
        <v>208</v>
      </c>
      <c r="H273" s="168">
        <v>7.8</v>
      </c>
      <c r="I273" s="169"/>
      <c r="J273" s="169"/>
      <c r="K273" s="170"/>
      <c r="L273" s="27"/>
      <c r="M273" s="171" t="s">
        <v>1</v>
      </c>
      <c r="N273" s="172" t="s">
        <v>36</v>
      </c>
      <c r="O273" s="160">
        <v>0</v>
      </c>
      <c r="P273" s="160">
        <f t="shared" si="54"/>
        <v>0</v>
      </c>
      <c r="Q273" s="160">
        <v>0</v>
      </c>
      <c r="R273" s="160">
        <f t="shared" si="55"/>
        <v>0</v>
      </c>
      <c r="S273" s="160">
        <v>0</v>
      </c>
      <c r="T273" s="161">
        <f t="shared" si="56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2" t="s">
        <v>200</v>
      </c>
      <c r="AT273" s="162" t="s">
        <v>178</v>
      </c>
      <c r="AU273" s="162" t="s">
        <v>83</v>
      </c>
      <c r="AY273" s="14" t="s">
        <v>170</v>
      </c>
      <c r="BE273" s="163">
        <f t="shared" si="57"/>
        <v>0</v>
      </c>
      <c r="BF273" s="163">
        <f t="shared" si="58"/>
        <v>0</v>
      </c>
      <c r="BG273" s="163">
        <f t="shared" si="59"/>
        <v>0</v>
      </c>
      <c r="BH273" s="163">
        <f t="shared" si="60"/>
        <v>0</v>
      </c>
      <c r="BI273" s="163">
        <f t="shared" si="61"/>
        <v>0</v>
      </c>
      <c r="BJ273" s="14" t="s">
        <v>83</v>
      </c>
      <c r="BK273" s="163">
        <f t="shared" si="62"/>
        <v>0</v>
      </c>
      <c r="BL273" s="14" t="s">
        <v>200</v>
      </c>
      <c r="BM273" s="162" t="s">
        <v>880</v>
      </c>
    </row>
    <row r="274" spans="1:65" s="2" customFormat="1" ht="33" customHeight="1">
      <c r="A274" s="26"/>
      <c r="B274" s="149"/>
      <c r="C274" s="164" t="s">
        <v>874</v>
      </c>
      <c r="D274" s="164" t="s">
        <v>178</v>
      </c>
      <c r="E274" s="165" t="s">
        <v>1802</v>
      </c>
      <c r="F274" s="166" t="s">
        <v>1803</v>
      </c>
      <c r="G274" s="167" t="s">
        <v>181</v>
      </c>
      <c r="H274" s="168">
        <v>11.84</v>
      </c>
      <c r="I274" s="169"/>
      <c r="J274" s="169"/>
      <c r="K274" s="170"/>
      <c r="L274" s="27"/>
      <c r="M274" s="171" t="s">
        <v>1</v>
      </c>
      <c r="N274" s="172" t="s">
        <v>36</v>
      </c>
      <c r="O274" s="160">
        <v>0</v>
      </c>
      <c r="P274" s="160">
        <f t="shared" si="54"/>
        <v>0</v>
      </c>
      <c r="Q274" s="160">
        <v>0</v>
      </c>
      <c r="R274" s="160">
        <f t="shared" si="55"/>
        <v>0</v>
      </c>
      <c r="S274" s="160">
        <v>0</v>
      </c>
      <c r="T274" s="161">
        <f t="shared" si="56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2" t="s">
        <v>200</v>
      </c>
      <c r="AT274" s="162" t="s">
        <v>178</v>
      </c>
      <c r="AU274" s="162" t="s">
        <v>83</v>
      </c>
      <c r="AY274" s="14" t="s">
        <v>170</v>
      </c>
      <c r="BE274" s="163">
        <f t="shared" si="57"/>
        <v>0</v>
      </c>
      <c r="BF274" s="163">
        <f t="shared" si="58"/>
        <v>0</v>
      </c>
      <c r="BG274" s="163">
        <f t="shared" si="59"/>
        <v>0</v>
      </c>
      <c r="BH274" s="163">
        <f t="shared" si="60"/>
        <v>0</v>
      </c>
      <c r="BI274" s="163">
        <f t="shared" si="61"/>
        <v>0</v>
      </c>
      <c r="BJ274" s="14" t="s">
        <v>83</v>
      </c>
      <c r="BK274" s="163">
        <f t="shared" si="62"/>
        <v>0</v>
      </c>
      <c r="BL274" s="14" t="s">
        <v>200</v>
      </c>
      <c r="BM274" s="162" t="s">
        <v>884</v>
      </c>
    </row>
    <row r="275" spans="1:65" s="2" customFormat="1" ht="24.2" customHeight="1">
      <c r="A275" s="26"/>
      <c r="B275" s="149"/>
      <c r="C275" s="164" t="s">
        <v>450</v>
      </c>
      <c r="D275" s="164" t="s">
        <v>178</v>
      </c>
      <c r="E275" s="165" t="s">
        <v>1804</v>
      </c>
      <c r="F275" s="166" t="s">
        <v>1805</v>
      </c>
      <c r="G275" s="167" t="s">
        <v>208</v>
      </c>
      <c r="H275" s="168">
        <v>475.6</v>
      </c>
      <c r="I275" s="169"/>
      <c r="J275" s="169"/>
      <c r="K275" s="170"/>
      <c r="L275" s="27"/>
      <c r="M275" s="171" t="s">
        <v>1</v>
      </c>
      <c r="N275" s="172" t="s">
        <v>36</v>
      </c>
      <c r="O275" s="160">
        <v>0</v>
      </c>
      <c r="P275" s="160">
        <f t="shared" si="54"/>
        <v>0</v>
      </c>
      <c r="Q275" s="160">
        <v>0</v>
      </c>
      <c r="R275" s="160">
        <f t="shared" si="55"/>
        <v>0</v>
      </c>
      <c r="S275" s="160">
        <v>0</v>
      </c>
      <c r="T275" s="161">
        <f t="shared" si="56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2" t="s">
        <v>200</v>
      </c>
      <c r="AT275" s="162" t="s">
        <v>178</v>
      </c>
      <c r="AU275" s="162" t="s">
        <v>83</v>
      </c>
      <c r="AY275" s="14" t="s">
        <v>170</v>
      </c>
      <c r="BE275" s="163">
        <f t="shared" si="57"/>
        <v>0</v>
      </c>
      <c r="BF275" s="163">
        <f t="shared" si="58"/>
        <v>0</v>
      </c>
      <c r="BG275" s="163">
        <f t="shared" si="59"/>
        <v>0</v>
      </c>
      <c r="BH275" s="163">
        <f t="shared" si="60"/>
        <v>0</v>
      </c>
      <c r="BI275" s="163">
        <f t="shared" si="61"/>
        <v>0</v>
      </c>
      <c r="BJ275" s="14" t="s">
        <v>83</v>
      </c>
      <c r="BK275" s="163">
        <f t="shared" si="62"/>
        <v>0</v>
      </c>
      <c r="BL275" s="14" t="s">
        <v>200</v>
      </c>
      <c r="BM275" s="162" t="s">
        <v>887</v>
      </c>
    </row>
    <row r="276" spans="1:65" s="2" customFormat="1" ht="24.2" customHeight="1">
      <c r="A276" s="26"/>
      <c r="B276" s="149"/>
      <c r="C276" s="164" t="s">
        <v>881</v>
      </c>
      <c r="D276" s="164" t="s">
        <v>178</v>
      </c>
      <c r="E276" s="165" t="s">
        <v>1806</v>
      </c>
      <c r="F276" s="166" t="s">
        <v>1807</v>
      </c>
      <c r="G276" s="167" t="s">
        <v>219</v>
      </c>
      <c r="H276" s="168">
        <v>2</v>
      </c>
      <c r="I276" s="169"/>
      <c r="J276" s="169"/>
      <c r="K276" s="170"/>
      <c r="L276" s="27"/>
      <c r="M276" s="171" t="s">
        <v>1</v>
      </c>
      <c r="N276" s="172" t="s">
        <v>36</v>
      </c>
      <c r="O276" s="160">
        <v>0</v>
      </c>
      <c r="P276" s="160">
        <f t="shared" si="54"/>
        <v>0</v>
      </c>
      <c r="Q276" s="160">
        <v>0</v>
      </c>
      <c r="R276" s="160">
        <f t="shared" si="55"/>
        <v>0</v>
      </c>
      <c r="S276" s="160">
        <v>0</v>
      </c>
      <c r="T276" s="161">
        <f t="shared" si="56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2" t="s">
        <v>200</v>
      </c>
      <c r="AT276" s="162" t="s">
        <v>178</v>
      </c>
      <c r="AU276" s="162" t="s">
        <v>83</v>
      </c>
      <c r="AY276" s="14" t="s">
        <v>170</v>
      </c>
      <c r="BE276" s="163">
        <f t="shared" si="57"/>
        <v>0</v>
      </c>
      <c r="BF276" s="163">
        <f t="shared" si="58"/>
        <v>0</v>
      </c>
      <c r="BG276" s="163">
        <f t="shared" si="59"/>
        <v>0</v>
      </c>
      <c r="BH276" s="163">
        <f t="shared" si="60"/>
        <v>0</v>
      </c>
      <c r="BI276" s="163">
        <f t="shared" si="61"/>
        <v>0</v>
      </c>
      <c r="BJ276" s="14" t="s">
        <v>83</v>
      </c>
      <c r="BK276" s="163">
        <f t="shared" si="62"/>
        <v>0</v>
      </c>
      <c r="BL276" s="14" t="s">
        <v>200</v>
      </c>
      <c r="BM276" s="162" t="s">
        <v>891</v>
      </c>
    </row>
    <row r="277" spans="1:65" s="2" customFormat="1" ht="33" customHeight="1">
      <c r="A277" s="26"/>
      <c r="B277" s="149"/>
      <c r="C277" s="164" t="s">
        <v>453</v>
      </c>
      <c r="D277" s="164" t="s">
        <v>178</v>
      </c>
      <c r="E277" s="165" t="s">
        <v>1738</v>
      </c>
      <c r="F277" s="166" t="s">
        <v>1739</v>
      </c>
      <c r="G277" s="167" t="s">
        <v>275</v>
      </c>
      <c r="H277" s="168">
        <v>1.573</v>
      </c>
      <c r="I277" s="169"/>
      <c r="J277" s="169"/>
      <c r="K277" s="170"/>
      <c r="L277" s="27"/>
      <c r="M277" s="171" t="s">
        <v>1</v>
      </c>
      <c r="N277" s="172" t="s">
        <v>36</v>
      </c>
      <c r="O277" s="160">
        <v>0</v>
      </c>
      <c r="P277" s="160">
        <f t="shared" si="54"/>
        <v>0</v>
      </c>
      <c r="Q277" s="160">
        <v>0</v>
      </c>
      <c r="R277" s="160">
        <f t="shared" si="55"/>
        <v>0</v>
      </c>
      <c r="S277" s="160">
        <v>0</v>
      </c>
      <c r="T277" s="161">
        <f t="shared" si="56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2" t="s">
        <v>200</v>
      </c>
      <c r="AT277" s="162" t="s">
        <v>178</v>
      </c>
      <c r="AU277" s="162" t="s">
        <v>83</v>
      </c>
      <c r="AY277" s="14" t="s">
        <v>170</v>
      </c>
      <c r="BE277" s="163">
        <f t="shared" si="57"/>
        <v>0</v>
      </c>
      <c r="BF277" s="163">
        <f t="shared" si="58"/>
        <v>0</v>
      </c>
      <c r="BG277" s="163">
        <f t="shared" si="59"/>
        <v>0</v>
      </c>
      <c r="BH277" s="163">
        <f t="shared" si="60"/>
        <v>0</v>
      </c>
      <c r="BI277" s="163">
        <f t="shared" si="61"/>
        <v>0</v>
      </c>
      <c r="BJ277" s="14" t="s">
        <v>83</v>
      </c>
      <c r="BK277" s="163">
        <f t="shared" si="62"/>
        <v>0</v>
      </c>
      <c r="BL277" s="14" t="s">
        <v>200</v>
      </c>
      <c r="BM277" s="162" t="s">
        <v>894</v>
      </c>
    </row>
    <row r="278" spans="1:65" s="12" customFormat="1" ht="22.9" customHeight="1">
      <c r="B278" s="137"/>
      <c r="D278" s="138" t="s">
        <v>69</v>
      </c>
      <c r="E278" s="147" t="s">
        <v>1808</v>
      </c>
      <c r="F278" s="147" t="s">
        <v>1809</v>
      </c>
      <c r="J278" s="148"/>
      <c r="L278" s="137"/>
      <c r="M278" s="141"/>
      <c r="N278" s="142"/>
      <c r="O278" s="142"/>
      <c r="P278" s="143">
        <f>SUM(P279:P283)</f>
        <v>0</v>
      </c>
      <c r="Q278" s="142"/>
      <c r="R278" s="143">
        <f>SUM(R279:R283)</f>
        <v>0</v>
      </c>
      <c r="S278" s="142"/>
      <c r="T278" s="144">
        <f>SUM(T279:T283)</f>
        <v>0</v>
      </c>
      <c r="AR278" s="138" t="s">
        <v>83</v>
      </c>
      <c r="AT278" s="145" t="s">
        <v>69</v>
      </c>
      <c r="AU278" s="145" t="s">
        <v>77</v>
      </c>
      <c r="AY278" s="138" t="s">
        <v>170</v>
      </c>
      <c r="BK278" s="146">
        <f>SUM(BK279:BK283)</f>
        <v>0</v>
      </c>
    </row>
    <row r="279" spans="1:65" s="2" customFormat="1" ht="24.2" customHeight="1">
      <c r="A279" s="26"/>
      <c r="B279" s="149"/>
      <c r="C279" s="164" t="s">
        <v>888</v>
      </c>
      <c r="D279" s="164" t="s">
        <v>178</v>
      </c>
      <c r="E279" s="165" t="s">
        <v>1810</v>
      </c>
      <c r="F279" s="166" t="s">
        <v>1811</v>
      </c>
      <c r="G279" s="167" t="s">
        <v>219</v>
      </c>
      <c r="H279" s="168">
        <v>32</v>
      </c>
      <c r="I279" s="169"/>
      <c r="J279" s="169"/>
      <c r="K279" s="170"/>
      <c r="L279" s="27"/>
      <c r="M279" s="171" t="s">
        <v>1</v>
      </c>
      <c r="N279" s="172" t="s">
        <v>36</v>
      </c>
      <c r="O279" s="160">
        <v>0</v>
      </c>
      <c r="P279" s="160">
        <f>O279*H279</f>
        <v>0</v>
      </c>
      <c r="Q279" s="160">
        <v>0</v>
      </c>
      <c r="R279" s="160">
        <f>Q279*H279</f>
        <v>0</v>
      </c>
      <c r="S279" s="160">
        <v>0</v>
      </c>
      <c r="T279" s="161">
        <f>S279*H279</f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2" t="s">
        <v>200</v>
      </c>
      <c r="AT279" s="162" t="s">
        <v>178</v>
      </c>
      <c r="AU279" s="162" t="s">
        <v>83</v>
      </c>
      <c r="AY279" s="14" t="s">
        <v>170</v>
      </c>
      <c r="BE279" s="163">
        <f>IF(N279="základná",J279,0)</f>
        <v>0</v>
      </c>
      <c r="BF279" s="163">
        <f>IF(N279="znížená",J279,0)</f>
        <v>0</v>
      </c>
      <c r="BG279" s="163">
        <f>IF(N279="zákl. prenesená",J279,0)</f>
        <v>0</v>
      </c>
      <c r="BH279" s="163">
        <f>IF(N279="zníž. prenesená",J279,0)</f>
        <v>0</v>
      </c>
      <c r="BI279" s="163">
        <f>IF(N279="nulová",J279,0)</f>
        <v>0</v>
      </c>
      <c r="BJ279" s="14" t="s">
        <v>83</v>
      </c>
      <c r="BK279" s="163">
        <f>ROUND(I279*H279,2)</f>
        <v>0</v>
      </c>
      <c r="BL279" s="14" t="s">
        <v>200</v>
      </c>
      <c r="BM279" s="162" t="s">
        <v>898</v>
      </c>
    </row>
    <row r="280" spans="1:65" s="2" customFormat="1" ht="24.2" customHeight="1">
      <c r="A280" s="26"/>
      <c r="B280" s="149"/>
      <c r="C280" s="164" t="s">
        <v>459</v>
      </c>
      <c r="D280" s="164" t="s">
        <v>178</v>
      </c>
      <c r="E280" s="165" t="s">
        <v>1812</v>
      </c>
      <c r="F280" s="166" t="s">
        <v>1813</v>
      </c>
      <c r="G280" s="167" t="s">
        <v>219</v>
      </c>
      <c r="H280" s="168">
        <v>32</v>
      </c>
      <c r="I280" s="169"/>
      <c r="J280" s="169"/>
      <c r="K280" s="170"/>
      <c r="L280" s="27"/>
      <c r="M280" s="171" t="s">
        <v>1</v>
      </c>
      <c r="N280" s="172" t="s">
        <v>36</v>
      </c>
      <c r="O280" s="160">
        <v>0</v>
      </c>
      <c r="P280" s="160">
        <f>O280*H280</f>
        <v>0</v>
      </c>
      <c r="Q280" s="160">
        <v>0</v>
      </c>
      <c r="R280" s="160">
        <f>Q280*H280</f>
        <v>0</v>
      </c>
      <c r="S280" s="160">
        <v>0</v>
      </c>
      <c r="T280" s="161">
        <f>S280*H280</f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2" t="s">
        <v>200</v>
      </c>
      <c r="AT280" s="162" t="s">
        <v>178</v>
      </c>
      <c r="AU280" s="162" t="s">
        <v>83</v>
      </c>
      <c r="AY280" s="14" t="s">
        <v>170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4" t="s">
        <v>83</v>
      </c>
      <c r="BK280" s="163">
        <f>ROUND(I280*H280,2)</f>
        <v>0</v>
      </c>
      <c r="BL280" s="14" t="s">
        <v>200</v>
      </c>
      <c r="BM280" s="162" t="s">
        <v>901</v>
      </c>
    </row>
    <row r="281" spans="1:65" s="2" customFormat="1" ht="24.2" customHeight="1">
      <c r="A281" s="26"/>
      <c r="B281" s="149"/>
      <c r="C281" s="164" t="s">
        <v>895</v>
      </c>
      <c r="D281" s="164" t="s">
        <v>178</v>
      </c>
      <c r="E281" s="165" t="s">
        <v>1814</v>
      </c>
      <c r="F281" s="166" t="s">
        <v>1815</v>
      </c>
      <c r="G281" s="167" t="s">
        <v>219</v>
      </c>
      <c r="H281" s="168">
        <v>4</v>
      </c>
      <c r="I281" s="169"/>
      <c r="J281" s="169"/>
      <c r="K281" s="170"/>
      <c r="L281" s="27"/>
      <c r="M281" s="171" t="s">
        <v>1</v>
      </c>
      <c r="N281" s="172" t="s">
        <v>36</v>
      </c>
      <c r="O281" s="160">
        <v>0</v>
      </c>
      <c r="P281" s="160">
        <f>O281*H281</f>
        <v>0</v>
      </c>
      <c r="Q281" s="160">
        <v>0</v>
      </c>
      <c r="R281" s="160">
        <f>Q281*H281</f>
        <v>0</v>
      </c>
      <c r="S281" s="160">
        <v>0</v>
      </c>
      <c r="T281" s="161">
        <f>S281*H281</f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2" t="s">
        <v>200</v>
      </c>
      <c r="AT281" s="162" t="s">
        <v>178</v>
      </c>
      <c r="AU281" s="162" t="s">
        <v>83</v>
      </c>
      <c r="AY281" s="14" t="s">
        <v>170</v>
      </c>
      <c r="BE281" s="163">
        <f>IF(N281="základná",J281,0)</f>
        <v>0</v>
      </c>
      <c r="BF281" s="163">
        <f>IF(N281="znížená",J281,0)</f>
        <v>0</v>
      </c>
      <c r="BG281" s="163">
        <f>IF(N281="zákl. prenesená",J281,0)</f>
        <v>0</v>
      </c>
      <c r="BH281" s="163">
        <f>IF(N281="zníž. prenesená",J281,0)</f>
        <v>0</v>
      </c>
      <c r="BI281" s="163">
        <f>IF(N281="nulová",J281,0)</f>
        <v>0</v>
      </c>
      <c r="BJ281" s="14" t="s">
        <v>83</v>
      </c>
      <c r="BK281" s="163">
        <f>ROUND(I281*H281,2)</f>
        <v>0</v>
      </c>
      <c r="BL281" s="14" t="s">
        <v>200</v>
      </c>
      <c r="BM281" s="162" t="s">
        <v>905</v>
      </c>
    </row>
    <row r="282" spans="1:65" s="2" customFormat="1" ht="24.2" customHeight="1">
      <c r="A282" s="26"/>
      <c r="B282" s="149"/>
      <c r="C282" s="164" t="s">
        <v>462</v>
      </c>
      <c r="D282" s="164" t="s">
        <v>178</v>
      </c>
      <c r="E282" s="165" t="s">
        <v>1816</v>
      </c>
      <c r="F282" s="166" t="s">
        <v>1817</v>
      </c>
      <c r="G282" s="167" t="s">
        <v>219</v>
      </c>
      <c r="H282" s="168">
        <v>4</v>
      </c>
      <c r="I282" s="169"/>
      <c r="J282" s="169"/>
      <c r="K282" s="170"/>
      <c r="L282" s="27"/>
      <c r="M282" s="171" t="s">
        <v>1</v>
      </c>
      <c r="N282" s="172" t="s">
        <v>36</v>
      </c>
      <c r="O282" s="160">
        <v>0</v>
      </c>
      <c r="P282" s="160">
        <f>O282*H282</f>
        <v>0</v>
      </c>
      <c r="Q282" s="160">
        <v>0</v>
      </c>
      <c r="R282" s="160">
        <f>Q282*H282</f>
        <v>0</v>
      </c>
      <c r="S282" s="160">
        <v>0</v>
      </c>
      <c r="T282" s="161">
        <f>S282*H282</f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2" t="s">
        <v>200</v>
      </c>
      <c r="AT282" s="162" t="s">
        <v>178</v>
      </c>
      <c r="AU282" s="162" t="s">
        <v>83</v>
      </c>
      <c r="AY282" s="14" t="s">
        <v>170</v>
      </c>
      <c r="BE282" s="163">
        <f>IF(N282="základná",J282,0)</f>
        <v>0</v>
      </c>
      <c r="BF282" s="163">
        <f>IF(N282="znížená",J282,0)</f>
        <v>0</v>
      </c>
      <c r="BG282" s="163">
        <f>IF(N282="zákl. prenesená",J282,0)</f>
        <v>0</v>
      </c>
      <c r="BH282" s="163">
        <f>IF(N282="zníž. prenesená",J282,0)</f>
        <v>0</v>
      </c>
      <c r="BI282" s="163">
        <f>IF(N282="nulová",J282,0)</f>
        <v>0</v>
      </c>
      <c r="BJ282" s="14" t="s">
        <v>83</v>
      </c>
      <c r="BK282" s="163">
        <f>ROUND(I282*H282,2)</f>
        <v>0</v>
      </c>
      <c r="BL282" s="14" t="s">
        <v>200</v>
      </c>
      <c r="BM282" s="162" t="s">
        <v>908</v>
      </c>
    </row>
    <row r="283" spans="1:65" s="2" customFormat="1" ht="21.75" customHeight="1">
      <c r="A283" s="26"/>
      <c r="B283" s="149"/>
      <c r="C283" s="164" t="s">
        <v>490</v>
      </c>
      <c r="D283" s="164" t="s">
        <v>178</v>
      </c>
      <c r="E283" s="165" t="s">
        <v>1818</v>
      </c>
      <c r="F283" s="166" t="s">
        <v>1819</v>
      </c>
      <c r="G283" s="167" t="s">
        <v>219</v>
      </c>
      <c r="H283" s="168">
        <v>1</v>
      </c>
      <c r="I283" s="169"/>
      <c r="J283" s="169"/>
      <c r="K283" s="170"/>
      <c r="L283" s="27"/>
      <c r="M283" s="171" t="s">
        <v>1</v>
      </c>
      <c r="N283" s="172" t="s">
        <v>36</v>
      </c>
      <c r="O283" s="160">
        <v>0</v>
      </c>
      <c r="P283" s="160">
        <f>O283*H283</f>
        <v>0</v>
      </c>
      <c r="Q283" s="160">
        <v>0</v>
      </c>
      <c r="R283" s="160">
        <f>Q283*H283</f>
        <v>0</v>
      </c>
      <c r="S283" s="160">
        <v>0</v>
      </c>
      <c r="T283" s="161">
        <f>S283*H283</f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2" t="s">
        <v>200</v>
      </c>
      <c r="AT283" s="162" t="s">
        <v>178</v>
      </c>
      <c r="AU283" s="162" t="s">
        <v>83</v>
      </c>
      <c r="AY283" s="14" t="s">
        <v>170</v>
      </c>
      <c r="BE283" s="163">
        <f>IF(N283="základná",J283,0)</f>
        <v>0</v>
      </c>
      <c r="BF283" s="163">
        <f>IF(N283="znížená",J283,0)</f>
        <v>0</v>
      </c>
      <c r="BG283" s="163">
        <f>IF(N283="zákl. prenesená",J283,0)</f>
        <v>0</v>
      </c>
      <c r="BH283" s="163">
        <f>IF(N283="zníž. prenesená",J283,0)</f>
        <v>0</v>
      </c>
      <c r="BI283" s="163">
        <f>IF(N283="nulová",J283,0)</f>
        <v>0</v>
      </c>
      <c r="BJ283" s="14" t="s">
        <v>83</v>
      </c>
      <c r="BK283" s="163">
        <f>ROUND(I283*H283,2)</f>
        <v>0</v>
      </c>
      <c r="BL283" s="14" t="s">
        <v>200</v>
      </c>
      <c r="BM283" s="162" t="s">
        <v>912</v>
      </c>
    </row>
    <row r="284" spans="1:65" s="12" customFormat="1" ht="22.9" customHeight="1">
      <c r="B284" s="137"/>
      <c r="D284" s="138" t="s">
        <v>69</v>
      </c>
      <c r="E284" s="147" t="s">
        <v>475</v>
      </c>
      <c r="F284" s="147" t="s">
        <v>476</v>
      </c>
      <c r="J284" s="148"/>
      <c r="L284" s="137"/>
      <c r="M284" s="141"/>
      <c r="N284" s="142"/>
      <c r="O284" s="142"/>
      <c r="P284" s="143">
        <f>SUM(P285:P290)</f>
        <v>0</v>
      </c>
      <c r="Q284" s="142"/>
      <c r="R284" s="143">
        <f>SUM(R285:R290)</f>
        <v>0</v>
      </c>
      <c r="S284" s="142"/>
      <c r="T284" s="144">
        <f>SUM(T285:T290)</f>
        <v>0</v>
      </c>
      <c r="AR284" s="138" t="s">
        <v>83</v>
      </c>
      <c r="AT284" s="145" t="s">
        <v>69</v>
      </c>
      <c r="AU284" s="145" t="s">
        <v>77</v>
      </c>
      <c r="AY284" s="138" t="s">
        <v>170</v>
      </c>
      <c r="BK284" s="146">
        <f>SUM(BK285:BK290)</f>
        <v>0</v>
      </c>
    </row>
    <row r="285" spans="1:65" s="2" customFormat="1" ht="24.2" customHeight="1">
      <c r="A285" s="26"/>
      <c r="B285" s="149"/>
      <c r="C285" s="164" t="s">
        <v>902</v>
      </c>
      <c r="D285" s="164" t="s">
        <v>178</v>
      </c>
      <c r="E285" s="165" t="s">
        <v>1820</v>
      </c>
      <c r="F285" s="166" t="s">
        <v>1821</v>
      </c>
      <c r="G285" s="167" t="s">
        <v>181</v>
      </c>
      <c r="H285" s="168">
        <v>32</v>
      </c>
      <c r="I285" s="169"/>
      <c r="J285" s="169"/>
      <c r="K285" s="170"/>
      <c r="L285" s="27"/>
      <c r="M285" s="171" t="s">
        <v>1</v>
      </c>
      <c r="N285" s="172" t="s">
        <v>36</v>
      </c>
      <c r="O285" s="160">
        <v>0</v>
      </c>
      <c r="P285" s="160">
        <f t="shared" ref="P285:P290" si="63">O285*H285</f>
        <v>0</v>
      </c>
      <c r="Q285" s="160">
        <v>0</v>
      </c>
      <c r="R285" s="160">
        <f t="shared" ref="R285:R290" si="64">Q285*H285</f>
        <v>0</v>
      </c>
      <c r="S285" s="160">
        <v>0</v>
      </c>
      <c r="T285" s="161">
        <f t="shared" ref="T285:T290" si="65">S285*H285</f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62" t="s">
        <v>200</v>
      </c>
      <c r="AT285" s="162" t="s">
        <v>178</v>
      </c>
      <c r="AU285" s="162" t="s">
        <v>83</v>
      </c>
      <c r="AY285" s="14" t="s">
        <v>170</v>
      </c>
      <c r="BE285" s="163">
        <f t="shared" ref="BE285:BE290" si="66">IF(N285="základná",J285,0)</f>
        <v>0</v>
      </c>
      <c r="BF285" s="163">
        <f t="shared" ref="BF285:BF290" si="67">IF(N285="znížená",J285,0)</f>
        <v>0</v>
      </c>
      <c r="BG285" s="163">
        <f t="shared" ref="BG285:BG290" si="68">IF(N285="zákl. prenesená",J285,0)</f>
        <v>0</v>
      </c>
      <c r="BH285" s="163">
        <f t="shared" ref="BH285:BH290" si="69">IF(N285="zníž. prenesená",J285,0)</f>
        <v>0</v>
      </c>
      <c r="BI285" s="163">
        <f t="shared" ref="BI285:BI290" si="70">IF(N285="nulová",J285,0)</f>
        <v>0</v>
      </c>
      <c r="BJ285" s="14" t="s">
        <v>83</v>
      </c>
      <c r="BK285" s="163">
        <f t="shared" ref="BK285:BK290" si="71">ROUND(I285*H285,2)</f>
        <v>0</v>
      </c>
      <c r="BL285" s="14" t="s">
        <v>200</v>
      </c>
      <c r="BM285" s="162" t="s">
        <v>915</v>
      </c>
    </row>
    <row r="286" spans="1:65" s="2" customFormat="1" ht="33" customHeight="1">
      <c r="A286" s="26"/>
      <c r="B286" s="149"/>
      <c r="C286" s="164" t="s">
        <v>466</v>
      </c>
      <c r="D286" s="164" t="s">
        <v>178</v>
      </c>
      <c r="E286" s="165" t="s">
        <v>1822</v>
      </c>
      <c r="F286" s="166" t="s">
        <v>1823</v>
      </c>
      <c r="G286" s="167" t="s">
        <v>181</v>
      </c>
      <c r="H286" s="168">
        <v>21.6</v>
      </c>
      <c r="I286" s="169"/>
      <c r="J286" s="169"/>
      <c r="K286" s="170"/>
      <c r="L286" s="27"/>
      <c r="M286" s="171" t="s">
        <v>1</v>
      </c>
      <c r="N286" s="172" t="s">
        <v>36</v>
      </c>
      <c r="O286" s="160">
        <v>0</v>
      </c>
      <c r="P286" s="160">
        <f t="shared" si="63"/>
        <v>0</v>
      </c>
      <c r="Q286" s="160">
        <v>0</v>
      </c>
      <c r="R286" s="160">
        <f t="shared" si="64"/>
        <v>0</v>
      </c>
      <c r="S286" s="160">
        <v>0</v>
      </c>
      <c r="T286" s="161">
        <f t="shared" si="65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2" t="s">
        <v>200</v>
      </c>
      <c r="AT286" s="162" t="s">
        <v>178</v>
      </c>
      <c r="AU286" s="162" t="s">
        <v>83</v>
      </c>
      <c r="AY286" s="14" t="s">
        <v>170</v>
      </c>
      <c r="BE286" s="163">
        <f t="shared" si="66"/>
        <v>0</v>
      </c>
      <c r="BF286" s="163">
        <f t="shared" si="67"/>
        <v>0</v>
      </c>
      <c r="BG286" s="163">
        <f t="shared" si="68"/>
        <v>0</v>
      </c>
      <c r="BH286" s="163">
        <f t="shared" si="69"/>
        <v>0</v>
      </c>
      <c r="BI286" s="163">
        <f t="shared" si="70"/>
        <v>0</v>
      </c>
      <c r="BJ286" s="14" t="s">
        <v>83</v>
      </c>
      <c r="BK286" s="163">
        <f t="shared" si="71"/>
        <v>0</v>
      </c>
      <c r="BL286" s="14" t="s">
        <v>200</v>
      </c>
      <c r="BM286" s="162" t="s">
        <v>919</v>
      </c>
    </row>
    <row r="287" spans="1:65" s="2" customFormat="1" ht="24.2" customHeight="1">
      <c r="A287" s="26"/>
      <c r="B287" s="149"/>
      <c r="C287" s="164" t="s">
        <v>909</v>
      </c>
      <c r="D287" s="164" t="s">
        <v>178</v>
      </c>
      <c r="E287" s="165" t="s">
        <v>1824</v>
      </c>
      <c r="F287" s="166" t="s">
        <v>1825</v>
      </c>
      <c r="G287" s="167" t="s">
        <v>208</v>
      </c>
      <c r="H287" s="168">
        <v>7.2</v>
      </c>
      <c r="I287" s="169"/>
      <c r="J287" s="169"/>
      <c r="K287" s="170"/>
      <c r="L287" s="27"/>
      <c r="M287" s="171" t="s">
        <v>1</v>
      </c>
      <c r="N287" s="172" t="s">
        <v>36</v>
      </c>
      <c r="O287" s="160">
        <v>0</v>
      </c>
      <c r="P287" s="160">
        <f t="shared" si="63"/>
        <v>0</v>
      </c>
      <c r="Q287" s="160">
        <v>0</v>
      </c>
      <c r="R287" s="160">
        <f t="shared" si="64"/>
        <v>0</v>
      </c>
      <c r="S287" s="160">
        <v>0</v>
      </c>
      <c r="T287" s="161">
        <f t="shared" si="65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62" t="s">
        <v>200</v>
      </c>
      <c r="AT287" s="162" t="s">
        <v>178</v>
      </c>
      <c r="AU287" s="162" t="s">
        <v>83</v>
      </c>
      <c r="AY287" s="14" t="s">
        <v>170</v>
      </c>
      <c r="BE287" s="163">
        <f t="shared" si="66"/>
        <v>0</v>
      </c>
      <c r="BF287" s="163">
        <f t="shared" si="67"/>
        <v>0</v>
      </c>
      <c r="BG287" s="163">
        <f t="shared" si="68"/>
        <v>0</v>
      </c>
      <c r="BH287" s="163">
        <f t="shared" si="69"/>
        <v>0</v>
      </c>
      <c r="BI287" s="163">
        <f t="shared" si="70"/>
        <v>0</v>
      </c>
      <c r="BJ287" s="14" t="s">
        <v>83</v>
      </c>
      <c r="BK287" s="163">
        <f t="shared" si="71"/>
        <v>0</v>
      </c>
      <c r="BL287" s="14" t="s">
        <v>200</v>
      </c>
      <c r="BM287" s="162" t="s">
        <v>922</v>
      </c>
    </row>
    <row r="288" spans="1:65" s="2" customFormat="1" ht="44.25" customHeight="1">
      <c r="A288" s="26"/>
      <c r="B288" s="149"/>
      <c r="C288" s="164" t="s">
        <v>467</v>
      </c>
      <c r="D288" s="164" t="s">
        <v>178</v>
      </c>
      <c r="E288" s="165" t="s">
        <v>1826</v>
      </c>
      <c r="F288" s="166" t="s">
        <v>1827</v>
      </c>
      <c r="G288" s="167" t="s">
        <v>577</v>
      </c>
      <c r="H288" s="168">
        <v>150</v>
      </c>
      <c r="I288" s="169"/>
      <c r="J288" s="169"/>
      <c r="K288" s="170"/>
      <c r="L288" s="27"/>
      <c r="M288" s="171" t="s">
        <v>1</v>
      </c>
      <c r="N288" s="172" t="s">
        <v>36</v>
      </c>
      <c r="O288" s="160">
        <v>0</v>
      </c>
      <c r="P288" s="160">
        <f t="shared" si="63"/>
        <v>0</v>
      </c>
      <c r="Q288" s="160">
        <v>0</v>
      </c>
      <c r="R288" s="160">
        <f t="shared" si="64"/>
        <v>0</v>
      </c>
      <c r="S288" s="160">
        <v>0</v>
      </c>
      <c r="T288" s="161">
        <f t="shared" si="65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62" t="s">
        <v>200</v>
      </c>
      <c r="AT288" s="162" t="s">
        <v>178</v>
      </c>
      <c r="AU288" s="162" t="s">
        <v>83</v>
      </c>
      <c r="AY288" s="14" t="s">
        <v>170</v>
      </c>
      <c r="BE288" s="163">
        <f t="shared" si="66"/>
        <v>0</v>
      </c>
      <c r="BF288" s="163">
        <f t="shared" si="67"/>
        <v>0</v>
      </c>
      <c r="BG288" s="163">
        <f t="shared" si="68"/>
        <v>0</v>
      </c>
      <c r="BH288" s="163">
        <f t="shared" si="69"/>
        <v>0</v>
      </c>
      <c r="BI288" s="163">
        <f t="shared" si="70"/>
        <v>0</v>
      </c>
      <c r="BJ288" s="14" t="s">
        <v>83</v>
      </c>
      <c r="BK288" s="163">
        <f t="shared" si="71"/>
        <v>0</v>
      </c>
      <c r="BL288" s="14" t="s">
        <v>200</v>
      </c>
      <c r="BM288" s="162" t="s">
        <v>926</v>
      </c>
    </row>
    <row r="289" spans="1:65" s="2" customFormat="1" ht="16.5" customHeight="1">
      <c r="A289" s="26"/>
      <c r="B289" s="149"/>
      <c r="C289" s="164" t="s">
        <v>916</v>
      </c>
      <c r="D289" s="164" t="s">
        <v>178</v>
      </c>
      <c r="E289" s="165" t="s">
        <v>1828</v>
      </c>
      <c r="F289" s="166" t="s">
        <v>1829</v>
      </c>
      <c r="G289" s="167" t="s">
        <v>181</v>
      </c>
      <c r="H289" s="168">
        <v>92.4</v>
      </c>
      <c r="I289" s="169"/>
      <c r="J289" s="169"/>
      <c r="K289" s="170"/>
      <c r="L289" s="27"/>
      <c r="M289" s="171" t="s">
        <v>1</v>
      </c>
      <c r="N289" s="172" t="s">
        <v>36</v>
      </c>
      <c r="O289" s="160">
        <v>0</v>
      </c>
      <c r="P289" s="160">
        <f t="shared" si="63"/>
        <v>0</v>
      </c>
      <c r="Q289" s="160">
        <v>0</v>
      </c>
      <c r="R289" s="160">
        <f t="shared" si="64"/>
        <v>0</v>
      </c>
      <c r="S289" s="160">
        <v>0</v>
      </c>
      <c r="T289" s="161">
        <f t="shared" si="65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62" t="s">
        <v>200</v>
      </c>
      <c r="AT289" s="162" t="s">
        <v>178</v>
      </c>
      <c r="AU289" s="162" t="s">
        <v>83</v>
      </c>
      <c r="AY289" s="14" t="s">
        <v>170</v>
      </c>
      <c r="BE289" s="163">
        <f t="shared" si="66"/>
        <v>0</v>
      </c>
      <c r="BF289" s="163">
        <f t="shared" si="67"/>
        <v>0</v>
      </c>
      <c r="BG289" s="163">
        <f t="shared" si="68"/>
        <v>0</v>
      </c>
      <c r="BH289" s="163">
        <f t="shared" si="69"/>
        <v>0</v>
      </c>
      <c r="BI289" s="163">
        <f t="shared" si="70"/>
        <v>0</v>
      </c>
      <c r="BJ289" s="14" t="s">
        <v>83</v>
      </c>
      <c r="BK289" s="163">
        <f t="shared" si="71"/>
        <v>0</v>
      </c>
      <c r="BL289" s="14" t="s">
        <v>200</v>
      </c>
      <c r="BM289" s="162" t="s">
        <v>929</v>
      </c>
    </row>
    <row r="290" spans="1:65" s="2" customFormat="1" ht="33" customHeight="1">
      <c r="A290" s="26"/>
      <c r="B290" s="149"/>
      <c r="C290" s="164" t="s">
        <v>471</v>
      </c>
      <c r="D290" s="164" t="s">
        <v>178</v>
      </c>
      <c r="E290" s="165" t="s">
        <v>1738</v>
      </c>
      <c r="F290" s="166" t="s">
        <v>1739</v>
      </c>
      <c r="G290" s="167" t="s">
        <v>275</v>
      </c>
      <c r="H290" s="168">
        <v>1.6339999999999999</v>
      </c>
      <c r="I290" s="169"/>
      <c r="J290" s="169"/>
      <c r="K290" s="170"/>
      <c r="L290" s="27"/>
      <c r="M290" s="171" t="s">
        <v>1</v>
      </c>
      <c r="N290" s="172" t="s">
        <v>36</v>
      </c>
      <c r="O290" s="160">
        <v>0</v>
      </c>
      <c r="P290" s="160">
        <f t="shared" si="63"/>
        <v>0</v>
      </c>
      <c r="Q290" s="160">
        <v>0</v>
      </c>
      <c r="R290" s="160">
        <f t="shared" si="64"/>
        <v>0</v>
      </c>
      <c r="S290" s="160">
        <v>0</v>
      </c>
      <c r="T290" s="161">
        <f t="shared" si="65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62" t="s">
        <v>200</v>
      </c>
      <c r="AT290" s="162" t="s">
        <v>178</v>
      </c>
      <c r="AU290" s="162" t="s">
        <v>83</v>
      </c>
      <c r="AY290" s="14" t="s">
        <v>170</v>
      </c>
      <c r="BE290" s="163">
        <f t="shared" si="66"/>
        <v>0</v>
      </c>
      <c r="BF290" s="163">
        <f t="shared" si="67"/>
        <v>0</v>
      </c>
      <c r="BG290" s="163">
        <f t="shared" si="68"/>
        <v>0</v>
      </c>
      <c r="BH290" s="163">
        <f t="shared" si="69"/>
        <v>0</v>
      </c>
      <c r="BI290" s="163">
        <f t="shared" si="70"/>
        <v>0</v>
      </c>
      <c r="BJ290" s="14" t="s">
        <v>83</v>
      </c>
      <c r="BK290" s="163">
        <f t="shared" si="71"/>
        <v>0</v>
      </c>
      <c r="BL290" s="14" t="s">
        <v>200</v>
      </c>
      <c r="BM290" s="162" t="s">
        <v>933</v>
      </c>
    </row>
    <row r="291" spans="1:65" s="12" customFormat="1" ht="22.9" customHeight="1">
      <c r="B291" s="137"/>
      <c r="D291" s="138" t="s">
        <v>69</v>
      </c>
      <c r="E291" s="147" t="s">
        <v>1830</v>
      </c>
      <c r="F291" s="147" t="s">
        <v>1831</v>
      </c>
      <c r="J291" s="148"/>
      <c r="L291" s="137"/>
      <c r="M291" s="141"/>
      <c r="N291" s="142"/>
      <c r="O291" s="142"/>
      <c r="P291" s="143">
        <f>SUM(P292:P295)</f>
        <v>0</v>
      </c>
      <c r="Q291" s="142"/>
      <c r="R291" s="143">
        <f>SUM(R292:R295)</f>
        <v>0</v>
      </c>
      <c r="S291" s="142"/>
      <c r="T291" s="144">
        <f>SUM(T292:T295)</f>
        <v>0</v>
      </c>
      <c r="AR291" s="138" t="s">
        <v>83</v>
      </c>
      <c r="AT291" s="145" t="s">
        <v>69</v>
      </c>
      <c r="AU291" s="145" t="s">
        <v>77</v>
      </c>
      <c r="AY291" s="138" t="s">
        <v>170</v>
      </c>
      <c r="BK291" s="146">
        <f>SUM(BK292:BK295)</f>
        <v>0</v>
      </c>
    </row>
    <row r="292" spans="1:65" s="2" customFormat="1" ht="33" customHeight="1">
      <c r="A292" s="26"/>
      <c r="B292" s="149"/>
      <c r="C292" s="164" t="s">
        <v>923</v>
      </c>
      <c r="D292" s="164" t="s">
        <v>178</v>
      </c>
      <c r="E292" s="165" t="s">
        <v>1832</v>
      </c>
      <c r="F292" s="166" t="s">
        <v>1833</v>
      </c>
      <c r="G292" s="167" t="s">
        <v>181</v>
      </c>
      <c r="H292" s="168">
        <v>1778.67</v>
      </c>
      <c r="I292" s="169"/>
      <c r="J292" s="169"/>
      <c r="K292" s="170"/>
      <c r="L292" s="27"/>
      <c r="M292" s="171" t="s">
        <v>1</v>
      </c>
      <c r="N292" s="172" t="s">
        <v>36</v>
      </c>
      <c r="O292" s="160">
        <v>0</v>
      </c>
      <c r="P292" s="160">
        <f>O292*H292</f>
        <v>0</v>
      </c>
      <c r="Q292" s="160">
        <v>0</v>
      </c>
      <c r="R292" s="160">
        <f>Q292*H292</f>
        <v>0</v>
      </c>
      <c r="S292" s="160">
        <v>0</v>
      </c>
      <c r="T292" s="161">
        <f>S292*H292</f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62" t="s">
        <v>200</v>
      </c>
      <c r="AT292" s="162" t="s">
        <v>178</v>
      </c>
      <c r="AU292" s="162" t="s">
        <v>83</v>
      </c>
      <c r="AY292" s="14" t="s">
        <v>170</v>
      </c>
      <c r="BE292" s="163">
        <f>IF(N292="základná",J292,0)</f>
        <v>0</v>
      </c>
      <c r="BF292" s="163">
        <f>IF(N292="znížená",J292,0)</f>
        <v>0</v>
      </c>
      <c r="BG292" s="163">
        <f>IF(N292="zákl. prenesená",J292,0)</f>
        <v>0</v>
      </c>
      <c r="BH292" s="163">
        <f>IF(N292="zníž. prenesená",J292,0)</f>
        <v>0</v>
      </c>
      <c r="BI292" s="163">
        <f>IF(N292="nulová",J292,0)</f>
        <v>0</v>
      </c>
      <c r="BJ292" s="14" t="s">
        <v>83</v>
      </c>
      <c r="BK292" s="163">
        <f>ROUND(I292*H292,2)</f>
        <v>0</v>
      </c>
      <c r="BL292" s="14" t="s">
        <v>200</v>
      </c>
      <c r="BM292" s="162" t="s">
        <v>939</v>
      </c>
    </row>
    <row r="293" spans="1:65" s="2" customFormat="1" ht="24.2" customHeight="1">
      <c r="A293" s="26"/>
      <c r="B293" s="149"/>
      <c r="C293" s="164" t="s">
        <v>474</v>
      </c>
      <c r="D293" s="164" t="s">
        <v>178</v>
      </c>
      <c r="E293" s="165" t="s">
        <v>1834</v>
      </c>
      <c r="F293" s="166" t="s">
        <v>1835</v>
      </c>
      <c r="G293" s="167" t="s">
        <v>181</v>
      </c>
      <c r="H293" s="168">
        <v>144.11799999999999</v>
      </c>
      <c r="I293" s="169"/>
      <c r="J293" s="169"/>
      <c r="K293" s="170"/>
      <c r="L293" s="27"/>
      <c r="M293" s="171" t="s">
        <v>1</v>
      </c>
      <c r="N293" s="172" t="s">
        <v>36</v>
      </c>
      <c r="O293" s="160">
        <v>0</v>
      </c>
      <c r="P293" s="160">
        <f>O293*H293</f>
        <v>0</v>
      </c>
      <c r="Q293" s="160">
        <v>0</v>
      </c>
      <c r="R293" s="160">
        <f>Q293*H293</f>
        <v>0</v>
      </c>
      <c r="S293" s="160">
        <v>0</v>
      </c>
      <c r="T293" s="161">
        <f>S293*H293</f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62" t="s">
        <v>200</v>
      </c>
      <c r="AT293" s="162" t="s">
        <v>178</v>
      </c>
      <c r="AU293" s="162" t="s">
        <v>83</v>
      </c>
      <c r="AY293" s="14" t="s">
        <v>170</v>
      </c>
      <c r="BE293" s="163">
        <f>IF(N293="základná",J293,0)</f>
        <v>0</v>
      </c>
      <c r="BF293" s="163">
        <f>IF(N293="znížená",J293,0)</f>
        <v>0</v>
      </c>
      <c r="BG293" s="163">
        <f>IF(N293="zákl. prenesená",J293,0)</f>
        <v>0</v>
      </c>
      <c r="BH293" s="163">
        <f>IF(N293="zníž. prenesená",J293,0)</f>
        <v>0</v>
      </c>
      <c r="BI293" s="163">
        <f>IF(N293="nulová",J293,0)</f>
        <v>0</v>
      </c>
      <c r="BJ293" s="14" t="s">
        <v>83</v>
      </c>
      <c r="BK293" s="163">
        <f>ROUND(I293*H293,2)</f>
        <v>0</v>
      </c>
      <c r="BL293" s="14" t="s">
        <v>200</v>
      </c>
      <c r="BM293" s="162" t="s">
        <v>943</v>
      </c>
    </row>
    <row r="294" spans="1:65" s="2" customFormat="1" ht="16.5" customHeight="1">
      <c r="A294" s="26"/>
      <c r="B294" s="149"/>
      <c r="C294" s="164" t="s">
        <v>930</v>
      </c>
      <c r="D294" s="164" t="s">
        <v>178</v>
      </c>
      <c r="E294" s="165" t="s">
        <v>1836</v>
      </c>
      <c r="F294" s="166" t="s">
        <v>1837</v>
      </c>
      <c r="G294" s="167" t="s">
        <v>938</v>
      </c>
      <c r="H294" s="168">
        <v>40</v>
      </c>
      <c r="I294" s="169"/>
      <c r="J294" s="169"/>
      <c r="K294" s="170"/>
      <c r="L294" s="27"/>
      <c r="M294" s="171" t="s">
        <v>1</v>
      </c>
      <c r="N294" s="172" t="s">
        <v>36</v>
      </c>
      <c r="O294" s="160">
        <v>0</v>
      </c>
      <c r="P294" s="160">
        <f>O294*H294</f>
        <v>0</v>
      </c>
      <c r="Q294" s="160">
        <v>0</v>
      </c>
      <c r="R294" s="160">
        <f>Q294*H294</f>
        <v>0</v>
      </c>
      <c r="S294" s="160">
        <v>0</v>
      </c>
      <c r="T294" s="161">
        <f>S294*H294</f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62" t="s">
        <v>200</v>
      </c>
      <c r="AT294" s="162" t="s">
        <v>178</v>
      </c>
      <c r="AU294" s="162" t="s">
        <v>83</v>
      </c>
      <c r="AY294" s="14" t="s">
        <v>170</v>
      </c>
      <c r="BE294" s="163">
        <f>IF(N294="základná",J294,0)</f>
        <v>0</v>
      </c>
      <c r="BF294" s="163">
        <f>IF(N294="znížená",J294,0)</f>
        <v>0</v>
      </c>
      <c r="BG294" s="163">
        <f>IF(N294="zákl. prenesená",J294,0)</f>
        <v>0</v>
      </c>
      <c r="BH294" s="163">
        <f>IF(N294="zníž. prenesená",J294,0)</f>
        <v>0</v>
      </c>
      <c r="BI294" s="163">
        <f>IF(N294="nulová",J294,0)</f>
        <v>0</v>
      </c>
      <c r="BJ294" s="14" t="s">
        <v>83</v>
      </c>
      <c r="BK294" s="163">
        <f>ROUND(I294*H294,2)</f>
        <v>0</v>
      </c>
      <c r="BL294" s="14" t="s">
        <v>200</v>
      </c>
      <c r="BM294" s="162" t="s">
        <v>946</v>
      </c>
    </row>
    <row r="295" spans="1:65" s="2" customFormat="1" ht="24.2" customHeight="1">
      <c r="A295" s="26"/>
      <c r="B295" s="149"/>
      <c r="C295" s="164" t="s">
        <v>480</v>
      </c>
      <c r="D295" s="164" t="s">
        <v>178</v>
      </c>
      <c r="E295" s="165" t="s">
        <v>1838</v>
      </c>
      <c r="F295" s="166" t="s">
        <v>1839</v>
      </c>
      <c r="G295" s="167" t="s">
        <v>275</v>
      </c>
      <c r="H295" s="168">
        <v>1.923</v>
      </c>
      <c r="I295" s="169"/>
      <c r="J295" s="169"/>
      <c r="K295" s="170"/>
      <c r="L295" s="27"/>
      <c r="M295" s="171" t="s">
        <v>1</v>
      </c>
      <c r="N295" s="172" t="s">
        <v>36</v>
      </c>
      <c r="O295" s="160">
        <v>0</v>
      </c>
      <c r="P295" s="160">
        <f>O295*H295</f>
        <v>0</v>
      </c>
      <c r="Q295" s="160">
        <v>0</v>
      </c>
      <c r="R295" s="160">
        <f>Q295*H295</f>
        <v>0</v>
      </c>
      <c r="S295" s="160">
        <v>0</v>
      </c>
      <c r="T295" s="161">
        <f>S295*H295</f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62" t="s">
        <v>200</v>
      </c>
      <c r="AT295" s="162" t="s">
        <v>178</v>
      </c>
      <c r="AU295" s="162" t="s">
        <v>83</v>
      </c>
      <c r="AY295" s="14" t="s">
        <v>170</v>
      </c>
      <c r="BE295" s="163">
        <f>IF(N295="základná",J295,0)</f>
        <v>0</v>
      </c>
      <c r="BF295" s="163">
        <f>IF(N295="znížená",J295,0)</f>
        <v>0</v>
      </c>
      <c r="BG295" s="163">
        <f>IF(N295="zákl. prenesená",J295,0)</f>
        <v>0</v>
      </c>
      <c r="BH295" s="163">
        <f>IF(N295="zníž. prenesená",J295,0)</f>
        <v>0</v>
      </c>
      <c r="BI295" s="163">
        <f>IF(N295="nulová",J295,0)</f>
        <v>0</v>
      </c>
      <c r="BJ295" s="14" t="s">
        <v>83</v>
      </c>
      <c r="BK295" s="163">
        <f>ROUND(I295*H295,2)</f>
        <v>0</v>
      </c>
      <c r="BL295" s="14" t="s">
        <v>200</v>
      </c>
      <c r="BM295" s="162" t="s">
        <v>950</v>
      </c>
    </row>
    <row r="296" spans="1:65" s="12" customFormat="1" ht="22.9" customHeight="1">
      <c r="B296" s="137"/>
      <c r="D296" s="138" t="s">
        <v>69</v>
      </c>
      <c r="E296" s="147" t="s">
        <v>1840</v>
      </c>
      <c r="F296" s="147" t="s">
        <v>1841</v>
      </c>
      <c r="J296" s="148"/>
      <c r="L296" s="137"/>
      <c r="M296" s="141"/>
      <c r="N296" s="142"/>
      <c r="O296" s="142"/>
      <c r="P296" s="143">
        <f>P297</f>
        <v>0</v>
      </c>
      <c r="Q296" s="142"/>
      <c r="R296" s="143">
        <f>R297</f>
        <v>0</v>
      </c>
      <c r="S296" s="142"/>
      <c r="T296" s="144">
        <f>T297</f>
        <v>0</v>
      </c>
      <c r="AR296" s="138" t="s">
        <v>83</v>
      </c>
      <c r="AT296" s="145" t="s">
        <v>69</v>
      </c>
      <c r="AU296" s="145" t="s">
        <v>77</v>
      </c>
      <c r="AY296" s="138" t="s">
        <v>170</v>
      </c>
      <c r="BK296" s="146">
        <f>BK297</f>
        <v>0</v>
      </c>
    </row>
    <row r="297" spans="1:65" s="2" customFormat="1" ht="37.9" customHeight="1">
      <c r="A297" s="26"/>
      <c r="B297" s="149"/>
      <c r="C297" s="164" t="s">
        <v>940</v>
      </c>
      <c r="D297" s="164" t="s">
        <v>178</v>
      </c>
      <c r="E297" s="165" t="s">
        <v>1842</v>
      </c>
      <c r="F297" s="166" t="s">
        <v>1843</v>
      </c>
      <c r="G297" s="167" t="s">
        <v>181</v>
      </c>
      <c r="H297" s="168">
        <v>10762.171</v>
      </c>
      <c r="I297" s="169"/>
      <c r="J297" s="169"/>
      <c r="K297" s="170"/>
      <c r="L297" s="27"/>
      <c r="M297" s="171" t="s">
        <v>1</v>
      </c>
      <c r="N297" s="172" t="s">
        <v>36</v>
      </c>
      <c r="O297" s="160">
        <v>0</v>
      </c>
      <c r="P297" s="160">
        <f>O297*H297</f>
        <v>0</v>
      </c>
      <c r="Q297" s="160">
        <v>0</v>
      </c>
      <c r="R297" s="160">
        <f>Q297*H297</f>
        <v>0</v>
      </c>
      <c r="S297" s="160">
        <v>0</v>
      </c>
      <c r="T297" s="161">
        <f>S297*H297</f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62" t="s">
        <v>200</v>
      </c>
      <c r="AT297" s="162" t="s">
        <v>178</v>
      </c>
      <c r="AU297" s="162" t="s">
        <v>83</v>
      </c>
      <c r="AY297" s="14" t="s">
        <v>170</v>
      </c>
      <c r="BE297" s="163">
        <f>IF(N297="základná",J297,0)</f>
        <v>0</v>
      </c>
      <c r="BF297" s="163">
        <f>IF(N297="znížená",J297,0)</f>
        <v>0</v>
      </c>
      <c r="BG297" s="163">
        <f>IF(N297="zákl. prenesená",J297,0)</f>
        <v>0</v>
      </c>
      <c r="BH297" s="163">
        <f>IF(N297="zníž. prenesená",J297,0)</f>
        <v>0</v>
      </c>
      <c r="BI297" s="163">
        <f>IF(N297="nulová",J297,0)</f>
        <v>0</v>
      </c>
      <c r="BJ297" s="14" t="s">
        <v>83</v>
      </c>
      <c r="BK297" s="163">
        <f>ROUND(I297*H297,2)</f>
        <v>0</v>
      </c>
      <c r="BL297" s="14" t="s">
        <v>200</v>
      </c>
      <c r="BM297" s="162" t="s">
        <v>953</v>
      </c>
    </row>
    <row r="298" spans="1:65" s="12" customFormat="1" ht="22.9" customHeight="1">
      <c r="B298" s="137"/>
      <c r="D298" s="138" t="s">
        <v>69</v>
      </c>
      <c r="E298" s="147" t="s">
        <v>1844</v>
      </c>
      <c r="F298" s="147" t="s">
        <v>1845</v>
      </c>
      <c r="J298" s="148"/>
      <c r="L298" s="137"/>
      <c r="M298" s="141"/>
      <c r="N298" s="142"/>
      <c r="O298" s="142"/>
      <c r="P298" s="143">
        <f>SUM(P299:P302)</f>
        <v>0</v>
      </c>
      <c r="Q298" s="142"/>
      <c r="R298" s="143">
        <f>SUM(R299:R302)</f>
        <v>0</v>
      </c>
      <c r="S298" s="142"/>
      <c r="T298" s="144">
        <f>SUM(T299:T302)</f>
        <v>0</v>
      </c>
      <c r="AR298" s="138" t="s">
        <v>83</v>
      </c>
      <c r="AT298" s="145" t="s">
        <v>69</v>
      </c>
      <c r="AU298" s="145" t="s">
        <v>77</v>
      </c>
      <c r="AY298" s="138" t="s">
        <v>170</v>
      </c>
      <c r="BK298" s="146">
        <f>SUM(BK299:BK302)</f>
        <v>0</v>
      </c>
    </row>
    <row r="299" spans="1:65" s="2" customFormat="1" ht="44.25" customHeight="1">
      <c r="A299" s="26"/>
      <c r="B299" s="149"/>
      <c r="C299" s="164" t="s">
        <v>483</v>
      </c>
      <c r="D299" s="164" t="s">
        <v>178</v>
      </c>
      <c r="E299" s="165" t="s">
        <v>1846</v>
      </c>
      <c r="F299" s="166" t="s">
        <v>1847</v>
      </c>
      <c r="G299" s="167" t="s">
        <v>181</v>
      </c>
      <c r="H299" s="168">
        <v>41.48</v>
      </c>
      <c r="I299" s="169"/>
      <c r="J299" s="169"/>
      <c r="K299" s="170"/>
      <c r="L299" s="27"/>
      <c r="M299" s="171" t="s">
        <v>1</v>
      </c>
      <c r="N299" s="172" t="s">
        <v>36</v>
      </c>
      <c r="O299" s="160">
        <v>0</v>
      </c>
      <c r="P299" s="160">
        <f>O299*H299</f>
        <v>0</v>
      </c>
      <c r="Q299" s="160">
        <v>0</v>
      </c>
      <c r="R299" s="160">
        <f>Q299*H299</f>
        <v>0</v>
      </c>
      <c r="S299" s="160">
        <v>0</v>
      </c>
      <c r="T299" s="161">
        <f>S299*H299</f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62" t="s">
        <v>200</v>
      </c>
      <c r="AT299" s="162" t="s">
        <v>178</v>
      </c>
      <c r="AU299" s="162" t="s">
        <v>83</v>
      </c>
      <c r="AY299" s="14" t="s">
        <v>170</v>
      </c>
      <c r="BE299" s="163">
        <f>IF(N299="základná",J299,0)</f>
        <v>0</v>
      </c>
      <c r="BF299" s="163">
        <f>IF(N299="znížená",J299,0)</f>
        <v>0</v>
      </c>
      <c r="BG299" s="163">
        <f>IF(N299="zákl. prenesená",J299,0)</f>
        <v>0</v>
      </c>
      <c r="BH299" s="163">
        <f>IF(N299="zníž. prenesená",J299,0)</f>
        <v>0</v>
      </c>
      <c r="BI299" s="163">
        <f>IF(N299="nulová",J299,0)</f>
        <v>0</v>
      </c>
      <c r="BJ299" s="14" t="s">
        <v>83</v>
      </c>
      <c r="BK299" s="163">
        <f>ROUND(I299*H299,2)</f>
        <v>0</v>
      </c>
      <c r="BL299" s="14" t="s">
        <v>200</v>
      </c>
      <c r="BM299" s="162" t="s">
        <v>1191</v>
      </c>
    </row>
    <row r="300" spans="1:65" s="2" customFormat="1" ht="44.25" customHeight="1">
      <c r="A300" s="26"/>
      <c r="B300" s="149"/>
      <c r="C300" s="164" t="s">
        <v>947</v>
      </c>
      <c r="D300" s="164" t="s">
        <v>178</v>
      </c>
      <c r="E300" s="165" t="s">
        <v>1848</v>
      </c>
      <c r="F300" s="166" t="s">
        <v>1849</v>
      </c>
      <c r="G300" s="167" t="s">
        <v>181</v>
      </c>
      <c r="H300" s="168">
        <v>63</v>
      </c>
      <c r="I300" s="169"/>
      <c r="J300" s="169"/>
      <c r="K300" s="170"/>
      <c r="L300" s="27"/>
      <c r="M300" s="171" t="s">
        <v>1</v>
      </c>
      <c r="N300" s="172" t="s">
        <v>36</v>
      </c>
      <c r="O300" s="160">
        <v>0</v>
      </c>
      <c r="P300" s="160">
        <f>O300*H300</f>
        <v>0</v>
      </c>
      <c r="Q300" s="160">
        <v>0</v>
      </c>
      <c r="R300" s="160">
        <f>Q300*H300</f>
        <v>0</v>
      </c>
      <c r="S300" s="160">
        <v>0</v>
      </c>
      <c r="T300" s="161">
        <f>S300*H300</f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62" t="s">
        <v>200</v>
      </c>
      <c r="AT300" s="162" t="s">
        <v>178</v>
      </c>
      <c r="AU300" s="162" t="s">
        <v>83</v>
      </c>
      <c r="AY300" s="14" t="s">
        <v>170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4" t="s">
        <v>83</v>
      </c>
      <c r="BK300" s="163">
        <f>ROUND(I300*H300,2)</f>
        <v>0</v>
      </c>
      <c r="BL300" s="14" t="s">
        <v>200</v>
      </c>
      <c r="BM300" s="162" t="s">
        <v>1192</v>
      </c>
    </row>
    <row r="301" spans="1:65" s="2" customFormat="1" ht="33" customHeight="1">
      <c r="A301" s="26"/>
      <c r="B301" s="149"/>
      <c r="C301" s="164" t="s">
        <v>487</v>
      </c>
      <c r="D301" s="164" t="s">
        <v>178</v>
      </c>
      <c r="E301" s="165" t="s">
        <v>1850</v>
      </c>
      <c r="F301" s="166" t="s">
        <v>1851</v>
      </c>
      <c r="G301" s="167" t="s">
        <v>181</v>
      </c>
      <c r="H301" s="168">
        <v>604.44000000000005</v>
      </c>
      <c r="I301" s="169"/>
      <c r="J301" s="169"/>
      <c r="K301" s="170"/>
      <c r="L301" s="27"/>
      <c r="M301" s="171" t="s">
        <v>1</v>
      </c>
      <c r="N301" s="172" t="s">
        <v>36</v>
      </c>
      <c r="O301" s="160">
        <v>0</v>
      </c>
      <c r="P301" s="160">
        <f>O301*H301</f>
        <v>0</v>
      </c>
      <c r="Q301" s="160">
        <v>0</v>
      </c>
      <c r="R301" s="160">
        <f>Q301*H301</f>
        <v>0</v>
      </c>
      <c r="S301" s="160">
        <v>0</v>
      </c>
      <c r="T301" s="161">
        <f>S301*H301</f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62" t="s">
        <v>200</v>
      </c>
      <c r="AT301" s="162" t="s">
        <v>178</v>
      </c>
      <c r="AU301" s="162" t="s">
        <v>83</v>
      </c>
      <c r="AY301" s="14" t="s">
        <v>170</v>
      </c>
      <c r="BE301" s="163">
        <f>IF(N301="základná",J301,0)</f>
        <v>0</v>
      </c>
      <c r="BF301" s="163">
        <f>IF(N301="znížená",J301,0)</f>
        <v>0</v>
      </c>
      <c r="BG301" s="163">
        <f>IF(N301="zákl. prenesená",J301,0)</f>
        <v>0</v>
      </c>
      <c r="BH301" s="163">
        <f>IF(N301="zníž. prenesená",J301,0)</f>
        <v>0</v>
      </c>
      <c r="BI301" s="163">
        <f>IF(N301="nulová",J301,0)</f>
        <v>0</v>
      </c>
      <c r="BJ301" s="14" t="s">
        <v>83</v>
      </c>
      <c r="BK301" s="163">
        <f>ROUND(I301*H301,2)</f>
        <v>0</v>
      </c>
      <c r="BL301" s="14" t="s">
        <v>200</v>
      </c>
      <c r="BM301" s="162" t="s">
        <v>1194</v>
      </c>
    </row>
    <row r="302" spans="1:65" s="2" customFormat="1" ht="21.75" customHeight="1">
      <c r="A302" s="26"/>
      <c r="B302" s="149"/>
      <c r="C302" s="164" t="s">
        <v>1189</v>
      </c>
      <c r="D302" s="164" t="s">
        <v>178</v>
      </c>
      <c r="E302" s="165" t="s">
        <v>1852</v>
      </c>
      <c r="F302" s="166" t="s">
        <v>1853</v>
      </c>
      <c r="G302" s="167" t="s">
        <v>275</v>
      </c>
      <c r="H302" s="168">
        <v>8.0109999999999992</v>
      </c>
      <c r="I302" s="169"/>
      <c r="J302" s="169"/>
      <c r="K302" s="170"/>
      <c r="L302" s="27"/>
      <c r="M302" s="173" t="s">
        <v>1</v>
      </c>
      <c r="N302" s="174" t="s">
        <v>36</v>
      </c>
      <c r="O302" s="175">
        <v>0</v>
      </c>
      <c r="P302" s="175">
        <f>O302*H302</f>
        <v>0</v>
      </c>
      <c r="Q302" s="175">
        <v>0</v>
      </c>
      <c r="R302" s="175">
        <f>Q302*H302</f>
        <v>0</v>
      </c>
      <c r="S302" s="175">
        <v>0</v>
      </c>
      <c r="T302" s="176">
        <f>S302*H302</f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62" t="s">
        <v>200</v>
      </c>
      <c r="AT302" s="162" t="s">
        <v>178</v>
      </c>
      <c r="AU302" s="162" t="s">
        <v>83</v>
      </c>
      <c r="AY302" s="14" t="s">
        <v>170</v>
      </c>
      <c r="BE302" s="163">
        <f>IF(N302="základná",J302,0)</f>
        <v>0</v>
      </c>
      <c r="BF302" s="163">
        <f>IF(N302="znížená",J302,0)</f>
        <v>0</v>
      </c>
      <c r="BG302" s="163">
        <f>IF(N302="zákl. prenesená",J302,0)</f>
        <v>0</v>
      </c>
      <c r="BH302" s="163">
        <f>IF(N302="zníž. prenesená",J302,0)</f>
        <v>0</v>
      </c>
      <c r="BI302" s="163">
        <f>IF(N302="nulová",J302,0)</f>
        <v>0</v>
      </c>
      <c r="BJ302" s="14" t="s">
        <v>83</v>
      </c>
      <c r="BK302" s="163">
        <f>ROUND(I302*H302,2)</f>
        <v>0</v>
      </c>
      <c r="BL302" s="14" t="s">
        <v>200</v>
      </c>
      <c r="BM302" s="162" t="s">
        <v>1195</v>
      </c>
    </row>
    <row r="303" spans="1:65" s="2" customFormat="1" ht="6.95" customHeight="1">
      <c r="A303" s="26"/>
      <c r="B303" s="44"/>
      <c r="C303" s="45"/>
      <c r="D303" s="45"/>
      <c r="E303" s="45"/>
      <c r="F303" s="45"/>
      <c r="G303" s="45"/>
      <c r="H303" s="45"/>
      <c r="I303" s="45"/>
      <c r="J303" s="45"/>
      <c r="K303" s="45"/>
      <c r="L303" s="27"/>
      <c r="M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</row>
  </sheetData>
  <autoFilter ref="C147:K302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7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09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108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hidden="1" customHeight="1">
      <c r="B4" s="17"/>
      <c r="D4" s="18" t="s">
        <v>136</v>
      </c>
      <c r="L4" s="17"/>
      <c r="M4" s="96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21" t="str">
        <f>'Rekapitulácia stavby'!K6</f>
        <v>SOS PZ Devínská Nová Ves rev.2023_11_27</v>
      </c>
      <c r="F7" s="222"/>
      <c r="G7" s="222"/>
      <c r="H7" s="222"/>
      <c r="L7" s="17"/>
    </row>
    <row r="8" spans="1:46" s="1" customFormat="1" ht="12" hidden="1" customHeight="1">
      <c r="B8" s="17"/>
      <c r="D8" s="23" t="s">
        <v>137</v>
      </c>
      <c r="L8" s="17"/>
    </row>
    <row r="9" spans="1:46" s="2" customFormat="1" ht="23.25" hidden="1" customHeight="1">
      <c r="A9" s="26"/>
      <c r="B9" s="27"/>
      <c r="C9" s="26"/>
      <c r="D9" s="26"/>
      <c r="E9" s="221" t="s">
        <v>1575</v>
      </c>
      <c r="F9" s="220"/>
      <c r="G9" s="220"/>
      <c r="H9" s="22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hidden="1" customHeight="1">
      <c r="A10" s="26"/>
      <c r="B10" s="27"/>
      <c r="C10" s="26"/>
      <c r="D10" s="23" t="s">
        <v>139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hidden="1" customHeight="1">
      <c r="A11" s="26"/>
      <c r="B11" s="27"/>
      <c r="C11" s="26"/>
      <c r="D11" s="26"/>
      <c r="E11" s="183" t="s">
        <v>1854</v>
      </c>
      <c r="F11" s="220"/>
      <c r="G11" s="220"/>
      <c r="H11" s="220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idden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hidden="1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stavby'!AN8</f>
        <v>12. 12. 2023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hidden="1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hidden="1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hidden="1" customHeight="1">
      <c r="A17" s="26"/>
      <c r="B17" s="27"/>
      <c r="C17" s="26"/>
      <c r="D17" s="26"/>
      <c r="E17" s="21" t="str">
        <f>IF('Rekapitulácia stavby'!E11="","",'Rekapitulácia stavby'!E11)</f>
        <v>Ministerstvo vnútra SR</v>
      </c>
      <c r="F17" s="26"/>
      <c r="G17" s="26"/>
      <c r="H17" s="26"/>
      <c r="I17" s="23" t="s">
        <v>24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hidden="1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hidden="1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hidden="1" customHeight="1">
      <c r="A20" s="26"/>
      <c r="B20" s="27"/>
      <c r="C20" s="26"/>
      <c r="D20" s="26"/>
      <c r="E20" s="192">
        <f>'Rekapitulácia stavby'!E14</f>
        <v>0</v>
      </c>
      <c r="F20" s="192"/>
      <c r="G20" s="192"/>
      <c r="H20" s="192"/>
      <c r="I20" s="23" t="s">
        <v>24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hidden="1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hidden="1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22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hidden="1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24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hidden="1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hidden="1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hidden="1" customHeight="1">
      <c r="A26" s="26"/>
      <c r="B26" s="27"/>
      <c r="C26" s="26"/>
      <c r="D26" s="26"/>
      <c r="E26" s="21" t="str">
        <f>IF('Rekapitulácia stavby'!E20="","",'Rekapitulácia stavby'!E20)</f>
        <v/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hidden="1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hidden="1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hidden="1" customHeight="1">
      <c r="A29" s="97"/>
      <c r="B29" s="98"/>
      <c r="C29" s="97"/>
      <c r="D29" s="97"/>
      <c r="E29" s="195" t="s">
        <v>1</v>
      </c>
      <c r="F29" s="195"/>
      <c r="G29" s="195"/>
      <c r="H29" s="19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hidden="1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hidden="1" customHeight="1">
      <c r="A32" s="26"/>
      <c r="B32" s="27"/>
      <c r="C32" s="26"/>
      <c r="D32" s="100" t="s">
        <v>30</v>
      </c>
      <c r="E32" s="26"/>
      <c r="F32" s="26"/>
      <c r="G32" s="26"/>
      <c r="H32" s="26"/>
      <c r="I32" s="26"/>
      <c r="J32" s="68">
        <f>ROUND(J137,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hidden="1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101" t="s">
        <v>34</v>
      </c>
      <c r="E35" s="32" t="s">
        <v>35</v>
      </c>
      <c r="F35" s="102">
        <f>ROUND((SUM(BE137:BE278)),  2)</f>
        <v>0</v>
      </c>
      <c r="G35" s="103"/>
      <c r="H35" s="103"/>
      <c r="I35" s="104">
        <v>0.2</v>
      </c>
      <c r="J35" s="102">
        <f>ROUND(((SUM(BE137:BE278))*I35),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32" t="s">
        <v>36</v>
      </c>
      <c r="F36" s="105">
        <f>ROUND((SUM(BF137:BF278)),  2)</f>
        <v>0</v>
      </c>
      <c r="G36" s="26"/>
      <c r="H36" s="26"/>
      <c r="I36" s="106">
        <v>0.2</v>
      </c>
      <c r="J36" s="105">
        <f>ROUND(((SUM(BF137:BF278))*I36),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105">
        <f>ROUND((SUM(BG137:BG278)),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38</v>
      </c>
      <c r="F38" s="105">
        <f>ROUND((SUM(BH137:BH278)),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39</v>
      </c>
      <c r="F39" s="102">
        <f>ROUND((SUM(BI137:BI278)),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hidden="1" customHeight="1">
      <c r="A41" s="26"/>
      <c r="B41" s="2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hidden="1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31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>
      <c r="A82" s="26"/>
      <c r="B82" s="27"/>
      <c r="C82" s="18" t="s">
        <v>141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>
      <c r="A85" s="26"/>
      <c r="B85" s="27"/>
      <c r="C85" s="26"/>
      <c r="D85" s="26"/>
      <c r="E85" s="221" t="str">
        <f>E7</f>
        <v>SOS PZ Devínská Nová Ves rev.2023_11_27</v>
      </c>
      <c r="F85" s="222"/>
      <c r="G85" s="222"/>
      <c r="H85" s="22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>
      <c r="B86" s="17"/>
      <c r="C86" s="23" t="s">
        <v>137</v>
      </c>
      <c r="L86" s="17"/>
    </row>
    <row r="87" spans="1:31" s="2" customFormat="1" ht="23.25" hidden="1" customHeight="1">
      <c r="A87" s="26"/>
      <c r="B87" s="27"/>
      <c r="C87" s="26"/>
      <c r="D87" s="26"/>
      <c r="E87" s="221" t="s">
        <v>1575</v>
      </c>
      <c r="F87" s="220"/>
      <c r="G87" s="220"/>
      <c r="H87" s="22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>
      <c r="A88" s="26"/>
      <c r="B88" s="27"/>
      <c r="C88" s="23" t="s">
        <v>139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hidden="1" customHeight="1">
      <c r="A89" s="26"/>
      <c r="B89" s="27"/>
      <c r="C89" s="26"/>
      <c r="D89" s="26"/>
      <c r="E89" s="183" t="str">
        <f>E11</f>
        <v>E1.1 b - E1.1 b Architektúra  Výplne INT. v.č.A16, A17, A18</v>
      </c>
      <c r="F89" s="220"/>
      <c r="G89" s="220"/>
      <c r="H89" s="220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52" t="str">
        <f>IF(J14="","",J14)</f>
        <v>12. 12. 2023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>
      <c r="A93" s="26"/>
      <c r="B93" s="27"/>
      <c r="C93" s="23" t="s">
        <v>21</v>
      </c>
      <c r="D93" s="26"/>
      <c r="E93" s="26"/>
      <c r="F93" s="21" t="str">
        <f>E17</f>
        <v>Ministerstvo vnútra SR</v>
      </c>
      <c r="G93" s="26"/>
      <c r="H93" s="26"/>
      <c r="I93" s="23" t="s">
        <v>26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>
      <c r="A94" s="26"/>
      <c r="B94" s="27"/>
      <c r="C94" s="23" t="s">
        <v>25</v>
      </c>
      <c r="D94" s="26"/>
      <c r="E94" s="26"/>
      <c r="F94" s="21">
        <f>IF(E20="","",E20)</f>
        <v>0</v>
      </c>
      <c r="G94" s="26"/>
      <c r="H94" s="26"/>
      <c r="I94" s="23" t="s">
        <v>28</v>
      </c>
      <c r="J94" s="24" t="str">
        <f>E26</f>
        <v/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>
      <c r="A96" s="26"/>
      <c r="B96" s="27"/>
      <c r="C96" s="115" t="s">
        <v>142</v>
      </c>
      <c r="D96" s="107"/>
      <c r="E96" s="107"/>
      <c r="F96" s="107"/>
      <c r="G96" s="107"/>
      <c r="H96" s="107"/>
      <c r="I96" s="107"/>
      <c r="J96" s="116" t="s">
        <v>143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>
      <c r="A98" s="26"/>
      <c r="B98" s="27"/>
      <c r="C98" s="117" t="s">
        <v>144</v>
      </c>
      <c r="D98" s="26"/>
      <c r="E98" s="26"/>
      <c r="F98" s="26"/>
      <c r="G98" s="26"/>
      <c r="H98" s="26"/>
      <c r="I98" s="26"/>
      <c r="J98" s="68">
        <f>J137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145</v>
      </c>
    </row>
    <row r="99" spans="1:47" s="9" customFormat="1" ht="24.95" hidden="1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1:47" s="10" customFormat="1" ht="19.899999999999999" hidden="1" customHeight="1">
      <c r="B100" s="122"/>
      <c r="D100" s="123" t="s">
        <v>1855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47" s="10" customFormat="1" ht="19.899999999999999" hidden="1" customHeight="1">
      <c r="B101" s="122"/>
      <c r="D101" s="123" t="s">
        <v>147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47" s="10" customFormat="1" ht="19.899999999999999" hidden="1" customHeight="1">
      <c r="B102" s="122"/>
      <c r="D102" s="123" t="s">
        <v>1856</v>
      </c>
      <c r="E102" s="124"/>
      <c r="F102" s="124"/>
      <c r="G102" s="124"/>
      <c r="H102" s="124"/>
      <c r="I102" s="124"/>
      <c r="J102" s="125">
        <f>J155</f>
        <v>0</v>
      </c>
      <c r="L102" s="122"/>
    </row>
    <row r="103" spans="1:47" s="10" customFormat="1" ht="19.899999999999999" hidden="1" customHeight="1">
      <c r="B103" s="122"/>
      <c r="D103" s="123" t="s">
        <v>148</v>
      </c>
      <c r="E103" s="124"/>
      <c r="F103" s="124"/>
      <c r="G103" s="124"/>
      <c r="H103" s="124"/>
      <c r="I103" s="124"/>
      <c r="J103" s="125">
        <f>J167</f>
        <v>0</v>
      </c>
      <c r="L103" s="122"/>
    </row>
    <row r="104" spans="1:47" s="10" customFormat="1" ht="19.899999999999999" hidden="1" customHeight="1">
      <c r="B104" s="122"/>
      <c r="D104" s="123" t="s">
        <v>1586</v>
      </c>
      <c r="E104" s="124"/>
      <c r="F104" s="124"/>
      <c r="G104" s="124"/>
      <c r="H104" s="124"/>
      <c r="I104" s="124"/>
      <c r="J104" s="125">
        <f>J170</f>
        <v>0</v>
      </c>
      <c r="L104" s="122"/>
    </row>
    <row r="105" spans="1:47" s="10" customFormat="1" ht="19.899999999999999" hidden="1" customHeight="1">
      <c r="B105" s="122"/>
      <c r="D105" s="123" t="s">
        <v>151</v>
      </c>
      <c r="E105" s="124"/>
      <c r="F105" s="124"/>
      <c r="G105" s="124"/>
      <c r="H105" s="124"/>
      <c r="I105" s="124"/>
      <c r="J105" s="125">
        <f>J172</f>
        <v>0</v>
      </c>
      <c r="L105" s="122"/>
    </row>
    <row r="106" spans="1:47" s="9" customFormat="1" ht="24.95" hidden="1" customHeight="1">
      <c r="B106" s="118"/>
      <c r="D106" s="119" t="s">
        <v>152</v>
      </c>
      <c r="E106" s="120"/>
      <c r="F106" s="120"/>
      <c r="G106" s="120"/>
      <c r="H106" s="120"/>
      <c r="I106" s="120"/>
      <c r="J106" s="121">
        <f>J174</f>
        <v>0</v>
      </c>
      <c r="L106" s="118"/>
    </row>
    <row r="107" spans="1:47" s="10" customFormat="1" ht="19.899999999999999" hidden="1" customHeight="1">
      <c r="B107" s="122"/>
      <c r="D107" s="123" t="s">
        <v>1857</v>
      </c>
      <c r="E107" s="124"/>
      <c r="F107" s="124"/>
      <c r="G107" s="124"/>
      <c r="H107" s="124"/>
      <c r="I107" s="124"/>
      <c r="J107" s="125">
        <f>J175</f>
        <v>0</v>
      </c>
      <c r="L107" s="122"/>
    </row>
    <row r="108" spans="1:47" s="10" customFormat="1" ht="19.899999999999999" hidden="1" customHeight="1">
      <c r="B108" s="122"/>
      <c r="D108" s="123" t="s">
        <v>1858</v>
      </c>
      <c r="E108" s="124"/>
      <c r="F108" s="124"/>
      <c r="G108" s="124"/>
      <c r="H108" s="124"/>
      <c r="I108" s="124"/>
      <c r="J108" s="125">
        <f>J179</f>
        <v>0</v>
      </c>
      <c r="L108" s="122"/>
    </row>
    <row r="109" spans="1:47" s="10" customFormat="1" ht="19.899999999999999" hidden="1" customHeight="1">
      <c r="B109" s="122"/>
      <c r="D109" s="123" t="s">
        <v>1591</v>
      </c>
      <c r="E109" s="124"/>
      <c r="F109" s="124"/>
      <c r="G109" s="124"/>
      <c r="H109" s="124"/>
      <c r="I109" s="124"/>
      <c r="J109" s="125">
        <f>J184</f>
        <v>0</v>
      </c>
      <c r="L109" s="122"/>
    </row>
    <row r="110" spans="1:47" s="10" customFormat="1" ht="19.899999999999999" hidden="1" customHeight="1">
      <c r="B110" s="122"/>
      <c r="D110" s="123" t="s">
        <v>1859</v>
      </c>
      <c r="E110" s="124"/>
      <c r="F110" s="124"/>
      <c r="G110" s="124"/>
      <c r="H110" s="124"/>
      <c r="I110" s="124"/>
      <c r="J110" s="125">
        <f>J211</f>
        <v>0</v>
      </c>
      <c r="L110" s="122"/>
    </row>
    <row r="111" spans="1:47" s="10" customFormat="1" ht="19.899999999999999" hidden="1" customHeight="1">
      <c r="B111" s="122"/>
      <c r="D111" s="123" t="s">
        <v>1860</v>
      </c>
      <c r="E111" s="124"/>
      <c r="F111" s="124"/>
      <c r="G111" s="124"/>
      <c r="H111" s="124"/>
      <c r="I111" s="124"/>
      <c r="J111" s="125">
        <f>J224</f>
        <v>0</v>
      </c>
      <c r="L111" s="122"/>
    </row>
    <row r="112" spans="1:47" s="10" customFormat="1" ht="19.899999999999999" hidden="1" customHeight="1">
      <c r="B112" s="122"/>
      <c r="D112" s="123" t="s">
        <v>331</v>
      </c>
      <c r="E112" s="124"/>
      <c r="F112" s="124"/>
      <c r="G112" s="124"/>
      <c r="H112" s="124"/>
      <c r="I112" s="124"/>
      <c r="J112" s="125">
        <f>J239</f>
        <v>0</v>
      </c>
      <c r="L112" s="122"/>
    </row>
    <row r="113" spans="1:31" s="10" customFormat="1" ht="19.899999999999999" hidden="1" customHeight="1">
      <c r="B113" s="122"/>
      <c r="D113" s="123" t="s">
        <v>1861</v>
      </c>
      <c r="E113" s="124"/>
      <c r="F113" s="124"/>
      <c r="G113" s="124"/>
      <c r="H113" s="124"/>
      <c r="I113" s="124"/>
      <c r="J113" s="125">
        <f>J256</f>
        <v>0</v>
      </c>
      <c r="L113" s="122"/>
    </row>
    <row r="114" spans="1:31" s="10" customFormat="1" ht="19.899999999999999" hidden="1" customHeight="1">
      <c r="B114" s="122"/>
      <c r="D114" s="123" t="s">
        <v>1862</v>
      </c>
      <c r="E114" s="124"/>
      <c r="F114" s="124"/>
      <c r="G114" s="124"/>
      <c r="H114" s="124"/>
      <c r="I114" s="124"/>
      <c r="J114" s="125">
        <f>J269</f>
        <v>0</v>
      </c>
      <c r="L114" s="122"/>
    </row>
    <row r="115" spans="1:31" s="10" customFormat="1" ht="19.899999999999999" hidden="1" customHeight="1">
      <c r="B115" s="122"/>
      <c r="D115" s="123" t="s">
        <v>155</v>
      </c>
      <c r="E115" s="124"/>
      <c r="F115" s="124"/>
      <c r="G115" s="124"/>
      <c r="H115" s="124"/>
      <c r="I115" s="124"/>
      <c r="J115" s="125">
        <f>J274</f>
        <v>0</v>
      </c>
      <c r="L115" s="122"/>
    </row>
    <row r="116" spans="1:31" s="2" customFormat="1" ht="21.75" hidden="1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hidden="1" customHeight="1">
      <c r="A117" s="26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hidden="1"/>
    <row r="119" spans="1:31" hidden="1"/>
    <row r="120" spans="1:31" hidden="1"/>
    <row r="121" spans="1:31" s="2" customFormat="1" ht="6.95" customHeight="1">
      <c r="A121" s="26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5" customHeight="1">
      <c r="A122" s="26"/>
      <c r="B122" s="27"/>
      <c r="C122" s="18" t="s">
        <v>156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13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221" t="str">
        <f>E7</f>
        <v>SOS PZ Devínská Nová Ves rev.2023_11_27</v>
      </c>
      <c r="F125" s="222"/>
      <c r="G125" s="222"/>
      <c r="H125" s="222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1" customFormat="1" ht="12" customHeight="1">
      <c r="B126" s="17"/>
      <c r="C126" s="23" t="s">
        <v>137</v>
      </c>
      <c r="L126" s="17"/>
    </row>
    <row r="127" spans="1:31" s="2" customFormat="1" ht="23.25" customHeight="1">
      <c r="A127" s="26"/>
      <c r="B127" s="27"/>
      <c r="C127" s="26"/>
      <c r="D127" s="26"/>
      <c r="E127" s="221" t="s">
        <v>1575</v>
      </c>
      <c r="F127" s="220"/>
      <c r="G127" s="220"/>
      <c r="H127" s="220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139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30" customHeight="1">
      <c r="A129" s="26"/>
      <c r="B129" s="27"/>
      <c r="C129" s="26"/>
      <c r="D129" s="26"/>
      <c r="E129" s="183" t="str">
        <f>E11</f>
        <v>E1.1 b - E1.1 b Architektúra  Výplne INT. v.č.A16, A17, A18</v>
      </c>
      <c r="F129" s="220"/>
      <c r="G129" s="220"/>
      <c r="H129" s="220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F14</f>
        <v xml:space="preserve"> </v>
      </c>
      <c r="G131" s="26"/>
      <c r="H131" s="26"/>
      <c r="I131" s="23" t="s">
        <v>19</v>
      </c>
      <c r="J131" s="52" t="str">
        <f>IF(J14="","",J14)</f>
        <v>12. 12. 2023</v>
      </c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2" customHeight="1">
      <c r="A133" s="26"/>
      <c r="B133" s="27"/>
      <c r="C133" s="23" t="s">
        <v>21</v>
      </c>
      <c r="D133" s="26"/>
      <c r="E133" s="26"/>
      <c r="F133" s="21" t="str">
        <f>E17</f>
        <v>Ministerstvo vnútra SR</v>
      </c>
      <c r="G133" s="26"/>
      <c r="H133" s="26"/>
      <c r="I133" s="23" t="s">
        <v>26</v>
      </c>
      <c r="J133" s="24" t="str">
        <f>E23</f>
        <v xml:space="preserve"> 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>
        <f>IF(E20="","",E20)</f>
        <v>0</v>
      </c>
      <c r="G134" s="26"/>
      <c r="H134" s="26"/>
      <c r="I134" s="23" t="s">
        <v>28</v>
      </c>
      <c r="J134" s="24" t="str">
        <f>E26</f>
        <v/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6"/>
      <c r="B136" s="127"/>
      <c r="C136" s="128" t="s">
        <v>157</v>
      </c>
      <c r="D136" s="129" t="s">
        <v>55</v>
      </c>
      <c r="E136" s="129" t="s">
        <v>51</v>
      </c>
      <c r="F136" s="129" t="s">
        <v>52</v>
      </c>
      <c r="G136" s="129" t="s">
        <v>158</v>
      </c>
      <c r="H136" s="129" t="s">
        <v>159</v>
      </c>
      <c r="I136" s="129" t="s">
        <v>160</v>
      </c>
      <c r="J136" s="130" t="s">
        <v>143</v>
      </c>
      <c r="K136" s="131" t="s">
        <v>161</v>
      </c>
      <c r="L136" s="132"/>
      <c r="M136" s="59" t="s">
        <v>1</v>
      </c>
      <c r="N136" s="60" t="s">
        <v>34</v>
      </c>
      <c r="O136" s="60" t="s">
        <v>162</v>
      </c>
      <c r="P136" s="60" t="s">
        <v>163</v>
      </c>
      <c r="Q136" s="60" t="s">
        <v>164</v>
      </c>
      <c r="R136" s="60" t="s">
        <v>165</v>
      </c>
      <c r="S136" s="60" t="s">
        <v>166</v>
      </c>
      <c r="T136" s="61" t="s">
        <v>167</v>
      </c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</row>
    <row r="137" spans="1:65" s="2" customFormat="1" ht="22.9" customHeight="1">
      <c r="A137" s="26"/>
      <c r="B137" s="27"/>
      <c r="C137" s="66" t="s">
        <v>144</v>
      </c>
      <c r="D137" s="26"/>
      <c r="E137" s="26"/>
      <c r="F137" s="26"/>
      <c r="G137" s="26"/>
      <c r="H137" s="26"/>
      <c r="I137" s="26"/>
      <c r="J137" s="133"/>
      <c r="K137" s="26"/>
      <c r="L137" s="27"/>
      <c r="M137" s="62"/>
      <c r="N137" s="53"/>
      <c r="O137" s="63"/>
      <c r="P137" s="134">
        <f>P138+P174</f>
        <v>12.536493999999999</v>
      </c>
      <c r="Q137" s="63"/>
      <c r="R137" s="134">
        <f>R138+R174</f>
        <v>0</v>
      </c>
      <c r="S137" s="63"/>
      <c r="T137" s="135">
        <f>T138+T174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69</v>
      </c>
      <c r="AU137" s="14" t="s">
        <v>145</v>
      </c>
      <c r="BK137" s="136">
        <f>BK138+BK174</f>
        <v>0</v>
      </c>
    </row>
    <row r="138" spans="1:65" s="12" customFormat="1" ht="25.9" customHeight="1">
      <c r="B138" s="137"/>
      <c r="D138" s="138" t="s">
        <v>69</v>
      </c>
      <c r="E138" s="139" t="s">
        <v>168</v>
      </c>
      <c r="F138" s="139" t="s">
        <v>169</v>
      </c>
      <c r="J138" s="140"/>
      <c r="L138" s="137"/>
      <c r="M138" s="141"/>
      <c r="N138" s="142"/>
      <c r="O138" s="142"/>
      <c r="P138" s="143">
        <f>P139+P148+P155+P167+P170+P172</f>
        <v>0</v>
      </c>
      <c r="Q138" s="142"/>
      <c r="R138" s="143">
        <f>R139+R148+R155+R167+R170+R172</f>
        <v>0</v>
      </c>
      <c r="S138" s="142"/>
      <c r="T138" s="144">
        <f>T139+T148+T155+T167+T170+T172</f>
        <v>0</v>
      </c>
      <c r="AR138" s="138" t="s">
        <v>77</v>
      </c>
      <c r="AT138" s="145" t="s">
        <v>69</v>
      </c>
      <c r="AU138" s="145" t="s">
        <v>70</v>
      </c>
      <c r="AY138" s="138" t="s">
        <v>170</v>
      </c>
      <c r="BK138" s="146">
        <f>BK139+BK148+BK155+BK167+BK170+BK172</f>
        <v>0</v>
      </c>
    </row>
    <row r="139" spans="1:65" s="12" customFormat="1" ht="22.9" customHeight="1">
      <c r="B139" s="137"/>
      <c r="D139" s="138" t="s">
        <v>69</v>
      </c>
      <c r="E139" s="147" t="s">
        <v>182</v>
      </c>
      <c r="F139" s="147" t="s">
        <v>1863</v>
      </c>
      <c r="J139" s="148"/>
      <c r="L139" s="137"/>
      <c r="M139" s="141"/>
      <c r="N139" s="142"/>
      <c r="O139" s="142"/>
      <c r="P139" s="143">
        <f>SUM(P140:P147)</f>
        <v>0</v>
      </c>
      <c r="Q139" s="142"/>
      <c r="R139" s="143">
        <f>SUM(R140:R147)</f>
        <v>0</v>
      </c>
      <c r="S139" s="142"/>
      <c r="T139" s="144">
        <f>SUM(T140:T147)</f>
        <v>0</v>
      </c>
      <c r="AR139" s="138" t="s">
        <v>77</v>
      </c>
      <c r="AT139" s="145" t="s">
        <v>69</v>
      </c>
      <c r="AU139" s="145" t="s">
        <v>77</v>
      </c>
      <c r="AY139" s="138" t="s">
        <v>170</v>
      </c>
      <c r="BK139" s="146">
        <f>SUM(BK140:BK147)</f>
        <v>0</v>
      </c>
    </row>
    <row r="140" spans="1:65" s="2" customFormat="1" ht="33" customHeight="1">
      <c r="A140" s="26"/>
      <c r="B140" s="149"/>
      <c r="C140" s="164" t="s">
        <v>77</v>
      </c>
      <c r="D140" s="164" t="s">
        <v>178</v>
      </c>
      <c r="E140" s="165" t="s">
        <v>1864</v>
      </c>
      <c r="F140" s="166" t="s">
        <v>1865</v>
      </c>
      <c r="G140" s="167" t="s">
        <v>219</v>
      </c>
      <c r="H140" s="168">
        <v>13</v>
      </c>
      <c r="I140" s="169"/>
      <c r="J140" s="169"/>
      <c r="K140" s="170"/>
      <c r="L140" s="27"/>
      <c r="M140" s="171" t="s">
        <v>1</v>
      </c>
      <c r="N140" s="172" t="s">
        <v>36</v>
      </c>
      <c r="O140" s="160">
        <v>0</v>
      </c>
      <c r="P140" s="160">
        <f t="shared" ref="P140:P147" si="0">O140*H140</f>
        <v>0</v>
      </c>
      <c r="Q140" s="160">
        <v>0</v>
      </c>
      <c r="R140" s="160">
        <f t="shared" ref="R140:R147" si="1">Q140*H140</f>
        <v>0</v>
      </c>
      <c r="S140" s="160">
        <v>0</v>
      </c>
      <c r="T140" s="161">
        <f t="shared" ref="T140:T147" si="2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177</v>
      </c>
      <c r="AT140" s="162" t="s">
        <v>178</v>
      </c>
      <c r="AU140" s="162" t="s">
        <v>83</v>
      </c>
      <c r="AY140" s="14" t="s">
        <v>170</v>
      </c>
      <c r="BE140" s="163">
        <f t="shared" ref="BE140:BE147" si="3">IF(N140="základná",J140,0)</f>
        <v>0</v>
      </c>
      <c r="BF140" s="163">
        <f t="shared" ref="BF140:BF147" si="4">IF(N140="znížená",J140,0)</f>
        <v>0</v>
      </c>
      <c r="BG140" s="163">
        <f t="shared" ref="BG140:BG147" si="5">IF(N140="zákl. prenesená",J140,0)</f>
        <v>0</v>
      </c>
      <c r="BH140" s="163">
        <f t="shared" ref="BH140:BH147" si="6">IF(N140="zníž. prenesená",J140,0)</f>
        <v>0</v>
      </c>
      <c r="BI140" s="163">
        <f t="shared" ref="BI140:BI147" si="7">IF(N140="nulová",J140,0)</f>
        <v>0</v>
      </c>
      <c r="BJ140" s="14" t="s">
        <v>83</v>
      </c>
      <c r="BK140" s="163">
        <f t="shared" ref="BK140:BK147" si="8">ROUND(I140*H140,2)</f>
        <v>0</v>
      </c>
      <c r="BL140" s="14" t="s">
        <v>177</v>
      </c>
      <c r="BM140" s="162" t="s">
        <v>83</v>
      </c>
    </row>
    <row r="141" spans="1:65" s="2" customFormat="1" ht="33" customHeight="1">
      <c r="A141" s="26"/>
      <c r="B141" s="149"/>
      <c r="C141" s="164" t="s">
        <v>83</v>
      </c>
      <c r="D141" s="164" t="s">
        <v>178</v>
      </c>
      <c r="E141" s="165" t="s">
        <v>1866</v>
      </c>
      <c r="F141" s="166" t="s">
        <v>1867</v>
      </c>
      <c r="G141" s="167" t="s">
        <v>181</v>
      </c>
      <c r="H141" s="168">
        <v>41.02</v>
      </c>
      <c r="I141" s="169"/>
      <c r="J141" s="169"/>
      <c r="K141" s="170"/>
      <c r="L141" s="27"/>
      <c r="M141" s="171" t="s">
        <v>1</v>
      </c>
      <c r="N141" s="172" t="s">
        <v>36</v>
      </c>
      <c r="O141" s="160">
        <v>0</v>
      </c>
      <c r="P141" s="160">
        <f t="shared" si="0"/>
        <v>0</v>
      </c>
      <c r="Q141" s="160">
        <v>0</v>
      </c>
      <c r="R141" s="160">
        <f t="shared" si="1"/>
        <v>0</v>
      </c>
      <c r="S141" s="160">
        <v>0</v>
      </c>
      <c r="T141" s="161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177</v>
      </c>
      <c r="AT141" s="162" t="s">
        <v>178</v>
      </c>
      <c r="AU141" s="162" t="s">
        <v>83</v>
      </c>
      <c r="AY141" s="14" t="s">
        <v>170</v>
      </c>
      <c r="BE141" s="163">
        <f t="shared" si="3"/>
        <v>0</v>
      </c>
      <c r="BF141" s="163">
        <f t="shared" si="4"/>
        <v>0</v>
      </c>
      <c r="BG141" s="163">
        <f t="shared" si="5"/>
        <v>0</v>
      </c>
      <c r="BH141" s="163">
        <f t="shared" si="6"/>
        <v>0</v>
      </c>
      <c r="BI141" s="163">
        <f t="shared" si="7"/>
        <v>0</v>
      </c>
      <c r="BJ141" s="14" t="s">
        <v>83</v>
      </c>
      <c r="BK141" s="163">
        <f t="shared" si="8"/>
        <v>0</v>
      </c>
      <c r="BL141" s="14" t="s">
        <v>177</v>
      </c>
      <c r="BM141" s="162" t="s">
        <v>177</v>
      </c>
    </row>
    <row r="142" spans="1:65" s="2" customFormat="1" ht="33" customHeight="1">
      <c r="A142" s="26"/>
      <c r="B142" s="149"/>
      <c r="C142" s="164" t="s">
        <v>182</v>
      </c>
      <c r="D142" s="164" t="s">
        <v>178</v>
      </c>
      <c r="E142" s="165" t="s">
        <v>1868</v>
      </c>
      <c r="F142" s="166" t="s">
        <v>1869</v>
      </c>
      <c r="G142" s="167" t="s">
        <v>181</v>
      </c>
      <c r="H142" s="168">
        <v>2.36</v>
      </c>
      <c r="I142" s="169"/>
      <c r="J142" s="169"/>
      <c r="K142" s="170"/>
      <c r="L142" s="27"/>
      <c r="M142" s="171" t="s">
        <v>1</v>
      </c>
      <c r="N142" s="172" t="s">
        <v>36</v>
      </c>
      <c r="O142" s="160">
        <v>0</v>
      </c>
      <c r="P142" s="160">
        <f t="shared" si="0"/>
        <v>0</v>
      </c>
      <c r="Q142" s="160">
        <v>0</v>
      </c>
      <c r="R142" s="160">
        <f t="shared" si="1"/>
        <v>0</v>
      </c>
      <c r="S142" s="160">
        <v>0</v>
      </c>
      <c r="T142" s="161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177</v>
      </c>
      <c r="AT142" s="162" t="s">
        <v>178</v>
      </c>
      <c r="AU142" s="162" t="s">
        <v>83</v>
      </c>
      <c r="AY142" s="14" t="s">
        <v>170</v>
      </c>
      <c r="BE142" s="163">
        <f t="shared" si="3"/>
        <v>0</v>
      </c>
      <c r="BF142" s="163">
        <f t="shared" si="4"/>
        <v>0</v>
      </c>
      <c r="BG142" s="163">
        <f t="shared" si="5"/>
        <v>0</v>
      </c>
      <c r="BH142" s="163">
        <f t="shared" si="6"/>
        <v>0</v>
      </c>
      <c r="BI142" s="163">
        <f t="shared" si="7"/>
        <v>0</v>
      </c>
      <c r="BJ142" s="14" t="s">
        <v>83</v>
      </c>
      <c r="BK142" s="163">
        <f t="shared" si="8"/>
        <v>0</v>
      </c>
      <c r="BL142" s="14" t="s">
        <v>177</v>
      </c>
      <c r="BM142" s="162" t="s">
        <v>171</v>
      </c>
    </row>
    <row r="143" spans="1:65" s="2" customFormat="1" ht="33" customHeight="1">
      <c r="A143" s="26"/>
      <c r="B143" s="149"/>
      <c r="C143" s="164" t="s">
        <v>177</v>
      </c>
      <c r="D143" s="164" t="s">
        <v>178</v>
      </c>
      <c r="E143" s="165" t="s">
        <v>1870</v>
      </c>
      <c r="F143" s="166" t="s">
        <v>1871</v>
      </c>
      <c r="G143" s="167" t="s">
        <v>181</v>
      </c>
      <c r="H143" s="168">
        <v>6</v>
      </c>
      <c r="I143" s="169"/>
      <c r="J143" s="169"/>
      <c r="K143" s="170"/>
      <c r="L143" s="27"/>
      <c r="M143" s="171" t="s">
        <v>1</v>
      </c>
      <c r="N143" s="172" t="s">
        <v>36</v>
      </c>
      <c r="O143" s="160">
        <v>0</v>
      </c>
      <c r="P143" s="160">
        <f t="shared" si="0"/>
        <v>0</v>
      </c>
      <c r="Q143" s="160">
        <v>0</v>
      </c>
      <c r="R143" s="160">
        <f t="shared" si="1"/>
        <v>0</v>
      </c>
      <c r="S143" s="160">
        <v>0</v>
      </c>
      <c r="T143" s="161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177</v>
      </c>
      <c r="AT143" s="162" t="s">
        <v>178</v>
      </c>
      <c r="AU143" s="162" t="s">
        <v>83</v>
      </c>
      <c r="AY143" s="14" t="s">
        <v>170</v>
      </c>
      <c r="BE143" s="163">
        <f t="shared" si="3"/>
        <v>0</v>
      </c>
      <c r="BF143" s="163">
        <f t="shared" si="4"/>
        <v>0</v>
      </c>
      <c r="BG143" s="163">
        <f t="shared" si="5"/>
        <v>0</v>
      </c>
      <c r="BH143" s="163">
        <f t="shared" si="6"/>
        <v>0</v>
      </c>
      <c r="BI143" s="163">
        <f t="shared" si="7"/>
        <v>0</v>
      </c>
      <c r="BJ143" s="14" t="s">
        <v>83</v>
      </c>
      <c r="BK143" s="163">
        <f t="shared" si="8"/>
        <v>0</v>
      </c>
      <c r="BL143" s="14" t="s">
        <v>177</v>
      </c>
      <c r="BM143" s="162" t="s">
        <v>176</v>
      </c>
    </row>
    <row r="144" spans="1:65" s="2" customFormat="1" ht="33" customHeight="1">
      <c r="A144" s="26"/>
      <c r="B144" s="149"/>
      <c r="C144" s="164" t="s">
        <v>187</v>
      </c>
      <c r="D144" s="164" t="s">
        <v>178</v>
      </c>
      <c r="E144" s="165" t="s">
        <v>1872</v>
      </c>
      <c r="F144" s="166" t="s">
        <v>1873</v>
      </c>
      <c r="G144" s="167" t="s">
        <v>181</v>
      </c>
      <c r="H144" s="168">
        <v>30.12</v>
      </c>
      <c r="I144" s="169"/>
      <c r="J144" s="169"/>
      <c r="K144" s="170"/>
      <c r="L144" s="27"/>
      <c r="M144" s="171" t="s">
        <v>1</v>
      </c>
      <c r="N144" s="172" t="s">
        <v>36</v>
      </c>
      <c r="O144" s="160">
        <v>0</v>
      </c>
      <c r="P144" s="160">
        <f t="shared" si="0"/>
        <v>0</v>
      </c>
      <c r="Q144" s="160">
        <v>0</v>
      </c>
      <c r="R144" s="160">
        <f t="shared" si="1"/>
        <v>0</v>
      </c>
      <c r="S144" s="160">
        <v>0</v>
      </c>
      <c r="T144" s="161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177</v>
      </c>
      <c r="AT144" s="162" t="s">
        <v>178</v>
      </c>
      <c r="AU144" s="162" t="s">
        <v>83</v>
      </c>
      <c r="AY144" s="14" t="s">
        <v>170</v>
      </c>
      <c r="BE144" s="163">
        <f t="shared" si="3"/>
        <v>0</v>
      </c>
      <c r="BF144" s="163">
        <f t="shared" si="4"/>
        <v>0</v>
      </c>
      <c r="BG144" s="163">
        <f t="shared" si="5"/>
        <v>0</v>
      </c>
      <c r="BH144" s="163">
        <f t="shared" si="6"/>
        <v>0</v>
      </c>
      <c r="BI144" s="163">
        <f t="shared" si="7"/>
        <v>0</v>
      </c>
      <c r="BJ144" s="14" t="s">
        <v>83</v>
      </c>
      <c r="BK144" s="163">
        <f t="shared" si="8"/>
        <v>0</v>
      </c>
      <c r="BL144" s="14" t="s">
        <v>177</v>
      </c>
      <c r="BM144" s="162" t="s">
        <v>190</v>
      </c>
    </row>
    <row r="145" spans="1:65" s="2" customFormat="1" ht="33" customHeight="1">
      <c r="A145" s="26"/>
      <c r="B145" s="149"/>
      <c r="C145" s="164" t="s">
        <v>171</v>
      </c>
      <c r="D145" s="164" t="s">
        <v>178</v>
      </c>
      <c r="E145" s="165" t="s">
        <v>1874</v>
      </c>
      <c r="F145" s="166" t="s">
        <v>1875</v>
      </c>
      <c r="G145" s="167" t="s">
        <v>181</v>
      </c>
      <c r="H145" s="168">
        <v>12.96</v>
      </c>
      <c r="I145" s="169"/>
      <c r="J145" s="169"/>
      <c r="K145" s="170"/>
      <c r="L145" s="27"/>
      <c r="M145" s="171" t="s">
        <v>1</v>
      </c>
      <c r="N145" s="172" t="s">
        <v>36</v>
      </c>
      <c r="O145" s="160">
        <v>0</v>
      </c>
      <c r="P145" s="160">
        <f t="shared" si="0"/>
        <v>0</v>
      </c>
      <c r="Q145" s="160">
        <v>0</v>
      </c>
      <c r="R145" s="160">
        <f t="shared" si="1"/>
        <v>0</v>
      </c>
      <c r="S145" s="160">
        <v>0</v>
      </c>
      <c r="T145" s="161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177</v>
      </c>
      <c r="AT145" s="162" t="s">
        <v>178</v>
      </c>
      <c r="AU145" s="162" t="s">
        <v>83</v>
      </c>
      <c r="AY145" s="14" t="s">
        <v>170</v>
      </c>
      <c r="BE145" s="163">
        <f t="shared" si="3"/>
        <v>0</v>
      </c>
      <c r="BF145" s="163">
        <f t="shared" si="4"/>
        <v>0</v>
      </c>
      <c r="BG145" s="163">
        <f t="shared" si="5"/>
        <v>0</v>
      </c>
      <c r="BH145" s="163">
        <f t="shared" si="6"/>
        <v>0</v>
      </c>
      <c r="BI145" s="163">
        <f t="shared" si="7"/>
        <v>0</v>
      </c>
      <c r="BJ145" s="14" t="s">
        <v>83</v>
      </c>
      <c r="BK145" s="163">
        <f t="shared" si="8"/>
        <v>0</v>
      </c>
      <c r="BL145" s="14" t="s">
        <v>177</v>
      </c>
      <c r="BM145" s="162" t="s">
        <v>193</v>
      </c>
    </row>
    <row r="146" spans="1:65" s="2" customFormat="1" ht="37.9" customHeight="1">
      <c r="A146" s="26"/>
      <c r="B146" s="149"/>
      <c r="C146" s="164" t="s">
        <v>1189</v>
      </c>
      <c r="D146" s="164" t="s">
        <v>178</v>
      </c>
      <c r="E146" s="165" t="s">
        <v>1876</v>
      </c>
      <c r="F146" s="166" t="s">
        <v>1877</v>
      </c>
      <c r="G146" s="167" t="s">
        <v>181</v>
      </c>
      <c r="H146" s="168">
        <v>7.9649999999999999</v>
      </c>
      <c r="I146" s="169"/>
      <c r="J146" s="169"/>
      <c r="K146" s="170"/>
      <c r="L146" s="27"/>
      <c r="M146" s="171" t="s">
        <v>1</v>
      </c>
      <c r="N146" s="172" t="s">
        <v>36</v>
      </c>
      <c r="O146" s="160">
        <v>0</v>
      </c>
      <c r="P146" s="160">
        <f t="shared" si="0"/>
        <v>0</v>
      </c>
      <c r="Q146" s="160">
        <v>0</v>
      </c>
      <c r="R146" s="160">
        <f t="shared" si="1"/>
        <v>0</v>
      </c>
      <c r="S146" s="160">
        <v>0</v>
      </c>
      <c r="T146" s="161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177</v>
      </c>
      <c r="AT146" s="162" t="s">
        <v>178</v>
      </c>
      <c r="AU146" s="162" t="s">
        <v>83</v>
      </c>
      <c r="AY146" s="14" t="s">
        <v>170</v>
      </c>
      <c r="BE146" s="163">
        <f t="shared" si="3"/>
        <v>0</v>
      </c>
      <c r="BF146" s="163">
        <f t="shared" si="4"/>
        <v>0</v>
      </c>
      <c r="BG146" s="163">
        <f t="shared" si="5"/>
        <v>0</v>
      </c>
      <c r="BH146" s="163">
        <f t="shared" si="6"/>
        <v>0</v>
      </c>
      <c r="BI146" s="163">
        <f t="shared" si="7"/>
        <v>0</v>
      </c>
      <c r="BJ146" s="14" t="s">
        <v>83</v>
      </c>
      <c r="BK146" s="163">
        <f t="shared" si="8"/>
        <v>0</v>
      </c>
      <c r="BL146" s="14" t="s">
        <v>177</v>
      </c>
      <c r="BM146" s="162" t="s">
        <v>197</v>
      </c>
    </row>
    <row r="147" spans="1:65" s="2" customFormat="1" ht="24.2" customHeight="1">
      <c r="A147" s="26"/>
      <c r="B147" s="149"/>
      <c r="C147" s="164" t="s">
        <v>490</v>
      </c>
      <c r="D147" s="164" t="s">
        <v>178</v>
      </c>
      <c r="E147" s="165" t="s">
        <v>1878</v>
      </c>
      <c r="F147" s="166" t="s">
        <v>1879</v>
      </c>
      <c r="G147" s="167" t="s">
        <v>181</v>
      </c>
      <c r="H147" s="168">
        <v>126.62</v>
      </c>
      <c r="I147" s="169"/>
      <c r="J147" s="169"/>
      <c r="K147" s="170"/>
      <c r="L147" s="27"/>
      <c r="M147" s="171" t="s">
        <v>1</v>
      </c>
      <c r="N147" s="172" t="s">
        <v>36</v>
      </c>
      <c r="O147" s="160">
        <v>0</v>
      </c>
      <c r="P147" s="160">
        <f t="shared" si="0"/>
        <v>0</v>
      </c>
      <c r="Q147" s="160">
        <v>0</v>
      </c>
      <c r="R147" s="160">
        <f t="shared" si="1"/>
        <v>0</v>
      </c>
      <c r="S147" s="160">
        <v>0</v>
      </c>
      <c r="T147" s="161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177</v>
      </c>
      <c r="AT147" s="162" t="s">
        <v>178</v>
      </c>
      <c r="AU147" s="162" t="s">
        <v>83</v>
      </c>
      <c r="AY147" s="14" t="s">
        <v>170</v>
      </c>
      <c r="BE147" s="163">
        <f t="shared" si="3"/>
        <v>0</v>
      </c>
      <c r="BF147" s="163">
        <f t="shared" si="4"/>
        <v>0</v>
      </c>
      <c r="BG147" s="163">
        <f t="shared" si="5"/>
        <v>0</v>
      </c>
      <c r="BH147" s="163">
        <f t="shared" si="6"/>
        <v>0</v>
      </c>
      <c r="BI147" s="163">
        <f t="shared" si="7"/>
        <v>0</v>
      </c>
      <c r="BJ147" s="14" t="s">
        <v>83</v>
      </c>
      <c r="BK147" s="163">
        <f t="shared" si="8"/>
        <v>0</v>
      </c>
      <c r="BL147" s="14" t="s">
        <v>177</v>
      </c>
      <c r="BM147" s="162" t="s">
        <v>200</v>
      </c>
    </row>
    <row r="148" spans="1:65" s="12" customFormat="1" ht="22.9" customHeight="1">
      <c r="B148" s="137"/>
      <c r="D148" s="138" t="s">
        <v>69</v>
      </c>
      <c r="E148" s="147" t="s">
        <v>171</v>
      </c>
      <c r="F148" s="147" t="s">
        <v>172</v>
      </c>
      <c r="J148" s="148"/>
      <c r="L148" s="137"/>
      <c r="M148" s="141"/>
      <c r="N148" s="142"/>
      <c r="O148" s="142"/>
      <c r="P148" s="143">
        <f>SUM(P149:P154)</f>
        <v>0</v>
      </c>
      <c r="Q148" s="142"/>
      <c r="R148" s="143">
        <f>SUM(R149:R154)</f>
        <v>0</v>
      </c>
      <c r="S148" s="142"/>
      <c r="T148" s="144">
        <f>SUM(T149:T154)</f>
        <v>0</v>
      </c>
      <c r="AR148" s="138" t="s">
        <v>77</v>
      </c>
      <c r="AT148" s="145" t="s">
        <v>69</v>
      </c>
      <c r="AU148" s="145" t="s">
        <v>77</v>
      </c>
      <c r="AY148" s="138" t="s">
        <v>170</v>
      </c>
      <c r="BK148" s="146">
        <f>SUM(BK149:BK154)</f>
        <v>0</v>
      </c>
    </row>
    <row r="149" spans="1:65" s="2" customFormat="1" ht="24.2" customHeight="1">
      <c r="A149" s="26"/>
      <c r="B149" s="149"/>
      <c r="C149" s="164" t="s">
        <v>194</v>
      </c>
      <c r="D149" s="164" t="s">
        <v>178</v>
      </c>
      <c r="E149" s="165" t="s">
        <v>1880</v>
      </c>
      <c r="F149" s="166" t="s">
        <v>1881</v>
      </c>
      <c r="G149" s="167" t="s">
        <v>181</v>
      </c>
      <c r="H149" s="168">
        <v>211.56</v>
      </c>
      <c r="I149" s="169"/>
      <c r="J149" s="169"/>
      <c r="K149" s="170"/>
      <c r="L149" s="27"/>
      <c r="M149" s="171" t="s">
        <v>1</v>
      </c>
      <c r="N149" s="172" t="s">
        <v>36</v>
      </c>
      <c r="O149" s="160">
        <v>0</v>
      </c>
      <c r="P149" s="160">
        <f t="shared" ref="P149:P154" si="9">O149*H149</f>
        <v>0</v>
      </c>
      <c r="Q149" s="160">
        <v>0</v>
      </c>
      <c r="R149" s="160">
        <f t="shared" ref="R149:R154" si="10">Q149*H149</f>
        <v>0</v>
      </c>
      <c r="S149" s="160">
        <v>0</v>
      </c>
      <c r="T149" s="161">
        <f t="shared" ref="T149:T154" si="11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177</v>
      </c>
      <c r="AT149" s="162" t="s">
        <v>178</v>
      </c>
      <c r="AU149" s="162" t="s">
        <v>83</v>
      </c>
      <c r="AY149" s="14" t="s">
        <v>170</v>
      </c>
      <c r="BE149" s="163">
        <f t="shared" ref="BE149:BE154" si="12">IF(N149="základná",J149,0)</f>
        <v>0</v>
      </c>
      <c r="BF149" s="163">
        <f t="shared" ref="BF149:BF154" si="13">IF(N149="znížená",J149,0)</f>
        <v>0</v>
      </c>
      <c r="BG149" s="163">
        <f t="shared" ref="BG149:BG154" si="14">IF(N149="zákl. prenesená",J149,0)</f>
        <v>0</v>
      </c>
      <c r="BH149" s="163">
        <f t="shared" ref="BH149:BH154" si="15">IF(N149="zníž. prenesená",J149,0)</f>
        <v>0</v>
      </c>
      <c r="BI149" s="163">
        <f t="shared" ref="BI149:BI154" si="16">IF(N149="nulová",J149,0)</f>
        <v>0</v>
      </c>
      <c r="BJ149" s="14" t="s">
        <v>83</v>
      </c>
      <c r="BK149" s="163">
        <f t="shared" ref="BK149:BK154" si="17">ROUND(I149*H149,2)</f>
        <v>0</v>
      </c>
      <c r="BL149" s="14" t="s">
        <v>177</v>
      </c>
      <c r="BM149" s="162" t="s">
        <v>204</v>
      </c>
    </row>
    <row r="150" spans="1:65" s="2" customFormat="1" ht="24.2" customHeight="1">
      <c r="A150" s="26"/>
      <c r="B150" s="149"/>
      <c r="C150" s="164" t="s">
        <v>176</v>
      </c>
      <c r="D150" s="164" t="s">
        <v>178</v>
      </c>
      <c r="E150" s="165" t="s">
        <v>1882</v>
      </c>
      <c r="F150" s="166" t="s">
        <v>1883</v>
      </c>
      <c r="G150" s="167" t="s">
        <v>181</v>
      </c>
      <c r="H150" s="168">
        <v>144.47999999999999</v>
      </c>
      <c r="I150" s="169"/>
      <c r="J150" s="169"/>
      <c r="K150" s="170"/>
      <c r="L150" s="27"/>
      <c r="M150" s="171" t="s">
        <v>1</v>
      </c>
      <c r="N150" s="172" t="s">
        <v>36</v>
      </c>
      <c r="O150" s="160">
        <v>0</v>
      </c>
      <c r="P150" s="160">
        <f t="shared" si="9"/>
        <v>0</v>
      </c>
      <c r="Q150" s="160">
        <v>0</v>
      </c>
      <c r="R150" s="160">
        <f t="shared" si="10"/>
        <v>0</v>
      </c>
      <c r="S150" s="160">
        <v>0</v>
      </c>
      <c r="T150" s="161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177</v>
      </c>
      <c r="AT150" s="162" t="s">
        <v>178</v>
      </c>
      <c r="AU150" s="162" t="s">
        <v>83</v>
      </c>
      <c r="AY150" s="14" t="s">
        <v>170</v>
      </c>
      <c r="BE150" s="163">
        <f t="shared" si="12"/>
        <v>0</v>
      </c>
      <c r="BF150" s="163">
        <f t="shared" si="13"/>
        <v>0</v>
      </c>
      <c r="BG150" s="163">
        <f t="shared" si="14"/>
        <v>0</v>
      </c>
      <c r="BH150" s="163">
        <f t="shared" si="15"/>
        <v>0</v>
      </c>
      <c r="BI150" s="163">
        <f t="shared" si="16"/>
        <v>0</v>
      </c>
      <c r="BJ150" s="14" t="s">
        <v>83</v>
      </c>
      <c r="BK150" s="163">
        <f t="shared" si="17"/>
        <v>0</v>
      </c>
      <c r="BL150" s="14" t="s">
        <v>177</v>
      </c>
      <c r="BM150" s="162" t="s">
        <v>7</v>
      </c>
    </row>
    <row r="151" spans="1:65" s="2" customFormat="1" ht="33" customHeight="1">
      <c r="A151" s="26"/>
      <c r="B151" s="149"/>
      <c r="C151" s="164" t="s">
        <v>201</v>
      </c>
      <c r="D151" s="164" t="s">
        <v>178</v>
      </c>
      <c r="E151" s="165" t="s">
        <v>1884</v>
      </c>
      <c r="F151" s="166" t="s">
        <v>1885</v>
      </c>
      <c r="G151" s="167" t="s">
        <v>208</v>
      </c>
      <c r="H151" s="168">
        <v>357.9</v>
      </c>
      <c r="I151" s="169"/>
      <c r="J151" s="169"/>
      <c r="K151" s="170"/>
      <c r="L151" s="27"/>
      <c r="M151" s="171" t="s">
        <v>1</v>
      </c>
      <c r="N151" s="172" t="s">
        <v>36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177</v>
      </c>
      <c r="AT151" s="162" t="s">
        <v>178</v>
      </c>
      <c r="AU151" s="162" t="s">
        <v>83</v>
      </c>
      <c r="AY151" s="14" t="s">
        <v>170</v>
      </c>
      <c r="BE151" s="163">
        <f t="shared" si="12"/>
        <v>0</v>
      </c>
      <c r="BF151" s="163">
        <f t="shared" si="13"/>
        <v>0</v>
      </c>
      <c r="BG151" s="163">
        <f t="shared" si="14"/>
        <v>0</v>
      </c>
      <c r="BH151" s="163">
        <f t="shared" si="15"/>
        <v>0</v>
      </c>
      <c r="BI151" s="163">
        <f t="shared" si="16"/>
        <v>0</v>
      </c>
      <c r="BJ151" s="14" t="s">
        <v>83</v>
      </c>
      <c r="BK151" s="163">
        <f t="shared" si="17"/>
        <v>0</v>
      </c>
      <c r="BL151" s="14" t="s">
        <v>177</v>
      </c>
      <c r="BM151" s="162" t="s">
        <v>212</v>
      </c>
    </row>
    <row r="152" spans="1:65" s="2" customFormat="1" ht="24.2" customHeight="1">
      <c r="A152" s="26"/>
      <c r="B152" s="149"/>
      <c r="C152" s="150" t="s">
        <v>190</v>
      </c>
      <c r="D152" s="150" t="s">
        <v>173</v>
      </c>
      <c r="E152" s="151" t="s">
        <v>1886</v>
      </c>
      <c r="F152" s="152" t="s">
        <v>1887</v>
      </c>
      <c r="G152" s="153" t="s">
        <v>208</v>
      </c>
      <c r="H152" s="154">
        <v>357.9</v>
      </c>
      <c r="I152" s="155"/>
      <c r="J152" s="155"/>
      <c r="K152" s="156"/>
      <c r="L152" s="157"/>
      <c r="M152" s="158" t="s">
        <v>1</v>
      </c>
      <c r="N152" s="159" t="s">
        <v>36</v>
      </c>
      <c r="O152" s="160">
        <v>0</v>
      </c>
      <c r="P152" s="160">
        <f t="shared" si="9"/>
        <v>0</v>
      </c>
      <c r="Q152" s="160">
        <v>0</v>
      </c>
      <c r="R152" s="160">
        <f t="shared" si="10"/>
        <v>0</v>
      </c>
      <c r="S152" s="160">
        <v>0</v>
      </c>
      <c r="T152" s="161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176</v>
      </c>
      <c r="AT152" s="162" t="s">
        <v>173</v>
      </c>
      <c r="AU152" s="162" t="s">
        <v>83</v>
      </c>
      <c r="AY152" s="14" t="s">
        <v>170</v>
      </c>
      <c r="BE152" s="163">
        <f t="shared" si="12"/>
        <v>0</v>
      </c>
      <c r="BF152" s="163">
        <f t="shared" si="13"/>
        <v>0</v>
      </c>
      <c r="BG152" s="163">
        <f t="shared" si="14"/>
        <v>0</v>
      </c>
      <c r="BH152" s="163">
        <f t="shared" si="15"/>
        <v>0</v>
      </c>
      <c r="BI152" s="163">
        <f t="shared" si="16"/>
        <v>0</v>
      </c>
      <c r="BJ152" s="14" t="s">
        <v>83</v>
      </c>
      <c r="BK152" s="163">
        <f t="shared" si="17"/>
        <v>0</v>
      </c>
      <c r="BL152" s="14" t="s">
        <v>177</v>
      </c>
      <c r="BM152" s="162" t="s">
        <v>215</v>
      </c>
    </row>
    <row r="153" spans="1:65" s="2" customFormat="1" ht="33" customHeight="1">
      <c r="A153" s="26"/>
      <c r="B153" s="149"/>
      <c r="C153" s="164" t="s">
        <v>209</v>
      </c>
      <c r="D153" s="164" t="s">
        <v>178</v>
      </c>
      <c r="E153" s="165" t="s">
        <v>1888</v>
      </c>
      <c r="F153" s="166" t="s">
        <v>1889</v>
      </c>
      <c r="G153" s="167" t="s">
        <v>208</v>
      </c>
      <c r="H153" s="168">
        <v>3.3</v>
      </c>
      <c r="I153" s="169"/>
      <c r="J153" s="169"/>
      <c r="K153" s="170"/>
      <c r="L153" s="27"/>
      <c r="M153" s="171" t="s">
        <v>1</v>
      </c>
      <c r="N153" s="172" t="s">
        <v>36</v>
      </c>
      <c r="O153" s="160">
        <v>0</v>
      </c>
      <c r="P153" s="160">
        <f t="shared" si="9"/>
        <v>0</v>
      </c>
      <c r="Q153" s="160">
        <v>0</v>
      </c>
      <c r="R153" s="160">
        <f t="shared" si="10"/>
        <v>0</v>
      </c>
      <c r="S153" s="160">
        <v>0</v>
      </c>
      <c r="T153" s="161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177</v>
      </c>
      <c r="AT153" s="162" t="s">
        <v>178</v>
      </c>
      <c r="AU153" s="162" t="s">
        <v>83</v>
      </c>
      <c r="AY153" s="14" t="s">
        <v>170</v>
      </c>
      <c r="BE153" s="163">
        <f t="shared" si="12"/>
        <v>0</v>
      </c>
      <c r="BF153" s="163">
        <f t="shared" si="13"/>
        <v>0</v>
      </c>
      <c r="BG153" s="163">
        <f t="shared" si="14"/>
        <v>0</v>
      </c>
      <c r="BH153" s="163">
        <f t="shared" si="15"/>
        <v>0</v>
      </c>
      <c r="BI153" s="163">
        <f t="shared" si="16"/>
        <v>0</v>
      </c>
      <c r="BJ153" s="14" t="s">
        <v>83</v>
      </c>
      <c r="BK153" s="163">
        <f t="shared" si="17"/>
        <v>0</v>
      </c>
      <c r="BL153" s="14" t="s">
        <v>177</v>
      </c>
      <c r="BM153" s="162" t="s">
        <v>220</v>
      </c>
    </row>
    <row r="154" spans="1:65" s="2" customFormat="1" ht="24.2" customHeight="1">
      <c r="A154" s="26"/>
      <c r="B154" s="149"/>
      <c r="C154" s="150" t="s">
        <v>193</v>
      </c>
      <c r="D154" s="150" t="s">
        <v>173</v>
      </c>
      <c r="E154" s="151" t="s">
        <v>1890</v>
      </c>
      <c r="F154" s="152" t="s">
        <v>1891</v>
      </c>
      <c r="G154" s="153" t="s">
        <v>208</v>
      </c>
      <c r="H154" s="154">
        <v>3.3</v>
      </c>
      <c r="I154" s="155"/>
      <c r="J154" s="155"/>
      <c r="K154" s="156"/>
      <c r="L154" s="157"/>
      <c r="M154" s="158" t="s">
        <v>1</v>
      </c>
      <c r="N154" s="159" t="s">
        <v>36</v>
      </c>
      <c r="O154" s="160">
        <v>0</v>
      </c>
      <c r="P154" s="160">
        <f t="shared" si="9"/>
        <v>0</v>
      </c>
      <c r="Q154" s="160">
        <v>0</v>
      </c>
      <c r="R154" s="160">
        <f t="shared" si="10"/>
        <v>0</v>
      </c>
      <c r="S154" s="160">
        <v>0</v>
      </c>
      <c r="T154" s="161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176</v>
      </c>
      <c r="AT154" s="162" t="s">
        <v>173</v>
      </c>
      <c r="AU154" s="162" t="s">
        <v>83</v>
      </c>
      <c r="AY154" s="14" t="s">
        <v>170</v>
      </c>
      <c r="BE154" s="163">
        <f t="shared" si="12"/>
        <v>0</v>
      </c>
      <c r="BF154" s="163">
        <f t="shared" si="13"/>
        <v>0</v>
      </c>
      <c r="BG154" s="163">
        <f t="shared" si="14"/>
        <v>0</v>
      </c>
      <c r="BH154" s="163">
        <f t="shared" si="15"/>
        <v>0</v>
      </c>
      <c r="BI154" s="163">
        <f t="shared" si="16"/>
        <v>0</v>
      </c>
      <c r="BJ154" s="14" t="s">
        <v>83</v>
      </c>
      <c r="BK154" s="163">
        <f t="shared" si="17"/>
        <v>0</v>
      </c>
      <c r="BL154" s="14" t="s">
        <v>177</v>
      </c>
      <c r="BM154" s="162" t="s">
        <v>223</v>
      </c>
    </row>
    <row r="155" spans="1:65" s="12" customFormat="1" ht="22.9" customHeight="1">
      <c r="B155" s="137"/>
      <c r="D155" s="138" t="s">
        <v>69</v>
      </c>
      <c r="E155" s="147" t="s">
        <v>1892</v>
      </c>
      <c r="F155" s="147" t="s">
        <v>1893</v>
      </c>
      <c r="J155" s="148"/>
      <c r="L155" s="137"/>
      <c r="M155" s="141"/>
      <c r="N155" s="142"/>
      <c r="O155" s="142"/>
      <c r="P155" s="143">
        <f>SUM(P156:P166)</f>
        <v>0</v>
      </c>
      <c r="Q155" s="142"/>
      <c r="R155" s="143">
        <f>SUM(R156:R166)</f>
        <v>0</v>
      </c>
      <c r="S155" s="142"/>
      <c r="T155" s="144">
        <f>SUM(T156:T166)</f>
        <v>0</v>
      </c>
      <c r="AR155" s="138" t="s">
        <v>77</v>
      </c>
      <c r="AT155" s="145" t="s">
        <v>69</v>
      </c>
      <c r="AU155" s="145" t="s">
        <v>77</v>
      </c>
      <c r="AY155" s="138" t="s">
        <v>170</v>
      </c>
      <c r="BK155" s="146">
        <f>SUM(BK156:BK166)</f>
        <v>0</v>
      </c>
    </row>
    <row r="156" spans="1:65" s="2" customFormat="1" ht="24.2" customHeight="1">
      <c r="A156" s="26"/>
      <c r="B156" s="149"/>
      <c r="C156" s="164" t="s">
        <v>216</v>
      </c>
      <c r="D156" s="164" t="s">
        <v>178</v>
      </c>
      <c r="E156" s="165" t="s">
        <v>1894</v>
      </c>
      <c r="F156" s="166" t="s">
        <v>1895</v>
      </c>
      <c r="G156" s="167" t="s">
        <v>219</v>
      </c>
      <c r="H156" s="168">
        <v>62</v>
      </c>
      <c r="I156" s="169"/>
      <c r="J156" s="169"/>
      <c r="K156" s="170"/>
      <c r="L156" s="27"/>
      <c r="M156" s="171" t="s">
        <v>1</v>
      </c>
      <c r="N156" s="172" t="s">
        <v>36</v>
      </c>
      <c r="O156" s="160">
        <v>0</v>
      </c>
      <c r="P156" s="160">
        <f t="shared" ref="P156:P166" si="18">O156*H156</f>
        <v>0</v>
      </c>
      <c r="Q156" s="160">
        <v>0</v>
      </c>
      <c r="R156" s="160">
        <f t="shared" ref="R156:R166" si="19">Q156*H156</f>
        <v>0</v>
      </c>
      <c r="S156" s="160">
        <v>0</v>
      </c>
      <c r="T156" s="161">
        <f t="shared" ref="T156:T166" si="20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177</v>
      </c>
      <c r="AT156" s="162" t="s">
        <v>178</v>
      </c>
      <c r="AU156" s="162" t="s">
        <v>83</v>
      </c>
      <c r="AY156" s="14" t="s">
        <v>170</v>
      </c>
      <c r="BE156" s="163">
        <f t="shared" ref="BE156:BE166" si="21">IF(N156="základná",J156,0)</f>
        <v>0</v>
      </c>
      <c r="BF156" s="163">
        <f t="shared" ref="BF156:BF166" si="22">IF(N156="znížená",J156,0)</f>
        <v>0</v>
      </c>
      <c r="BG156" s="163">
        <f t="shared" ref="BG156:BG166" si="23">IF(N156="zákl. prenesená",J156,0)</f>
        <v>0</v>
      </c>
      <c r="BH156" s="163">
        <f t="shared" ref="BH156:BH166" si="24">IF(N156="zníž. prenesená",J156,0)</f>
        <v>0</v>
      </c>
      <c r="BI156" s="163">
        <f t="shared" ref="BI156:BI166" si="25">IF(N156="nulová",J156,0)</f>
        <v>0</v>
      </c>
      <c r="BJ156" s="14" t="s">
        <v>83</v>
      </c>
      <c r="BK156" s="163">
        <f t="shared" ref="BK156:BK166" si="26">ROUND(I156*H156,2)</f>
        <v>0</v>
      </c>
      <c r="BL156" s="14" t="s">
        <v>177</v>
      </c>
      <c r="BM156" s="162" t="s">
        <v>229</v>
      </c>
    </row>
    <row r="157" spans="1:65" s="2" customFormat="1" ht="24.2" customHeight="1">
      <c r="A157" s="26"/>
      <c r="B157" s="149"/>
      <c r="C157" s="150" t="s">
        <v>197</v>
      </c>
      <c r="D157" s="150" t="s">
        <v>173</v>
      </c>
      <c r="E157" s="151" t="s">
        <v>1896</v>
      </c>
      <c r="F157" s="152" t="s">
        <v>1897</v>
      </c>
      <c r="G157" s="153" t="s">
        <v>219</v>
      </c>
      <c r="H157" s="154">
        <v>21</v>
      </c>
      <c r="I157" s="155"/>
      <c r="J157" s="155"/>
      <c r="K157" s="156"/>
      <c r="L157" s="157"/>
      <c r="M157" s="158" t="s">
        <v>1</v>
      </c>
      <c r="N157" s="159" t="s">
        <v>36</v>
      </c>
      <c r="O157" s="160">
        <v>0</v>
      </c>
      <c r="P157" s="160">
        <f t="shared" si="18"/>
        <v>0</v>
      </c>
      <c r="Q157" s="160">
        <v>0</v>
      </c>
      <c r="R157" s="160">
        <f t="shared" si="19"/>
        <v>0</v>
      </c>
      <c r="S157" s="160">
        <v>0</v>
      </c>
      <c r="T157" s="161">
        <f t="shared" si="20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176</v>
      </c>
      <c r="AT157" s="162" t="s">
        <v>173</v>
      </c>
      <c r="AU157" s="162" t="s">
        <v>83</v>
      </c>
      <c r="AY157" s="14" t="s">
        <v>170</v>
      </c>
      <c r="BE157" s="163">
        <f t="shared" si="21"/>
        <v>0</v>
      </c>
      <c r="BF157" s="163">
        <f t="shared" si="22"/>
        <v>0</v>
      </c>
      <c r="BG157" s="163">
        <f t="shared" si="23"/>
        <v>0</v>
      </c>
      <c r="BH157" s="163">
        <f t="shared" si="24"/>
        <v>0</v>
      </c>
      <c r="BI157" s="163">
        <f t="shared" si="25"/>
        <v>0</v>
      </c>
      <c r="BJ157" s="14" t="s">
        <v>83</v>
      </c>
      <c r="BK157" s="163">
        <f t="shared" si="26"/>
        <v>0</v>
      </c>
      <c r="BL157" s="14" t="s">
        <v>177</v>
      </c>
      <c r="BM157" s="162" t="s">
        <v>233</v>
      </c>
    </row>
    <row r="158" spans="1:65" s="2" customFormat="1" ht="24.2" customHeight="1">
      <c r="A158" s="26"/>
      <c r="B158" s="149"/>
      <c r="C158" s="150" t="s">
        <v>253</v>
      </c>
      <c r="D158" s="150" t="s">
        <v>173</v>
      </c>
      <c r="E158" s="151" t="s">
        <v>1898</v>
      </c>
      <c r="F158" s="152" t="s">
        <v>1899</v>
      </c>
      <c r="G158" s="153" t="s">
        <v>219</v>
      </c>
      <c r="H158" s="154">
        <v>21</v>
      </c>
      <c r="I158" s="155"/>
      <c r="J158" s="155"/>
      <c r="K158" s="156"/>
      <c r="L158" s="157"/>
      <c r="M158" s="158" t="s">
        <v>1</v>
      </c>
      <c r="N158" s="159" t="s">
        <v>36</v>
      </c>
      <c r="O158" s="160">
        <v>0</v>
      </c>
      <c r="P158" s="160">
        <f t="shared" si="18"/>
        <v>0</v>
      </c>
      <c r="Q158" s="160">
        <v>0</v>
      </c>
      <c r="R158" s="160">
        <f t="shared" si="19"/>
        <v>0</v>
      </c>
      <c r="S158" s="160">
        <v>0</v>
      </c>
      <c r="T158" s="161">
        <f t="shared" si="20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176</v>
      </c>
      <c r="AT158" s="162" t="s">
        <v>173</v>
      </c>
      <c r="AU158" s="162" t="s">
        <v>83</v>
      </c>
      <c r="AY158" s="14" t="s">
        <v>170</v>
      </c>
      <c r="BE158" s="163">
        <f t="shared" si="21"/>
        <v>0</v>
      </c>
      <c r="BF158" s="163">
        <f t="shared" si="22"/>
        <v>0</v>
      </c>
      <c r="BG158" s="163">
        <f t="shared" si="23"/>
        <v>0</v>
      </c>
      <c r="BH158" s="163">
        <f t="shared" si="24"/>
        <v>0</v>
      </c>
      <c r="BI158" s="163">
        <f t="shared" si="25"/>
        <v>0</v>
      </c>
      <c r="BJ158" s="14" t="s">
        <v>83</v>
      </c>
      <c r="BK158" s="163">
        <f t="shared" si="26"/>
        <v>0</v>
      </c>
      <c r="BL158" s="14" t="s">
        <v>177</v>
      </c>
      <c r="BM158" s="162" t="s">
        <v>230</v>
      </c>
    </row>
    <row r="159" spans="1:65" s="2" customFormat="1" ht="24.2" customHeight="1">
      <c r="A159" s="26"/>
      <c r="B159" s="149"/>
      <c r="C159" s="150" t="s">
        <v>200</v>
      </c>
      <c r="D159" s="150" t="s">
        <v>173</v>
      </c>
      <c r="E159" s="151" t="s">
        <v>1900</v>
      </c>
      <c r="F159" s="152" t="s">
        <v>1901</v>
      </c>
      <c r="G159" s="153" t="s">
        <v>219</v>
      </c>
      <c r="H159" s="154">
        <v>3</v>
      </c>
      <c r="I159" s="155"/>
      <c r="J159" s="155"/>
      <c r="K159" s="156"/>
      <c r="L159" s="157"/>
      <c r="M159" s="158" t="s">
        <v>1</v>
      </c>
      <c r="N159" s="159" t="s">
        <v>36</v>
      </c>
      <c r="O159" s="160">
        <v>0</v>
      </c>
      <c r="P159" s="160">
        <f t="shared" si="18"/>
        <v>0</v>
      </c>
      <c r="Q159" s="160">
        <v>0</v>
      </c>
      <c r="R159" s="160">
        <f t="shared" si="19"/>
        <v>0</v>
      </c>
      <c r="S159" s="160">
        <v>0</v>
      </c>
      <c r="T159" s="161">
        <f t="shared" si="20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176</v>
      </c>
      <c r="AT159" s="162" t="s">
        <v>173</v>
      </c>
      <c r="AU159" s="162" t="s">
        <v>83</v>
      </c>
      <c r="AY159" s="14" t="s">
        <v>170</v>
      </c>
      <c r="BE159" s="163">
        <f t="shared" si="21"/>
        <v>0</v>
      </c>
      <c r="BF159" s="163">
        <f t="shared" si="22"/>
        <v>0</v>
      </c>
      <c r="BG159" s="163">
        <f t="shared" si="23"/>
        <v>0</v>
      </c>
      <c r="BH159" s="163">
        <f t="shared" si="24"/>
        <v>0</v>
      </c>
      <c r="BI159" s="163">
        <f t="shared" si="25"/>
        <v>0</v>
      </c>
      <c r="BJ159" s="14" t="s">
        <v>83</v>
      </c>
      <c r="BK159" s="163">
        <f t="shared" si="26"/>
        <v>0</v>
      </c>
      <c r="BL159" s="14" t="s">
        <v>177</v>
      </c>
      <c r="BM159" s="162" t="s">
        <v>237</v>
      </c>
    </row>
    <row r="160" spans="1:65" s="2" customFormat="1" ht="24.2" customHeight="1">
      <c r="A160" s="26"/>
      <c r="B160" s="149"/>
      <c r="C160" s="150" t="s">
        <v>260</v>
      </c>
      <c r="D160" s="150" t="s">
        <v>173</v>
      </c>
      <c r="E160" s="151" t="s">
        <v>1902</v>
      </c>
      <c r="F160" s="152" t="s">
        <v>1903</v>
      </c>
      <c r="G160" s="153" t="s">
        <v>219</v>
      </c>
      <c r="H160" s="154">
        <v>3</v>
      </c>
      <c r="I160" s="155"/>
      <c r="J160" s="155"/>
      <c r="K160" s="156"/>
      <c r="L160" s="157"/>
      <c r="M160" s="158" t="s">
        <v>1</v>
      </c>
      <c r="N160" s="159" t="s">
        <v>36</v>
      </c>
      <c r="O160" s="160">
        <v>0</v>
      </c>
      <c r="P160" s="160">
        <f t="shared" si="18"/>
        <v>0</v>
      </c>
      <c r="Q160" s="160">
        <v>0</v>
      </c>
      <c r="R160" s="160">
        <f t="shared" si="19"/>
        <v>0</v>
      </c>
      <c r="S160" s="160">
        <v>0</v>
      </c>
      <c r="T160" s="161">
        <f t="shared" si="20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176</v>
      </c>
      <c r="AT160" s="162" t="s">
        <v>173</v>
      </c>
      <c r="AU160" s="162" t="s">
        <v>83</v>
      </c>
      <c r="AY160" s="14" t="s">
        <v>170</v>
      </c>
      <c r="BE160" s="163">
        <f t="shared" si="21"/>
        <v>0</v>
      </c>
      <c r="BF160" s="163">
        <f t="shared" si="22"/>
        <v>0</v>
      </c>
      <c r="BG160" s="163">
        <f t="shared" si="23"/>
        <v>0</v>
      </c>
      <c r="BH160" s="163">
        <f t="shared" si="24"/>
        <v>0</v>
      </c>
      <c r="BI160" s="163">
        <f t="shared" si="25"/>
        <v>0</v>
      </c>
      <c r="BJ160" s="14" t="s">
        <v>83</v>
      </c>
      <c r="BK160" s="163">
        <f t="shared" si="26"/>
        <v>0</v>
      </c>
      <c r="BL160" s="14" t="s">
        <v>177</v>
      </c>
      <c r="BM160" s="162" t="s">
        <v>243</v>
      </c>
    </row>
    <row r="161" spans="1:65" s="2" customFormat="1" ht="24.2" customHeight="1">
      <c r="A161" s="26"/>
      <c r="B161" s="149"/>
      <c r="C161" s="150" t="s">
        <v>204</v>
      </c>
      <c r="D161" s="150" t="s">
        <v>173</v>
      </c>
      <c r="E161" s="151" t="s">
        <v>1904</v>
      </c>
      <c r="F161" s="152" t="s">
        <v>1905</v>
      </c>
      <c r="G161" s="153" t="s">
        <v>219</v>
      </c>
      <c r="H161" s="154">
        <v>1</v>
      </c>
      <c r="I161" s="155"/>
      <c r="J161" s="155"/>
      <c r="K161" s="156"/>
      <c r="L161" s="157"/>
      <c r="M161" s="158" t="s">
        <v>1</v>
      </c>
      <c r="N161" s="159" t="s">
        <v>36</v>
      </c>
      <c r="O161" s="160">
        <v>0</v>
      </c>
      <c r="P161" s="160">
        <f t="shared" si="18"/>
        <v>0</v>
      </c>
      <c r="Q161" s="160">
        <v>0</v>
      </c>
      <c r="R161" s="160">
        <f t="shared" si="19"/>
        <v>0</v>
      </c>
      <c r="S161" s="160">
        <v>0</v>
      </c>
      <c r="T161" s="161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176</v>
      </c>
      <c r="AT161" s="162" t="s">
        <v>173</v>
      </c>
      <c r="AU161" s="162" t="s">
        <v>83</v>
      </c>
      <c r="AY161" s="14" t="s">
        <v>170</v>
      </c>
      <c r="BE161" s="163">
        <f t="shared" si="21"/>
        <v>0</v>
      </c>
      <c r="BF161" s="163">
        <f t="shared" si="22"/>
        <v>0</v>
      </c>
      <c r="BG161" s="163">
        <f t="shared" si="23"/>
        <v>0</v>
      </c>
      <c r="BH161" s="163">
        <f t="shared" si="24"/>
        <v>0</v>
      </c>
      <c r="BI161" s="163">
        <f t="shared" si="25"/>
        <v>0</v>
      </c>
      <c r="BJ161" s="14" t="s">
        <v>83</v>
      </c>
      <c r="BK161" s="163">
        <f t="shared" si="26"/>
        <v>0</v>
      </c>
      <c r="BL161" s="14" t="s">
        <v>177</v>
      </c>
      <c r="BM161" s="162" t="s">
        <v>246</v>
      </c>
    </row>
    <row r="162" spans="1:65" s="2" customFormat="1" ht="24.2" customHeight="1">
      <c r="A162" s="26"/>
      <c r="B162" s="149"/>
      <c r="C162" s="150" t="s">
        <v>267</v>
      </c>
      <c r="D162" s="150" t="s">
        <v>173</v>
      </c>
      <c r="E162" s="151" t="s">
        <v>1906</v>
      </c>
      <c r="F162" s="152" t="s">
        <v>1907</v>
      </c>
      <c r="G162" s="153" t="s">
        <v>219</v>
      </c>
      <c r="H162" s="154">
        <v>3</v>
      </c>
      <c r="I162" s="155"/>
      <c r="J162" s="155"/>
      <c r="K162" s="156"/>
      <c r="L162" s="157"/>
      <c r="M162" s="158" t="s">
        <v>1</v>
      </c>
      <c r="N162" s="159" t="s">
        <v>36</v>
      </c>
      <c r="O162" s="160">
        <v>0</v>
      </c>
      <c r="P162" s="160">
        <f t="shared" si="18"/>
        <v>0</v>
      </c>
      <c r="Q162" s="160">
        <v>0</v>
      </c>
      <c r="R162" s="160">
        <f t="shared" si="19"/>
        <v>0</v>
      </c>
      <c r="S162" s="160">
        <v>0</v>
      </c>
      <c r="T162" s="161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176</v>
      </c>
      <c r="AT162" s="162" t="s">
        <v>173</v>
      </c>
      <c r="AU162" s="162" t="s">
        <v>83</v>
      </c>
      <c r="AY162" s="14" t="s">
        <v>170</v>
      </c>
      <c r="BE162" s="163">
        <f t="shared" si="21"/>
        <v>0</v>
      </c>
      <c r="BF162" s="163">
        <f t="shared" si="22"/>
        <v>0</v>
      </c>
      <c r="BG162" s="163">
        <f t="shared" si="23"/>
        <v>0</v>
      </c>
      <c r="BH162" s="163">
        <f t="shared" si="24"/>
        <v>0</v>
      </c>
      <c r="BI162" s="163">
        <f t="shared" si="25"/>
        <v>0</v>
      </c>
      <c r="BJ162" s="14" t="s">
        <v>83</v>
      </c>
      <c r="BK162" s="163">
        <f t="shared" si="26"/>
        <v>0</v>
      </c>
      <c r="BL162" s="14" t="s">
        <v>177</v>
      </c>
      <c r="BM162" s="162" t="s">
        <v>250</v>
      </c>
    </row>
    <row r="163" spans="1:65" s="2" customFormat="1" ht="24.2" customHeight="1">
      <c r="A163" s="26"/>
      <c r="B163" s="149"/>
      <c r="C163" s="150" t="s">
        <v>7</v>
      </c>
      <c r="D163" s="150" t="s">
        <v>173</v>
      </c>
      <c r="E163" s="151" t="s">
        <v>1908</v>
      </c>
      <c r="F163" s="152" t="s">
        <v>1909</v>
      </c>
      <c r="G163" s="153" t="s">
        <v>219</v>
      </c>
      <c r="H163" s="154">
        <v>3</v>
      </c>
      <c r="I163" s="155"/>
      <c r="J163" s="155"/>
      <c r="K163" s="156"/>
      <c r="L163" s="157"/>
      <c r="M163" s="158" t="s">
        <v>1</v>
      </c>
      <c r="N163" s="159" t="s">
        <v>36</v>
      </c>
      <c r="O163" s="160">
        <v>0</v>
      </c>
      <c r="P163" s="160">
        <f t="shared" si="18"/>
        <v>0</v>
      </c>
      <c r="Q163" s="160">
        <v>0</v>
      </c>
      <c r="R163" s="160">
        <f t="shared" si="19"/>
        <v>0</v>
      </c>
      <c r="S163" s="160">
        <v>0</v>
      </c>
      <c r="T163" s="161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176</v>
      </c>
      <c r="AT163" s="162" t="s">
        <v>173</v>
      </c>
      <c r="AU163" s="162" t="s">
        <v>83</v>
      </c>
      <c r="AY163" s="14" t="s">
        <v>170</v>
      </c>
      <c r="BE163" s="163">
        <f t="shared" si="21"/>
        <v>0</v>
      </c>
      <c r="BF163" s="163">
        <f t="shared" si="22"/>
        <v>0</v>
      </c>
      <c r="BG163" s="163">
        <f t="shared" si="23"/>
        <v>0</v>
      </c>
      <c r="BH163" s="163">
        <f t="shared" si="24"/>
        <v>0</v>
      </c>
      <c r="BI163" s="163">
        <f t="shared" si="25"/>
        <v>0</v>
      </c>
      <c r="BJ163" s="14" t="s">
        <v>83</v>
      </c>
      <c r="BK163" s="163">
        <f t="shared" si="26"/>
        <v>0</v>
      </c>
      <c r="BL163" s="14" t="s">
        <v>177</v>
      </c>
      <c r="BM163" s="162" t="s">
        <v>256</v>
      </c>
    </row>
    <row r="164" spans="1:65" s="2" customFormat="1" ht="24.2" customHeight="1">
      <c r="A164" s="26"/>
      <c r="B164" s="149"/>
      <c r="C164" s="150" t="s">
        <v>281</v>
      </c>
      <c r="D164" s="150" t="s">
        <v>173</v>
      </c>
      <c r="E164" s="151" t="s">
        <v>1910</v>
      </c>
      <c r="F164" s="152" t="s">
        <v>1911</v>
      </c>
      <c r="G164" s="153" t="s">
        <v>219</v>
      </c>
      <c r="H164" s="154">
        <v>3</v>
      </c>
      <c r="I164" s="155"/>
      <c r="J164" s="155"/>
      <c r="K164" s="156"/>
      <c r="L164" s="157"/>
      <c r="M164" s="158" t="s">
        <v>1</v>
      </c>
      <c r="N164" s="159" t="s">
        <v>36</v>
      </c>
      <c r="O164" s="160">
        <v>0</v>
      </c>
      <c r="P164" s="160">
        <f t="shared" si="18"/>
        <v>0</v>
      </c>
      <c r="Q164" s="160">
        <v>0</v>
      </c>
      <c r="R164" s="160">
        <f t="shared" si="19"/>
        <v>0</v>
      </c>
      <c r="S164" s="160">
        <v>0</v>
      </c>
      <c r="T164" s="161">
        <f t="shared" si="20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176</v>
      </c>
      <c r="AT164" s="162" t="s">
        <v>173</v>
      </c>
      <c r="AU164" s="162" t="s">
        <v>83</v>
      </c>
      <c r="AY164" s="14" t="s">
        <v>170</v>
      </c>
      <c r="BE164" s="163">
        <f t="shared" si="21"/>
        <v>0</v>
      </c>
      <c r="BF164" s="163">
        <f t="shared" si="22"/>
        <v>0</v>
      </c>
      <c r="BG164" s="163">
        <f t="shared" si="23"/>
        <v>0</v>
      </c>
      <c r="BH164" s="163">
        <f t="shared" si="24"/>
        <v>0</v>
      </c>
      <c r="BI164" s="163">
        <f t="shared" si="25"/>
        <v>0</v>
      </c>
      <c r="BJ164" s="14" t="s">
        <v>83</v>
      </c>
      <c r="BK164" s="163">
        <f t="shared" si="26"/>
        <v>0</v>
      </c>
      <c r="BL164" s="14" t="s">
        <v>177</v>
      </c>
      <c r="BM164" s="162" t="s">
        <v>259</v>
      </c>
    </row>
    <row r="165" spans="1:65" s="2" customFormat="1" ht="24.2" customHeight="1">
      <c r="A165" s="26"/>
      <c r="B165" s="149"/>
      <c r="C165" s="150" t="s">
        <v>212</v>
      </c>
      <c r="D165" s="150" t="s">
        <v>173</v>
      </c>
      <c r="E165" s="151" t="s">
        <v>1912</v>
      </c>
      <c r="F165" s="152" t="s">
        <v>1913</v>
      </c>
      <c r="G165" s="153" t="s">
        <v>219</v>
      </c>
      <c r="H165" s="154">
        <v>3</v>
      </c>
      <c r="I165" s="155"/>
      <c r="J165" s="155"/>
      <c r="K165" s="156"/>
      <c r="L165" s="157"/>
      <c r="M165" s="158" t="s">
        <v>1</v>
      </c>
      <c r="N165" s="159" t="s">
        <v>36</v>
      </c>
      <c r="O165" s="160">
        <v>0</v>
      </c>
      <c r="P165" s="160">
        <f t="shared" si="18"/>
        <v>0</v>
      </c>
      <c r="Q165" s="160">
        <v>0</v>
      </c>
      <c r="R165" s="160">
        <f t="shared" si="19"/>
        <v>0</v>
      </c>
      <c r="S165" s="160">
        <v>0</v>
      </c>
      <c r="T165" s="161">
        <f t="shared" si="2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176</v>
      </c>
      <c r="AT165" s="162" t="s">
        <v>173</v>
      </c>
      <c r="AU165" s="162" t="s">
        <v>83</v>
      </c>
      <c r="AY165" s="14" t="s">
        <v>170</v>
      </c>
      <c r="BE165" s="163">
        <f t="shared" si="21"/>
        <v>0</v>
      </c>
      <c r="BF165" s="163">
        <f t="shared" si="22"/>
        <v>0</v>
      </c>
      <c r="BG165" s="163">
        <f t="shared" si="23"/>
        <v>0</v>
      </c>
      <c r="BH165" s="163">
        <f t="shared" si="24"/>
        <v>0</v>
      </c>
      <c r="BI165" s="163">
        <f t="shared" si="25"/>
        <v>0</v>
      </c>
      <c r="BJ165" s="14" t="s">
        <v>83</v>
      </c>
      <c r="BK165" s="163">
        <f t="shared" si="26"/>
        <v>0</v>
      </c>
      <c r="BL165" s="14" t="s">
        <v>177</v>
      </c>
      <c r="BM165" s="162" t="s">
        <v>263</v>
      </c>
    </row>
    <row r="166" spans="1:65" s="2" customFormat="1" ht="24.2" customHeight="1">
      <c r="A166" s="26"/>
      <c r="B166" s="149"/>
      <c r="C166" s="150" t="s">
        <v>288</v>
      </c>
      <c r="D166" s="150" t="s">
        <v>173</v>
      </c>
      <c r="E166" s="151" t="s">
        <v>1914</v>
      </c>
      <c r="F166" s="152" t="s">
        <v>1915</v>
      </c>
      <c r="G166" s="153" t="s">
        <v>219</v>
      </c>
      <c r="H166" s="154">
        <v>1</v>
      </c>
      <c r="I166" s="155"/>
      <c r="J166" s="155"/>
      <c r="K166" s="156"/>
      <c r="L166" s="157"/>
      <c r="M166" s="158" t="s">
        <v>1</v>
      </c>
      <c r="N166" s="159" t="s">
        <v>36</v>
      </c>
      <c r="O166" s="160">
        <v>0</v>
      </c>
      <c r="P166" s="160">
        <f t="shared" si="18"/>
        <v>0</v>
      </c>
      <c r="Q166" s="160">
        <v>0</v>
      </c>
      <c r="R166" s="160">
        <f t="shared" si="19"/>
        <v>0</v>
      </c>
      <c r="S166" s="160">
        <v>0</v>
      </c>
      <c r="T166" s="161">
        <f t="shared" si="20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176</v>
      </c>
      <c r="AT166" s="162" t="s">
        <v>173</v>
      </c>
      <c r="AU166" s="162" t="s">
        <v>83</v>
      </c>
      <c r="AY166" s="14" t="s">
        <v>170</v>
      </c>
      <c r="BE166" s="163">
        <f t="shared" si="21"/>
        <v>0</v>
      </c>
      <c r="BF166" s="163">
        <f t="shared" si="22"/>
        <v>0</v>
      </c>
      <c r="BG166" s="163">
        <f t="shared" si="23"/>
        <v>0</v>
      </c>
      <c r="BH166" s="163">
        <f t="shared" si="24"/>
        <v>0</v>
      </c>
      <c r="BI166" s="163">
        <f t="shared" si="25"/>
        <v>0</v>
      </c>
      <c r="BJ166" s="14" t="s">
        <v>83</v>
      </c>
      <c r="BK166" s="163">
        <f t="shared" si="26"/>
        <v>0</v>
      </c>
      <c r="BL166" s="14" t="s">
        <v>177</v>
      </c>
      <c r="BM166" s="162" t="s">
        <v>266</v>
      </c>
    </row>
    <row r="167" spans="1:65" s="12" customFormat="1" ht="22.9" customHeight="1">
      <c r="B167" s="137"/>
      <c r="D167" s="138" t="s">
        <v>69</v>
      </c>
      <c r="E167" s="147" t="s">
        <v>201</v>
      </c>
      <c r="F167" s="147" t="s">
        <v>205</v>
      </c>
      <c r="J167" s="148"/>
      <c r="L167" s="137"/>
      <c r="M167" s="141"/>
      <c r="N167" s="142"/>
      <c r="O167" s="142"/>
      <c r="P167" s="143">
        <f>SUM(P168:P169)</f>
        <v>0</v>
      </c>
      <c r="Q167" s="142"/>
      <c r="R167" s="143">
        <f>SUM(R168:R169)</f>
        <v>0</v>
      </c>
      <c r="S167" s="142"/>
      <c r="T167" s="144">
        <f>SUM(T168:T169)</f>
        <v>0</v>
      </c>
      <c r="AR167" s="138" t="s">
        <v>77</v>
      </c>
      <c r="AT167" s="145" t="s">
        <v>69</v>
      </c>
      <c r="AU167" s="145" t="s">
        <v>77</v>
      </c>
      <c r="AY167" s="138" t="s">
        <v>170</v>
      </c>
      <c r="BK167" s="146">
        <f>SUM(BK168:BK169)</f>
        <v>0</v>
      </c>
    </row>
    <row r="168" spans="1:65" s="2" customFormat="1" ht="24.2" customHeight="1">
      <c r="A168" s="26"/>
      <c r="B168" s="149"/>
      <c r="C168" s="164" t="s">
        <v>215</v>
      </c>
      <c r="D168" s="164" t="s">
        <v>178</v>
      </c>
      <c r="E168" s="165" t="s">
        <v>1916</v>
      </c>
      <c r="F168" s="166" t="s">
        <v>1917</v>
      </c>
      <c r="G168" s="167" t="s">
        <v>219</v>
      </c>
      <c r="H168" s="168">
        <v>1</v>
      </c>
      <c r="I168" s="169"/>
      <c r="J168" s="169"/>
      <c r="K168" s="170"/>
      <c r="L168" s="27"/>
      <c r="M168" s="171" t="s">
        <v>1</v>
      </c>
      <c r="N168" s="172" t="s">
        <v>36</v>
      </c>
      <c r="O168" s="160">
        <v>0</v>
      </c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177</v>
      </c>
      <c r="AT168" s="162" t="s">
        <v>178</v>
      </c>
      <c r="AU168" s="162" t="s">
        <v>83</v>
      </c>
      <c r="AY168" s="14" t="s">
        <v>170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4" t="s">
        <v>83</v>
      </c>
      <c r="BK168" s="163">
        <f>ROUND(I168*H168,2)</f>
        <v>0</v>
      </c>
      <c r="BL168" s="14" t="s">
        <v>177</v>
      </c>
      <c r="BM168" s="162" t="s">
        <v>270</v>
      </c>
    </row>
    <row r="169" spans="1:65" s="2" customFormat="1" ht="24.2" customHeight="1">
      <c r="A169" s="26"/>
      <c r="B169" s="149"/>
      <c r="C169" s="150" t="s">
        <v>295</v>
      </c>
      <c r="D169" s="150" t="s">
        <v>173</v>
      </c>
      <c r="E169" s="151" t="s">
        <v>1918</v>
      </c>
      <c r="F169" s="152" t="s">
        <v>1919</v>
      </c>
      <c r="G169" s="153" t="s">
        <v>219</v>
      </c>
      <c r="H169" s="154">
        <v>1</v>
      </c>
      <c r="I169" s="155"/>
      <c r="J169" s="155"/>
      <c r="K169" s="156"/>
      <c r="L169" s="157"/>
      <c r="M169" s="158" t="s">
        <v>1</v>
      </c>
      <c r="N169" s="159" t="s">
        <v>36</v>
      </c>
      <c r="O169" s="160">
        <v>0</v>
      </c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176</v>
      </c>
      <c r="AT169" s="162" t="s">
        <v>173</v>
      </c>
      <c r="AU169" s="162" t="s">
        <v>83</v>
      </c>
      <c r="AY169" s="14" t="s">
        <v>170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4" t="s">
        <v>83</v>
      </c>
      <c r="BK169" s="163">
        <f>ROUND(I169*H169,2)</f>
        <v>0</v>
      </c>
      <c r="BL169" s="14" t="s">
        <v>177</v>
      </c>
      <c r="BM169" s="162" t="s">
        <v>276</v>
      </c>
    </row>
    <row r="170" spans="1:65" s="12" customFormat="1" ht="22.9" customHeight="1">
      <c r="B170" s="137"/>
      <c r="D170" s="138" t="s">
        <v>69</v>
      </c>
      <c r="E170" s="147" t="s">
        <v>497</v>
      </c>
      <c r="F170" s="147" t="s">
        <v>1754</v>
      </c>
      <c r="J170" s="148"/>
      <c r="L170" s="137"/>
      <c r="M170" s="141"/>
      <c r="N170" s="142"/>
      <c r="O170" s="142"/>
      <c r="P170" s="143">
        <f>P171</f>
        <v>0</v>
      </c>
      <c r="Q170" s="142"/>
      <c r="R170" s="143">
        <f>R171</f>
        <v>0</v>
      </c>
      <c r="S170" s="142"/>
      <c r="T170" s="144">
        <f>T171</f>
        <v>0</v>
      </c>
      <c r="AR170" s="138" t="s">
        <v>77</v>
      </c>
      <c r="AT170" s="145" t="s">
        <v>69</v>
      </c>
      <c r="AU170" s="145" t="s">
        <v>77</v>
      </c>
      <c r="AY170" s="138" t="s">
        <v>170</v>
      </c>
      <c r="BK170" s="146">
        <f>BK171</f>
        <v>0</v>
      </c>
    </row>
    <row r="171" spans="1:65" s="2" customFormat="1" ht="33" customHeight="1">
      <c r="A171" s="26"/>
      <c r="B171" s="149"/>
      <c r="C171" s="164" t="s">
        <v>220</v>
      </c>
      <c r="D171" s="164" t="s">
        <v>178</v>
      </c>
      <c r="E171" s="165" t="s">
        <v>1755</v>
      </c>
      <c r="F171" s="166" t="s">
        <v>1756</v>
      </c>
      <c r="G171" s="167" t="s">
        <v>181</v>
      </c>
      <c r="H171" s="168">
        <v>80</v>
      </c>
      <c r="I171" s="169"/>
      <c r="J171" s="169"/>
      <c r="K171" s="170"/>
      <c r="L171" s="27"/>
      <c r="M171" s="171" t="s">
        <v>1</v>
      </c>
      <c r="N171" s="172" t="s">
        <v>36</v>
      </c>
      <c r="O171" s="160">
        <v>0</v>
      </c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177</v>
      </c>
      <c r="AT171" s="162" t="s">
        <v>178</v>
      </c>
      <c r="AU171" s="162" t="s">
        <v>83</v>
      </c>
      <c r="AY171" s="14" t="s">
        <v>170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4" t="s">
        <v>83</v>
      </c>
      <c r="BK171" s="163">
        <f>ROUND(I171*H171,2)</f>
        <v>0</v>
      </c>
      <c r="BL171" s="14" t="s">
        <v>177</v>
      </c>
      <c r="BM171" s="162" t="s">
        <v>284</v>
      </c>
    </row>
    <row r="172" spans="1:65" s="12" customFormat="1" ht="22.9" customHeight="1">
      <c r="B172" s="137"/>
      <c r="D172" s="138" t="s">
        <v>69</v>
      </c>
      <c r="E172" s="147" t="s">
        <v>271</v>
      </c>
      <c r="F172" s="147" t="s">
        <v>272</v>
      </c>
      <c r="J172" s="148"/>
      <c r="L172" s="137"/>
      <c r="M172" s="141"/>
      <c r="N172" s="142"/>
      <c r="O172" s="142"/>
      <c r="P172" s="143">
        <f>P173</f>
        <v>0</v>
      </c>
      <c r="Q172" s="142"/>
      <c r="R172" s="143">
        <f>R173</f>
        <v>0</v>
      </c>
      <c r="S172" s="142"/>
      <c r="T172" s="144">
        <f>T173</f>
        <v>0</v>
      </c>
      <c r="AR172" s="138" t="s">
        <v>77</v>
      </c>
      <c r="AT172" s="145" t="s">
        <v>69</v>
      </c>
      <c r="AU172" s="145" t="s">
        <v>77</v>
      </c>
      <c r="AY172" s="138" t="s">
        <v>170</v>
      </c>
      <c r="BK172" s="146">
        <f>BK173</f>
        <v>0</v>
      </c>
    </row>
    <row r="173" spans="1:65" s="2" customFormat="1" ht="24.2" customHeight="1">
      <c r="A173" s="26"/>
      <c r="B173" s="149"/>
      <c r="C173" s="164" t="s">
        <v>304</v>
      </c>
      <c r="D173" s="164" t="s">
        <v>178</v>
      </c>
      <c r="E173" s="165" t="s">
        <v>273</v>
      </c>
      <c r="F173" s="166" t="s">
        <v>274</v>
      </c>
      <c r="G173" s="167" t="s">
        <v>275</v>
      </c>
      <c r="H173" s="168">
        <v>66.225999999999999</v>
      </c>
      <c r="I173" s="169"/>
      <c r="J173" s="169"/>
      <c r="K173" s="170"/>
      <c r="L173" s="27"/>
      <c r="M173" s="171" t="s">
        <v>1</v>
      </c>
      <c r="N173" s="172" t="s">
        <v>36</v>
      </c>
      <c r="O173" s="160">
        <v>0</v>
      </c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177</v>
      </c>
      <c r="AT173" s="162" t="s">
        <v>178</v>
      </c>
      <c r="AU173" s="162" t="s">
        <v>83</v>
      </c>
      <c r="AY173" s="14" t="s">
        <v>170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83</v>
      </c>
      <c r="BK173" s="163">
        <f>ROUND(I173*H173,2)</f>
        <v>0</v>
      </c>
      <c r="BL173" s="14" t="s">
        <v>177</v>
      </c>
      <c r="BM173" s="162" t="s">
        <v>287</v>
      </c>
    </row>
    <row r="174" spans="1:65" s="12" customFormat="1" ht="25.9" customHeight="1">
      <c r="B174" s="137"/>
      <c r="D174" s="138" t="s">
        <v>69</v>
      </c>
      <c r="E174" s="139" t="s">
        <v>277</v>
      </c>
      <c r="F174" s="139" t="s">
        <v>278</v>
      </c>
      <c r="J174" s="140"/>
      <c r="L174" s="137"/>
      <c r="M174" s="141"/>
      <c r="N174" s="142"/>
      <c r="O174" s="142"/>
      <c r="P174" s="143">
        <f>P175+P179+P184+P211+P224+P239+P256+P269+P274</f>
        <v>12.536493999999999</v>
      </c>
      <c r="Q174" s="142"/>
      <c r="R174" s="143">
        <f>R175+R179+R184+R211+R224+R239+R256+R269+R274</f>
        <v>0</v>
      </c>
      <c r="S174" s="142"/>
      <c r="T174" s="144">
        <f>T175+T179+T184+T211+T224+T239+T256+T269+T274</f>
        <v>0</v>
      </c>
      <c r="AR174" s="138" t="s">
        <v>83</v>
      </c>
      <c r="AT174" s="145" t="s">
        <v>69</v>
      </c>
      <c r="AU174" s="145" t="s">
        <v>70</v>
      </c>
      <c r="AY174" s="138" t="s">
        <v>170</v>
      </c>
      <c r="BK174" s="146">
        <f>BK175+BK179+BK184+BK211+BK224+BK239+BK256+BK269+BK274</f>
        <v>0</v>
      </c>
    </row>
    <row r="175" spans="1:65" s="12" customFormat="1" ht="22.9" customHeight="1">
      <c r="B175" s="137"/>
      <c r="D175" s="138" t="s">
        <v>69</v>
      </c>
      <c r="E175" s="147" t="s">
        <v>1920</v>
      </c>
      <c r="F175" s="147" t="s">
        <v>1921</v>
      </c>
      <c r="J175" s="148"/>
      <c r="L175" s="137"/>
      <c r="M175" s="141"/>
      <c r="N175" s="142"/>
      <c r="O175" s="142"/>
      <c r="P175" s="143">
        <f>SUM(P176:P178)</f>
        <v>0.117744</v>
      </c>
      <c r="Q175" s="142"/>
      <c r="R175" s="143">
        <f>SUM(R176:R178)</f>
        <v>0</v>
      </c>
      <c r="S175" s="142"/>
      <c r="T175" s="144">
        <f>SUM(T176:T178)</f>
        <v>0</v>
      </c>
      <c r="AR175" s="138" t="s">
        <v>83</v>
      </c>
      <c r="AT175" s="145" t="s">
        <v>69</v>
      </c>
      <c r="AU175" s="145" t="s">
        <v>77</v>
      </c>
      <c r="AY175" s="138" t="s">
        <v>170</v>
      </c>
      <c r="BK175" s="146">
        <f>SUM(BK176:BK178)</f>
        <v>0</v>
      </c>
    </row>
    <row r="176" spans="1:65" s="2" customFormat="1" ht="37.9" customHeight="1">
      <c r="A176" s="26"/>
      <c r="B176" s="149"/>
      <c r="C176" s="164" t="s">
        <v>223</v>
      </c>
      <c r="D176" s="164" t="s">
        <v>178</v>
      </c>
      <c r="E176" s="165" t="s">
        <v>1922</v>
      </c>
      <c r="F176" s="166" t="s">
        <v>1923</v>
      </c>
      <c r="G176" s="167" t="s">
        <v>181</v>
      </c>
      <c r="H176" s="168">
        <v>8.1</v>
      </c>
      <c r="I176" s="169"/>
      <c r="J176" s="169"/>
      <c r="K176" s="170"/>
      <c r="L176" s="27"/>
      <c r="M176" s="171" t="s">
        <v>1</v>
      </c>
      <c r="N176" s="172" t="s">
        <v>36</v>
      </c>
      <c r="O176" s="160">
        <v>0</v>
      </c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200</v>
      </c>
      <c r="AT176" s="162" t="s">
        <v>178</v>
      </c>
      <c r="AU176" s="162" t="s">
        <v>83</v>
      </c>
      <c r="AY176" s="14" t="s">
        <v>170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4" t="s">
        <v>83</v>
      </c>
      <c r="BK176" s="163">
        <f>ROUND(I176*H176,2)</f>
        <v>0</v>
      </c>
      <c r="BL176" s="14" t="s">
        <v>200</v>
      </c>
      <c r="BM176" s="162" t="s">
        <v>291</v>
      </c>
    </row>
    <row r="177" spans="1:65" s="2" customFormat="1" ht="24.2" customHeight="1">
      <c r="A177" s="26"/>
      <c r="B177" s="149"/>
      <c r="C177" s="164" t="s">
        <v>311</v>
      </c>
      <c r="D177" s="164" t="s">
        <v>178</v>
      </c>
      <c r="E177" s="165" t="s">
        <v>1924</v>
      </c>
      <c r="F177" s="166" t="s">
        <v>1925</v>
      </c>
      <c r="G177" s="167" t="s">
        <v>275</v>
      </c>
      <c r="H177" s="168">
        <v>0.13200000000000001</v>
      </c>
      <c r="I177" s="169"/>
      <c r="J177" s="169"/>
      <c r="K177" s="170"/>
      <c r="L177" s="27"/>
      <c r="M177" s="171" t="s">
        <v>1</v>
      </c>
      <c r="N177" s="172" t="s">
        <v>36</v>
      </c>
      <c r="O177" s="160">
        <v>0</v>
      </c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200</v>
      </c>
      <c r="AT177" s="162" t="s">
        <v>178</v>
      </c>
      <c r="AU177" s="162" t="s">
        <v>83</v>
      </c>
      <c r="AY177" s="14" t="s">
        <v>170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4" t="s">
        <v>83</v>
      </c>
      <c r="BK177" s="163">
        <f>ROUND(I177*H177,2)</f>
        <v>0</v>
      </c>
      <c r="BL177" s="14" t="s">
        <v>200</v>
      </c>
      <c r="BM177" s="162" t="s">
        <v>294</v>
      </c>
    </row>
    <row r="178" spans="1:65" s="2" customFormat="1" ht="33" customHeight="1">
      <c r="A178" s="26"/>
      <c r="B178" s="149"/>
      <c r="C178" s="164" t="s">
        <v>229</v>
      </c>
      <c r="D178" s="164" t="s">
        <v>178</v>
      </c>
      <c r="E178" s="165" t="s">
        <v>1926</v>
      </c>
      <c r="F178" s="166" t="s">
        <v>1927</v>
      </c>
      <c r="G178" s="167" t="s">
        <v>275</v>
      </c>
      <c r="H178" s="168">
        <v>0.13200000000000001</v>
      </c>
      <c r="I178" s="169"/>
      <c r="J178" s="169"/>
      <c r="K178" s="170"/>
      <c r="L178" s="27"/>
      <c r="M178" s="171" t="s">
        <v>1</v>
      </c>
      <c r="N178" s="172" t="s">
        <v>36</v>
      </c>
      <c r="O178" s="160">
        <v>0.89200000000000002</v>
      </c>
      <c r="P178" s="160">
        <f>O178*H178</f>
        <v>0.117744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200</v>
      </c>
      <c r="AT178" s="162" t="s">
        <v>178</v>
      </c>
      <c r="AU178" s="162" t="s">
        <v>83</v>
      </c>
      <c r="AY178" s="14" t="s">
        <v>170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4" t="s">
        <v>83</v>
      </c>
      <c r="BK178" s="163">
        <f>ROUND(I178*H178,2)</f>
        <v>0</v>
      </c>
      <c r="BL178" s="14" t="s">
        <v>200</v>
      </c>
      <c r="BM178" s="162" t="s">
        <v>298</v>
      </c>
    </row>
    <row r="179" spans="1:65" s="12" customFormat="1" ht="22.9" customHeight="1">
      <c r="B179" s="137"/>
      <c r="D179" s="138" t="s">
        <v>69</v>
      </c>
      <c r="E179" s="147" t="s">
        <v>1928</v>
      </c>
      <c r="F179" s="147" t="s">
        <v>1929</v>
      </c>
      <c r="J179" s="148"/>
      <c r="L179" s="137"/>
      <c r="M179" s="141"/>
      <c r="N179" s="142"/>
      <c r="O179" s="142"/>
      <c r="P179" s="143">
        <f>SUM(P180:P183)</f>
        <v>0</v>
      </c>
      <c r="Q179" s="142"/>
      <c r="R179" s="143">
        <f>SUM(R180:R183)</f>
        <v>0</v>
      </c>
      <c r="S179" s="142"/>
      <c r="T179" s="144">
        <f>SUM(T180:T183)</f>
        <v>0</v>
      </c>
      <c r="AR179" s="138" t="s">
        <v>83</v>
      </c>
      <c r="AT179" s="145" t="s">
        <v>69</v>
      </c>
      <c r="AU179" s="145" t="s">
        <v>77</v>
      </c>
      <c r="AY179" s="138" t="s">
        <v>170</v>
      </c>
      <c r="BK179" s="146">
        <f>SUM(BK180:BK183)</f>
        <v>0</v>
      </c>
    </row>
    <row r="180" spans="1:65" s="2" customFormat="1" ht="33" customHeight="1">
      <c r="A180" s="26"/>
      <c r="B180" s="149"/>
      <c r="C180" s="164" t="s">
        <v>320</v>
      </c>
      <c r="D180" s="164" t="s">
        <v>178</v>
      </c>
      <c r="E180" s="165" t="s">
        <v>1930</v>
      </c>
      <c r="F180" s="166" t="s">
        <v>1931</v>
      </c>
      <c r="G180" s="167" t="s">
        <v>219</v>
      </c>
      <c r="H180" s="168">
        <v>42</v>
      </c>
      <c r="I180" s="169"/>
      <c r="J180" s="169"/>
      <c r="K180" s="170"/>
      <c r="L180" s="27"/>
      <c r="M180" s="171" t="s">
        <v>1</v>
      </c>
      <c r="N180" s="172" t="s">
        <v>36</v>
      </c>
      <c r="O180" s="160">
        <v>0</v>
      </c>
      <c r="P180" s="160">
        <f>O180*H180</f>
        <v>0</v>
      </c>
      <c r="Q180" s="160">
        <v>0</v>
      </c>
      <c r="R180" s="160">
        <f>Q180*H180</f>
        <v>0</v>
      </c>
      <c r="S180" s="160">
        <v>0</v>
      </c>
      <c r="T180" s="161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200</v>
      </c>
      <c r="AT180" s="162" t="s">
        <v>178</v>
      </c>
      <c r="AU180" s="162" t="s">
        <v>83</v>
      </c>
      <c r="AY180" s="14" t="s">
        <v>170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4" t="s">
        <v>83</v>
      </c>
      <c r="BK180" s="163">
        <f>ROUND(I180*H180,2)</f>
        <v>0</v>
      </c>
      <c r="BL180" s="14" t="s">
        <v>200</v>
      </c>
      <c r="BM180" s="162" t="s">
        <v>301</v>
      </c>
    </row>
    <row r="181" spans="1:65" s="2" customFormat="1" ht="33" customHeight="1">
      <c r="A181" s="26"/>
      <c r="B181" s="149"/>
      <c r="C181" s="164" t="s">
        <v>233</v>
      </c>
      <c r="D181" s="164" t="s">
        <v>178</v>
      </c>
      <c r="E181" s="165" t="s">
        <v>1932</v>
      </c>
      <c r="F181" s="166" t="s">
        <v>1933</v>
      </c>
      <c r="G181" s="167" t="s">
        <v>219</v>
      </c>
      <c r="H181" s="168">
        <v>4</v>
      </c>
      <c r="I181" s="169"/>
      <c r="J181" s="169"/>
      <c r="K181" s="170"/>
      <c r="L181" s="27"/>
      <c r="M181" s="171" t="s">
        <v>1</v>
      </c>
      <c r="N181" s="172" t="s">
        <v>36</v>
      </c>
      <c r="O181" s="160">
        <v>0</v>
      </c>
      <c r="P181" s="160">
        <f>O181*H181</f>
        <v>0</v>
      </c>
      <c r="Q181" s="160">
        <v>0</v>
      </c>
      <c r="R181" s="160">
        <f>Q181*H181</f>
        <v>0</v>
      </c>
      <c r="S181" s="160">
        <v>0</v>
      </c>
      <c r="T181" s="161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200</v>
      </c>
      <c r="AT181" s="162" t="s">
        <v>178</v>
      </c>
      <c r="AU181" s="162" t="s">
        <v>83</v>
      </c>
      <c r="AY181" s="14" t="s">
        <v>170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4" t="s">
        <v>83</v>
      </c>
      <c r="BK181" s="163">
        <f>ROUND(I181*H181,2)</f>
        <v>0</v>
      </c>
      <c r="BL181" s="14" t="s">
        <v>200</v>
      </c>
      <c r="BM181" s="162" t="s">
        <v>307</v>
      </c>
    </row>
    <row r="182" spans="1:65" s="2" customFormat="1" ht="21.75" customHeight="1">
      <c r="A182" s="26"/>
      <c r="B182" s="149"/>
      <c r="C182" s="164" t="s">
        <v>226</v>
      </c>
      <c r="D182" s="164" t="s">
        <v>178</v>
      </c>
      <c r="E182" s="165" t="s">
        <v>1934</v>
      </c>
      <c r="F182" s="166" t="s">
        <v>1935</v>
      </c>
      <c r="G182" s="167" t="s">
        <v>275</v>
      </c>
      <c r="H182" s="168">
        <v>0.751</v>
      </c>
      <c r="I182" s="169"/>
      <c r="J182" s="169"/>
      <c r="K182" s="170"/>
      <c r="L182" s="27"/>
      <c r="M182" s="171" t="s">
        <v>1</v>
      </c>
      <c r="N182" s="172" t="s">
        <v>36</v>
      </c>
      <c r="O182" s="160">
        <v>0</v>
      </c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200</v>
      </c>
      <c r="AT182" s="162" t="s">
        <v>178</v>
      </c>
      <c r="AU182" s="162" t="s">
        <v>83</v>
      </c>
      <c r="AY182" s="14" t="s">
        <v>170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4" t="s">
        <v>83</v>
      </c>
      <c r="BK182" s="163">
        <f>ROUND(I182*H182,2)</f>
        <v>0</v>
      </c>
      <c r="BL182" s="14" t="s">
        <v>200</v>
      </c>
      <c r="BM182" s="162" t="s">
        <v>310</v>
      </c>
    </row>
    <row r="183" spans="1:65" s="2" customFormat="1" ht="24.2" customHeight="1">
      <c r="A183" s="26"/>
      <c r="B183" s="149"/>
      <c r="C183" s="164" t="s">
        <v>230</v>
      </c>
      <c r="D183" s="164" t="s">
        <v>178</v>
      </c>
      <c r="E183" s="165" t="s">
        <v>1936</v>
      </c>
      <c r="F183" s="166" t="s">
        <v>1937</v>
      </c>
      <c r="G183" s="167" t="s">
        <v>275</v>
      </c>
      <c r="H183" s="168">
        <v>0.751</v>
      </c>
      <c r="I183" s="169"/>
      <c r="J183" s="169"/>
      <c r="K183" s="170"/>
      <c r="L183" s="27"/>
      <c r="M183" s="171" t="s">
        <v>1</v>
      </c>
      <c r="N183" s="172" t="s">
        <v>36</v>
      </c>
      <c r="O183" s="160">
        <v>0</v>
      </c>
      <c r="P183" s="160">
        <f>O183*H183</f>
        <v>0</v>
      </c>
      <c r="Q183" s="160">
        <v>0</v>
      </c>
      <c r="R183" s="160">
        <f>Q183*H183</f>
        <v>0</v>
      </c>
      <c r="S183" s="160">
        <v>0</v>
      </c>
      <c r="T183" s="161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200</v>
      </c>
      <c r="AT183" s="162" t="s">
        <v>178</v>
      </c>
      <c r="AU183" s="162" t="s">
        <v>83</v>
      </c>
      <c r="AY183" s="14" t="s">
        <v>170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4" t="s">
        <v>83</v>
      </c>
      <c r="BK183" s="163">
        <f>ROUND(I183*H183,2)</f>
        <v>0</v>
      </c>
      <c r="BL183" s="14" t="s">
        <v>200</v>
      </c>
      <c r="BM183" s="162" t="s">
        <v>314</v>
      </c>
    </row>
    <row r="184" spans="1:65" s="12" customFormat="1" ht="22.9" customHeight="1">
      <c r="B184" s="137"/>
      <c r="D184" s="138" t="s">
        <v>69</v>
      </c>
      <c r="E184" s="147" t="s">
        <v>1808</v>
      </c>
      <c r="F184" s="147" t="s">
        <v>1809</v>
      </c>
      <c r="J184" s="148"/>
      <c r="L184" s="137"/>
      <c r="M184" s="141"/>
      <c r="N184" s="142"/>
      <c r="O184" s="142"/>
      <c r="P184" s="143">
        <f>SUM(P185:P210)</f>
        <v>0</v>
      </c>
      <c r="Q184" s="142"/>
      <c r="R184" s="143">
        <f>SUM(R185:R210)</f>
        <v>0</v>
      </c>
      <c r="S184" s="142"/>
      <c r="T184" s="144">
        <f>SUM(T185:T210)</f>
        <v>0</v>
      </c>
      <c r="AR184" s="138" t="s">
        <v>83</v>
      </c>
      <c r="AT184" s="145" t="s">
        <v>69</v>
      </c>
      <c r="AU184" s="145" t="s">
        <v>77</v>
      </c>
      <c r="AY184" s="138" t="s">
        <v>170</v>
      </c>
      <c r="BK184" s="146">
        <f>SUM(BK185:BK210)</f>
        <v>0</v>
      </c>
    </row>
    <row r="185" spans="1:65" s="2" customFormat="1" ht="37.9" customHeight="1">
      <c r="A185" s="26"/>
      <c r="B185" s="149"/>
      <c r="C185" s="164" t="s">
        <v>234</v>
      </c>
      <c r="D185" s="164" t="s">
        <v>178</v>
      </c>
      <c r="E185" s="165" t="s">
        <v>1938</v>
      </c>
      <c r="F185" s="166" t="s">
        <v>1939</v>
      </c>
      <c r="G185" s="167" t="s">
        <v>219</v>
      </c>
      <c r="H185" s="168">
        <v>62</v>
      </c>
      <c r="I185" s="169"/>
      <c r="J185" s="169"/>
      <c r="K185" s="170"/>
      <c r="L185" s="27"/>
      <c r="M185" s="171" t="s">
        <v>1</v>
      </c>
      <c r="N185" s="172" t="s">
        <v>36</v>
      </c>
      <c r="O185" s="160">
        <v>0</v>
      </c>
      <c r="P185" s="160">
        <f t="shared" ref="P185:P210" si="27">O185*H185</f>
        <v>0</v>
      </c>
      <c r="Q185" s="160">
        <v>0</v>
      </c>
      <c r="R185" s="160">
        <f t="shared" ref="R185:R210" si="28">Q185*H185</f>
        <v>0</v>
      </c>
      <c r="S185" s="160">
        <v>0</v>
      </c>
      <c r="T185" s="161">
        <f t="shared" ref="T185:T210" si="29"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200</v>
      </c>
      <c r="AT185" s="162" t="s">
        <v>178</v>
      </c>
      <c r="AU185" s="162" t="s">
        <v>83</v>
      </c>
      <c r="AY185" s="14" t="s">
        <v>170</v>
      </c>
      <c r="BE185" s="163">
        <f t="shared" ref="BE185:BE210" si="30">IF(N185="základná",J185,0)</f>
        <v>0</v>
      </c>
      <c r="BF185" s="163">
        <f t="shared" ref="BF185:BF210" si="31">IF(N185="znížená",J185,0)</f>
        <v>0</v>
      </c>
      <c r="BG185" s="163">
        <f t="shared" ref="BG185:BG210" si="32">IF(N185="zákl. prenesená",J185,0)</f>
        <v>0</v>
      </c>
      <c r="BH185" s="163">
        <f t="shared" ref="BH185:BH210" si="33">IF(N185="zníž. prenesená",J185,0)</f>
        <v>0</v>
      </c>
      <c r="BI185" s="163">
        <f t="shared" ref="BI185:BI210" si="34">IF(N185="nulová",J185,0)</f>
        <v>0</v>
      </c>
      <c r="BJ185" s="14" t="s">
        <v>83</v>
      </c>
      <c r="BK185" s="163">
        <f t="shared" ref="BK185:BK210" si="35">ROUND(I185*H185,2)</f>
        <v>0</v>
      </c>
      <c r="BL185" s="14" t="s">
        <v>200</v>
      </c>
      <c r="BM185" s="162" t="s">
        <v>317</v>
      </c>
    </row>
    <row r="186" spans="1:65" s="2" customFormat="1" ht="33" customHeight="1">
      <c r="A186" s="26"/>
      <c r="B186" s="149"/>
      <c r="C186" s="150" t="s">
        <v>237</v>
      </c>
      <c r="D186" s="150" t="s">
        <v>173</v>
      </c>
      <c r="E186" s="151" t="s">
        <v>1940</v>
      </c>
      <c r="F186" s="152" t="s">
        <v>1941</v>
      </c>
      <c r="G186" s="153" t="s">
        <v>219</v>
      </c>
      <c r="H186" s="154">
        <v>62</v>
      </c>
      <c r="I186" s="155"/>
      <c r="J186" s="155"/>
      <c r="K186" s="156"/>
      <c r="L186" s="157"/>
      <c r="M186" s="158" t="s">
        <v>1</v>
      </c>
      <c r="N186" s="159" t="s">
        <v>36</v>
      </c>
      <c r="O186" s="160">
        <v>0</v>
      </c>
      <c r="P186" s="160">
        <f t="shared" si="27"/>
        <v>0</v>
      </c>
      <c r="Q186" s="160">
        <v>0</v>
      </c>
      <c r="R186" s="160">
        <f t="shared" si="28"/>
        <v>0</v>
      </c>
      <c r="S186" s="160">
        <v>0</v>
      </c>
      <c r="T186" s="161">
        <f t="shared" si="29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233</v>
      </c>
      <c r="AT186" s="162" t="s">
        <v>173</v>
      </c>
      <c r="AU186" s="162" t="s">
        <v>83</v>
      </c>
      <c r="AY186" s="14" t="s">
        <v>170</v>
      </c>
      <c r="BE186" s="163">
        <f t="shared" si="30"/>
        <v>0</v>
      </c>
      <c r="BF186" s="163">
        <f t="shared" si="31"/>
        <v>0</v>
      </c>
      <c r="BG186" s="163">
        <f t="shared" si="32"/>
        <v>0</v>
      </c>
      <c r="BH186" s="163">
        <f t="shared" si="33"/>
        <v>0</v>
      </c>
      <c r="BI186" s="163">
        <f t="shared" si="34"/>
        <v>0</v>
      </c>
      <c r="BJ186" s="14" t="s">
        <v>83</v>
      </c>
      <c r="BK186" s="163">
        <f t="shared" si="35"/>
        <v>0</v>
      </c>
      <c r="BL186" s="14" t="s">
        <v>200</v>
      </c>
      <c r="BM186" s="162" t="s">
        <v>323</v>
      </c>
    </row>
    <row r="187" spans="1:65" s="2" customFormat="1" ht="37.9" customHeight="1">
      <c r="A187" s="26"/>
      <c r="B187" s="149"/>
      <c r="C187" s="150" t="s">
        <v>240</v>
      </c>
      <c r="D187" s="150" t="s">
        <v>173</v>
      </c>
      <c r="E187" s="151" t="s">
        <v>1942</v>
      </c>
      <c r="F187" s="152" t="s">
        <v>1943</v>
      </c>
      <c r="G187" s="153" t="s">
        <v>219</v>
      </c>
      <c r="H187" s="154">
        <v>42</v>
      </c>
      <c r="I187" s="155"/>
      <c r="J187" s="155"/>
      <c r="K187" s="156"/>
      <c r="L187" s="157"/>
      <c r="M187" s="158" t="s">
        <v>1</v>
      </c>
      <c r="N187" s="159" t="s">
        <v>36</v>
      </c>
      <c r="O187" s="160">
        <v>0</v>
      </c>
      <c r="P187" s="160">
        <f t="shared" si="27"/>
        <v>0</v>
      </c>
      <c r="Q187" s="160">
        <v>0</v>
      </c>
      <c r="R187" s="160">
        <f t="shared" si="28"/>
        <v>0</v>
      </c>
      <c r="S187" s="160">
        <v>0</v>
      </c>
      <c r="T187" s="161">
        <f t="shared" si="29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233</v>
      </c>
      <c r="AT187" s="162" t="s">
        <v>173</v>
      </c>
      <c r="AU187" s="162" t="s">
        <v>83</v>
      </c>
      <c r="AY187" s="14" t="s">
        <v>170</v>
      </c>
      <c r="BE187" s="163">
        <f t="shared" si="30"/>
        <v>0</v>
      </c>
      <c r="BF187" s="163">
        <f t="shared" si="31"/>
        <v>0</v>
      </c>
      <c r="BG187" s="163">
        <f t="shared" si="32"/>
        <v>0</v>
      </c>
      <c r="BH187" s="163">
        <f t="shared" si="33"/>
        <v>0</v>
      </c>
      <c r="BI187" s="163">
        <f t="shared" si="34"/>
        <v>0</v>
      </c>
      <c r="BJ187" s="14" t="s">
        <v>83</v>
      </c>
      <c r="BK187" s="163">
        <f t="shared" si="35"/>
        <v>0</v>
      </c>
      <c r="BL187" s="14" t="s">
        <v>200</v>
      </c>
      <c r="BM187" s="162" t="s">
        <v>408</v>
      </c>
    </row>
    <row r="188" spans="1:65" s="2" customFormat="1" ht="44.25" customHeight="1">
      <c r="A188" s="26"/>
      <c r="B188" s="149"/>
      <c r="C188" s="150" t="s">
        <v>243</v>
      </c>
      <c r="D188" s="150" t="s">
        <v>173</v>
      </c>
      <c r="E188" s="151" t="s">
        <v>1944</v>
      </c>
      <c r="F188" s="152" t="s">
        <v>1945</v>
      </c>
      <c r="G188" s="153" t="s">
        <v>219</v>
      </c>
      <c r="H188" s="154">
        <v>6</v>
      </c>
      <c r="I188" s="155"/>
      <c r="J188" s="155"/>
      <c r="K188" s="156"/>
      <c r="L188" s="157"/>
      <c r="M188" s="158" t="s">
        <v>1</v>
      </c>
      <c r="N188" s="159" t="s">
        <v>36</v>
      </c>
      <c r="O188" s="160">
        <v>0</v>
      </c>
      <c r="P188" s="160">
        <f t="shared" si="27"/>
        <v>0</v>
      </c>
      <c r="Q188" s="160">
        <v>0</v>
      </c>
      <c r="R188" s="160">
        <f t="shared" si="28"/>
        <v>0</v>
      </c>
      <c r="S188" s="160">
        <v>0</v>
      </c>
      <c r="T188" s="161">
        <f t="shared" si="29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233</v>
      </c>
      <c r="AT188" s="162" t="s">
        <v>173</v>
      </c>
      <c r="AU188" s="162" t="s">
        <v>83</v>
      </c>
      <c r="AY188" s="14" t="s">
        <v>170</v>
      </c>
      <c r="BE188" s="163">
        <f t="shared" si="30"/>
        <v>0</v>
      </c>
      <c r="BF188" s="163">
        <f t="shared" si="31"/>
        <v>0</v>
      </c>
      <c r="BG188" s="163">
        <f t="shared" si="32"/>
        <v>0</v>
      </c>
      <c r="BH188" s="163">
        <f t="shared" si="33"/>
        <v>0</v>
      </c>
      <c r="BI188" s="163">
        <f t="shared" si="34"/>
        <v>0</v>
      </c>
      <c r="BJ188" s="14" t="s">
        <v>83</v>
      </c>
      <c r="BK188" s="163">
        <f t="shared" si="35"/>
        <v>0</v>
      </c>
      <c r="BL188" s="14" t="s">
        <v>200</v>
      </c>
      <c r="BM188" s="162" t="s">
        <v>411</v>
      </c>
    </row>
    <row r="189" spans="1:65" s="2" customFormat="1" ht="44.25" customHeight="1">
      <c r="A189" s="26"/>
      <c r="B189" s="149"/>
      <c r="C189" s="150" t="s">
        <v>247</v>
      </c>
      <c r="D189" s="150" t="s">
        <v>173</v>
      </c>
      <c r="E189" s="151" t="s">
        <v>1946</v>
      </c>
      <c r="F189" s="152" t="s">
        <v>1947</v>
      </c>
      <c r="G189" s="153" t="s">
        <v>219</v>
      </c>
      <c r="H189" s="154">
        <v>4</v>
      </c>
      <c r="I189" s="155"/>
      <c r="J189" s="155"/>
      <c r="K189" s="156"/>
      <c r="L189" s="157"/>
      <c r="M189" s="158" t="s">
        <v>1</v>
      </c>
      <c r="N189" s="159" t="s">
        <v>36</v>
      </c>
      <c r="O189" s="160">
        <v>0</v>
      </c>
      <c r="P189" s="160">
        <f t="shared" si="27"/>
        <v>0</v>
      </c>
      <c r="Q189" s="160">
        <v>0</v>
      </c>
      <c r="R189" s="160">
        <f t="shared" si="28"/>
        <v>0</v>
      </c>
      <c r="S189" s="160">
        <v>0</v>
      </c>
      <c r="T189" s="161">
        <f t="shared" si="29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233</v>
      </c>
      <c r="AT189" s="162" t="s">
        <v>173</v>
      </c>
      <c r="AU189" s="162" t="s">
        <v>83</v>
      </c>
      <c r="AY189" s="14" t="s">
        <v>170</v>
      </c>
      <c r="BE189" s="163">
        <f t="shared" si="30"/>
        <v>0</v>
      </c>
      <c r="BF189" s="163">
        <f t="shared" si="31"/>
        <v>0</v>
      </c>
      <c r="BG189" s="163">
        <f t="shared" si="32"/>
        <v>0</v>
      </c>
      <c r="BH189" s="163">
        <f t="shared" si="33"/>
        <v>0</v>
      </c>
      <c r="BI189" s="163">
        <f t="shared" si="34"/>
        <v>0</v>
      </c>
      <c r="BJ189" s="14" t="s">
        <v>83</v>
      </c>
      <c r="BK189" s="163">
        <f t="shared" si="35"/>
        <v>0</v>
      </c>
      <c r="BL189" s="14" t="s">
        <v>200</v>
      </c>
      <c r="BM189" s="162" t="s">
        <v>415</v>
      </c>
    </row>
    <row r="190" spans="1:65" s="2" customFormat="1" ht="37.9" customHeight="1">
      <c r="A190" s="26"/>
      <c r="B190" s="149"/>
      <c r="C190" s="150" t="s">
        <v>246</v>
      </c>
      <c r="D190" s="150" t="s">
        <v>173</v>
      </c>
      <c r="E190" s="151" t="s">
        <v>1948</v>
      </c>
      <c r="F190" s="152" t="s">
        <v>1949</v>
      </c>
      <c r="G190" s="153" t="s">
        <v>219</v>
      </c>
      <c r="H190" s="154">
        <v>3</v>
      </c>
      <c r="I190" s="155"/>
      <c r="J190" s="155"/>
      <c r="K190" s="156"/>
      <c r="L190" s="157"/>
      <c r="M190" s="158" t="s">
        <v>1</v>
      </c>
      <c r="N190" s="159" t="s">
        <v>36</v>
      </c>
      <c r="O190" s="160">
        <v>0</v>
      </c>
      <c r="P190" s="160">
        <f t="shared" si="27"/>
        <v>0</v>
      </c>
      <c r="Q190" s="160">
        <v>0</v>
      </c>
      <c r="R190" s="160">
        <f t="shared" si="28"/>
        <v>0</v>
      </c>
      <c r="S190" s="160">
        <v>0</v>
      </c>
      <c r="T190" s="161">
        <f t="shared" si="29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233</v>
      </c>
      <c r="AT190" s="162" t="s">
        <v>173</v>
      </c>
      <c r="AU190" s="162" t="s">
        <v>83</v>
      </c>
      <c r="AY190" s="14" t="s">
        <v>170</v>
      </c>
      <c r="BE190" s="163">
        <f t="shared" si="30"/>
        <v>0</v>
      </c>
      <c r="BF190" s="163">
        <f t="shared" si="31"/>
        <v>0</v>
      </c>
      <c r="BG190" s="163">
        <f t="shared" si="32"/>
        <v>0</v>
      </c>
      <c r="BH190" s="163">
        <f t="shared" si="33"/>
        <v>0</v>
      </c>
      <c r="BI190" s="163">
        <f t="shared" si="34"/>
        <v>0</v>
      </c>
      <c r="BJ190" s="14" t="s">
        <v>83</v>
      </c>
      <c r="BK190" s="163">
        <f t="shared" si="35"/>
        <v>0</v>
      </c>
      <c r="BL190" s="14" t="s">
        <v>200</v>
      </c>
      <c r="BM190" s="162" t="s">
        <v>419</v>
      </c>
    </row>
    <row r="191" spans="1:65" s="2" customFormat="1" ht="37.9" customHeight="1">
      <c r="A191" s="26"/>
      <c r="B191" s="149"/>
      <c r="C191" s="150" t="s">
        <v>412</v>
      </c>
      <c r="D191" s="150" t="s">
        <v>173</v>
      </c>
      <c r="E191" s="151" t="s">
        <v>1950</v>
      </c>
      <c r="F191" s="152" t="s">
        <v>1951</v>
      </c>
      <c r="G191" s="153" t="s">
        <v>219</v>
      </c>
      <c r="H191" s="154">
        <v>6</v>
      </c>
      <c r="I191" s="155"/>
      <c r="J191" s="155"/>
      <c r="K191" s="156"/>
      <c r="L191" s="157"/>
      <c r="M191" s="158" t="s">
        <v>1</v>
      </c>
      <c r="N191" s="159" t="s">
        <v>36</v>
      </c>
      <c r="O191" s="160">
        <v>0</v>
      </c>
      <c r="P191" s="160">
        <f t="shared" si="27"/>
        <v>0</v>
      </c>
      <c r="Q191" s="160">
        <v>0</v>
      </c>
      <c r="R191" s="160">
        <f t="shared" si="28"/>
        <v>0</v>
      </c>
      <c r="S191" s="160">
        <v>0</v>
      </c>
      <c r="T191" s="161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233</v>
      </c>
      <c r="AT191" s="162" t="s">
        <v>173</v>
      </c>
      <c r="AU191" s="162" t="s">
        <v>83</v>
      </c>
      <c r="AY191" s="14" t="s">
        <v>170</v>
      </c>
      <c r="BE191" s="163">
        <f t="shared" si="30"/>
        <v>0</v>
      </c>
      <c r="BF191" s="163">
        <f t="shared" si="31"/>
        <v>0</v>
      </c>
      <c r="BG191" s="163">
        <f t="shared" si="32"/>
        <v>0</v>
      </c>
      <c r="BH191" s="163">
        <f t="shared" si="33"/>
        <v>0</v>
      </c>
      <c r="BI191" s="163">
        <f t="shared" si="34"/>
        <v>0</v>
      </c>
      <c r="BJ191" s="14" t="s">
        <v>83</v>
      </c>
      <c r="BK191" s="163">
        <f t="shared" si="35"/>
        <v>0</v>
      </c>
      <c r="BL191" s="14" t="s">
        <v>200</v>
      </c>
      <c r="BM191" s="162" t="s">
        <v>423</v>
      </c>
    </row>
    <row r="192" spans="1:65" s="2" customFormat="1" ht="37.9" customHeight="1">
      <c r="A192" s="26"/>
      <c r="B192" s="149"/>
      <c r="C192" s="150" t="s">
        <v>250</v>
      </c>
      <c r="D192" s="150" t="s">
        <v>173</v>
      </c>
      <c r="E192" s="151" t="s">
        <v>1952</v>
      </c>
      <c r="F192" s="152" t="s">
        <v>1953</v>
      </c>
      <c r="G192" s="153" t="s">
        <v>219</v>
      </c>
      <c r="H192" s="154">
        <v>1</v>
      </c>
      <c r="I192" s="155"/>
      <c r="J192" s="155"/>
      <c r="K192" s="156"/>
      <c r="L192" s="157"/>
      <c r="M192" s="158" t="s">
        <v>1</v>
      </c>
      <c r="N192" s="159" t="s">
        <v>36</v>
      </c>
      <c r="O192" s="160">
        <v>0</v>
      </c>
      <c r="P192" s="160">
        <f t="shared" si="27"/>
        <v>0</v>
      </c>
      <c r="Q192" s="160">
        <v>0</v>
      </c>
      <c r="R192" s="160">
        <f t="shared" si="28"/>
        <v>0</v>
      </c>
      <c r="S192" s="160">
        <v>0</v>
      </c>
      <c r="T192" s="161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233</v>
      </c>
      <c r="AT192" s="162" t="s">
        <v>173</v>
      </c>
      <c r="AU192" s="162" t="s">
        <v>83</v>
      </c>
      <c r="AY192" s="14" t="s">
        <v>170</v>
      </c>
      <c r="BE192" s="163">
        <f t="shared" si="30"/>
        <v>0</v>
      </c>
      <c r="BF192" s="163">
        <f t="shared" si="31"/>
        <v>0</v>
      </c>
      <c r="BG192" s="163">
        <f t="shared" si="32"/>
        <v>0</v>
      </c>
      <c r="BH192" s="163">
        <f t="shared" si="33"/>
        <v>0</v>
      </c>
      <c r="BI192" s="163">
        <f t="shared" si="34"/>
        <v>0</v>
      </c>
      <c r="BJ192" s="14" t="s">
        <v>83</v>
      </c>
      <c r="BK192" s="163">
        <f t="shared" si="35"/>
        <v>0</v>
      </c>
      <c r="BL192" s="14" t="s">
        <v>200</v>
      </c>
      <c r="BM192" s="162" t="s">
        <v>424</v>
      </c>
    </row>
    <row r="193" spans="1:65" s="2" customFormat="1" ht="24.2" customHeight="1">
      <c r="A193" s="26"/>
      <c r="B193" s="149"/>
      <c r="C193" s="164" t="s">
        <v>420</v>
      </c>
      <c r="D193" s="164" t="s">
        <v>178</v>
      </c>
      <c r="E193" s="165" t="s">
        <v>1954</v>
      </c>
      <c r="F193" s="166" t="s">
        <v>1955</v>
      </c>
      <c r="G193" s="167" t="s">
        <v>219</v>
      </c>
      <c r="H193" s="168">
        <v>153</v>
      </c>
      <c r="I193" s="169"/>
      <c r="J193" s="169"/>
      <c r="K193" s="170"/>
      <c r="L193" s="27"/>
      <c r="M193" s="171" t="s">
        <v>1</v>
      </c>
      <c r="N193" s="172" t="s">
        <v>36</v>
      </c>
      <c r="O193" s="160">
        <v>0</v>
      </c>
      <c r="P193" s="160">
        <f t="shared" si="27"/>
        <v>0</v>
      </c>
      <c r="Q193" s="160">
        <v>0</v>
      </c>
      <c r="R193" s="160">
        <f t="shared" si="28"/>
        <v>0</v>
      </c>
      <c r="S193" s="160">
        <v>0</v>
      </c>
      <c r="T193" s="161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200</v>
      </c>
      <c r="AT193" s="162" t="s">
        <v>178</v>
      </c>
      <c r="AU193" s="162" t="s">
        <v>83</v>
      </c>
      <c r="AY193" s="14" t="s">
        <v>170</v>
      </c>
      <c r="BE193" s="163">
        <f t="shared" si="30"/>
        <v>0</v>
      </c>
      <c r="BF193" s="163">
        <f t="shared" si="31"/>
        <v>0</v>
      </c>
      <c r="BG193" s="163">
        <f t="shared" si="32"/>
        <v>0</v>
      </c>
      <c r="BH193" s="163">
        <f t="shared" si="33"/>
        <v>0</v>
      </c>
      <c r="BI193" s="163">
        <f t="shared" si="34"/>
        <v>0</v>
      </c>
      <c r="BJ193" s="14" t="s">
        <v>83</v>
      </c>
      <c r="BK193" s="163">
        <f t="shared" si="35"/>
        <v>0</v>
      </c>
      <c r="BL193" s="14" t="s">
        <v>200</v>
      </c>
      <c r="BM193" s="162" t="s">
        <v>428</v>
      </c>
    </row>
    <row r="194" spans="1:65" s="2" customFormat="1" ht="37.9" customHeight="1">
      <c r="A194" s="26"/>
      <c r="B194" s="149"/>
      <c r="C194" s="150" t="s">
        <v>256</v>
      </c>
      <c r="D194" s="150" t="s">
        <v>173</v>
      </c>
      <c r="E194" s="151" t="s">
        <v>1956</v>
      </c>
      <c r="F194" s="152" t="s">
        <v>1957</v>
      </c>
      <c r="G194" s="153" t="s">
        <v>219</v>
      </c>
      <c r="H194" s="154">
        <v>80</v>
      </c>
      <c r="I194" s="155"/>
      <c r="J194" s="155"/>
      <c r="K194" s="156"/>
      <c r="L194" s="157"/>
      <c r="M194" s="158" t="s">
        <v>1</v>
      </c>
      <c r="N194" s="159" t="s">
        <v>36</v>
      </c>
      <c r="O194" s="160">
        <v>0</v>
      </c>
      <c r="P194" s="160">
        <f t="shared" si="27"/>
        <v>0</v>
      </c>
      <c r="Q194" s="160">
        <v>0</v>
      </c>
      <c r="R194" s="160">
        <f t="shared" si="28"/>
        <v>0</v>
      </c>
      <c r="S194" s="160">
        <v>0</v>
      </c>
      <c r="T194" s="161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233</v>
      </c>
      <c r="AT194" s="162" t="s">
        <v>173</v>
      </c>
      <c r="AU194" s="162" t="s">
        <v>83</v>
      </c>
      <c r="AY194" s="14" t="s">
        <v>170</v>
      </c>
      <c r="BE194" s="163">
        <f t="shared" si="30"/>
        <v>0</v>
      </c>
      <c r="BF194" s="163">
        <f t="shared" si="31"/>
        <v>0</v>
      </c>
      <c r="BG194" s="163">
        <f t="shared" si="32"/>
        <v>0</v>
      </c>
      <c r="BH194" s="163">
        <f t="shared" si="33"/>
        <v>0</v>
      </c>
      <c r="BI194" s="163">
        <f t="shared" si="34"/>
        <v>0</v>
      </c>
      <c r="BJ194" s="14" t="s">
        <v>83</v>
      </c>
      <c r="BK194" s="163">
        <f t="shared" si="35"/>
        <v>0</v>
      </c>
      <c r="BL194" s="14" t="s">
        <v>200</v>
      </c>
      <c r="BM194" s="162" t="s">
        <v>431</v>
      </c>
    </row>
    <row r="195" spans="1:65" s="2" customFormat="1" ht="37.9" customHeight="1">
      <c r="A195" s="26"/>
      <c r="B195" s="149"/>
      <c r="C195" s="150" t="s">
        <v>425</v>
      </c>
      <c r="D195" s="150" t="s">
        <v>173</v>
      </c>
      <c r="E195" s="151" t="s">
        <v>1958</v>
      </c>
      <c r="F195" s="152" t="s">
        <v>1959</v>
      </c>
      <c r="G195" s="153" t="s">
        <v>219</v>
      </c>
      <c r="H195" s="154">
        <v>80</v>
      </c>
      <c r="I195" s="155"/>
      <c r="J195" s="155"/>
      <c r="K195" s="156"/>
      <c r="L195" s="157"/>
      <c r="M195" s="158" t="s">
        <v>1</v>
      </c>
      <c r="N195" s="159" t="s">
        <v>36</v>
      </c>
      <c r="O195" s="160">
        <v>0</v>
      </c>
      <c r="P195" s="160">
        <f t="shared" si="27"/>
        <v>0</v>
      </c>
      <c r="Q195" s="160">
        <v>0</v>
      </c>
      <c r="R195" s="160">
        <f t="shared" si="28"/>
        <v>0</v>
      </c>
      <c r="S195" s="160">
        <v>0</v>
      </c>
      <c r="T195" s="161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233</v>
      </c>
      <c r="AT195" s="162" t="s">
        <v>173</v>
      </c>
      <c r="AU195" s="162" t="s">
        <v>83</v>
      </c>
      <c r="AY195" s="14" t="s">
        <v>170</v>
      </c>
      <c r="BE195" s="163">
        <f t="shared" si="30"/>
        <v>0</v>
      </c>
      <c r="BF195" s="163">
        <f t="shared" si="31"/>
        <v>0</v>
      </c>
      <c r="BG195" s="163">
        <f t="shared" si="32"/>
        <v>0</v>
      </c>
      <c r="BH195" s="163">
        <f t="shared" si="33"/>
        <v>0</v>
      </c>
      <c r="BI195" s="163">
        <f t="shared" si="34"/>
        <v>0</v>
      </c>
      <c r="BJ195" s="14" t="s">
        <v>83</v>
      </c>
      <c r="BK195" s="163">
        <f t="shared" si="35"/>
        <v>0</v>
      </c>
      <c r="BL195" s="14" t="s">
        <v>200</v>
      </c>
      <c r="BM195" s="162" t="s">
        <v>251</v>
      </c>
    </row>
    <row r="196" spans="1:65" s="2" customFormat="1" ht="37.9" customHeight="1">
      <c r="A196" s="26"/>
      <c r="B196" s="149"/>
      <c r="C196" s="150" t="s">
        <v>259</v>
      </c>
      <c r="D196" s="150" t="s">
        <v>173</v>
      </c>
      <c r="E196" s="151" t="s">
        <v>1960</v>
      </c>
      <c r="F196" s="152" t="s">
        <v>1961</v>
      </c>
      <c r="G196" s="153" t="s">
        <v>219</v>
      </c>
      <c r="H196" s="154">
        <v>3</v>
      </c>
      <c r="I196" s="155"/>
      <c r="J196" s="155"/>
      <c r="K196" s="156"/>
      <c r="L196" s="157"/>
      <c r="M196" s="158" t="s">
        <v>1</v>
      </c>
      <c r="N196" s="159" t="s">
        <v>36</v>
      </c>
      <c r="O196" s="160">
        <v>0</v>
      </c>
      <c r="P196" s="160">
        <f t="shared" si="27"/>
        <v>0</v>
      </c>
      <c r="Q196" s="160">
        <v>0</v>
      </c>
      <c r="R196" s="160">
        <f t="shared" si="28"/>
        <v>0</v>
      </c>
      <c r="S196" s="160">
        <v>0</v>
      </c>
      <c r="T196" s="161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233</v>
      </c>
      <c r="AT196" s="162" t="s">
        <v>173</v>
      </c>
      <c r="AU196" s="162" t="s">
        <v>83</v>
      </c>
      <c r="AY196" s="14" t="s">
        <v>170</v>
      </c>
      <c r="BE196" s="163">
        <f t="shared" si="30"/>
        <v>0</v>
      </c>
      <c r="BF196" s="163">
        <f t="shared" si="31"/>
        <v>0</v>
      </c>
      <c r="BG196" s="163">
        <f t="shared" si="32"/>
        <v>0</v>
      </c>
      <c r="BH196" s="163">
        <f t="shared" si="33"/>
        <v>0</v>
      </c>
      <c r="BI196" s="163">
        <f t="shared" si="34"/>
        <v>0</v>
      </c>
      <c r="BJ196" s="14" t="s">
        <v>83</v>
      </c>
      <c r="BK196" s="163">
        <f t="shared" si="35"/>
        <v>0</v>
      </c>
      <c r="BL196" s="14" t="s">
        <v>200</v>
      </c>
      <c r="BM196" s="162" t="s">
        <v>439</v>
      </c>
    </row>
    <row r="197" spans="1:65" s="2" customFormat="1" ht="37.9" customHeight="1">
      <c r="A197" s="26"/>
      <c r="B197" s="149"/>
      <c r="C197" s="150" t="s">
        <v>432</v>
      </c>
      <c r="D197" s="150" t="s">
        <v>173</v>
      </c>
      <c r="E197" s="151" t="s">
        <v>1962</v>
      </c>
      <c r="F197" s="152" t="s">
        <v>1963</v>
      </c>
      <c r="G197" s="153" t="s">
        <v>219</v>
      </c>
      <c r="H197" s="154">
        <v>3</v>
      </c>
      <c r="I197" s="155"/>
      <c r="J197" s="155"/>
      <c r="K197" s="156"/>
      <c r="L197" s="157"/>
      <c r="M197" s="158" t="s">
        <v>1</v>
      </c>
      <c r="N197" s="159" t="s">
        <v>36</v>
      </c>
      <c r="O197" s="160">
        <v>0</v>
      </c>
      <c r="P197" s="160">
        <f t="shared" si="27"/>
        <v>0</v>
      </c>
      <c r="Q197" s="160">
        <v>0</v>
      </c>
      <c r="R197" s="160">
        <f t="shared" si="28"/>
        <v>0</v>
      </c>
      <c r="S197" s="160">
        <v>0</v>
      </c>
      <c r="T197" s="161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233</v>
      </c>
      <c r="AT197" s="162" t="s">
        <v>173</v>
      </c>
      <c r="AU197" s="162" t="s">
        <v>83</v>
      </c>
      <c r="AY197" s="14" t="s">
        <v>170</v>
      </c>
      <c r="BE197" s="163">
        <f t="shared" si="30"/>
        <v>0</v>
      </c>
      <c r="BF197" s="163">
        <f t="shared" si="31"/>
        <v>0</v>
      </c>
      <c r="BG197" s="163">
        <f t="shared" si="32"/>
        <v>0</v>
      </c>
      <c r="BH197" s="163">
        <f t="shared" si="33"/>
        <v>0</v>
      </c>
      <c r="BI197" s="163">
        <f t="shared" si="34"/>
        <v>0</v>
      </c>
      <c r="BJ197" s="14" t="s">
        <v>83</v>
      </c>
      <c r="BK197" s="163">
        <f t="shared" si="35"/>
        <v>0</v>
      </c>
      <c r="BL197" s="14" t="s">
        <v>200</v>
      </c>
      <c r="BM197" s="162" t="s">
        <v>443</v>
      </c>
    </row>
    <row r="198" spans="1:65" s="2" customFormat="1" ht="37.9" customHeight="1">
      <c r="A198" s="26"/>
      <c r="B198" s="149"/>
      <c r="C198" s="150" t="s">
        <v>263</v>
      </c>
      <c r="D198" s="150" t="s">
        <v>173</v>
      </c>
      <c r="E198" s="151" t="s">
        <v>1964</v>
      </c>
      <c r="F198" s="152" t="s">
        <v>1965</v>
      </c>
      <c r="G198" s="153" t="s">
        <v>219</v>
      </c>
      <c r="H198" s="154">
        <v>42</v>
      </c>
      <c r="I198" s="155"/>
      <c r="J198" s="155"/>
      <c r="K198" s="156"/>
      <c r="L198" s="157"/>
      <c r="M198" s="158" t="s">
        <v>1</v>
      </c>
      <c r="N198" s="159" t="s">
        <v>36</v>
      </c>
      <c r="O198" s="160">
        <v>0</v>
      </c>
      <c r="P198" s="160">
        <f t="shared" si="27"/>
        <v>0</v>
      </c>
      <c r="Q198" s="160">
        <v>0</v>
      </c>
      <c r="R198" s="160">
        <f t="shared" si="28"/>
        <v>0</v>
      </c>
      <c r="S198" s="160">
        <v>0</v>
      </c>
      <c r="T198" s="161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233</v>
      </c>
      <c r="AT198" s="162" t="s">
        <v>173</v>
      </c>
      <c r="AU198" s="162" t="s">
        <v>83</v>
      </c>
      <c r="AY198" s="14" t="s">
        <v>170</v>
      </c>
      <c r="BE198" s="163">
        <f t="shared" si="30"/>
        <v>0</v>
      </c>
      <c r="BF198" s="163">
        <f t="shared" si="31"/>
        <v>0</v>
      </c>
      <c r="BG198" s="163">
        <f t="shared" si="32"/>
        <v>0</v>
      </c>
      <c r="BH198" s="163">
        <f t="shared" si="33"/>
        <v>0</v>
      </c>
      <c r="BI198" s="163">
        <f t="shared" si="34"/>
        <v>0</v>
      </c>
      <c r="BJ198" s="14" t="s">
        <v>83</v>
      </c>
      <c r="BK198" s="163">
        <f t="shared" si="35"/>
        <v>0</v>
      </c>
      <c r="BL198" s="14" t="s">
        <v>200</v>
      </c>
      <c r="BM198" s="162" t="s">
        <v>446</v>
      </c>
    </row>
    <row r="199" spans="1:65" s="2" customFormat="1" ht="37.9" customHeight="1">
      <c r="A199" s="26"/>
      <c r="B199" s="149"/>
      <c r="C199" s="150" t="s">
        <v>440</v>
      </c>
      <c r="D199" s="150" t="s">
        <v>173</v>
      </c>
      <c r="E199" s="151" t="s">
        <v>1966</v>
      </c>
      <c r="F199" s="152" t="s">
        <v>1963</v>
      </c>
      <c r="G199" s="153" t="s">
        <v>219</v>
      </c>
      <c r="H199" s="154">
        <v>42</v>
      </c>
      <c r="I199" s="155"/>
      <c r="J199" s="155"/>
      <c r="K199" s="156"/>
      <c r="L199" s="157"/>
      <c r="M199" s="158" t="s">
        <v>1</v>
      </c>
      <c r="N199" s="159" t="s">
        <v>36</v>
      </c>
      <c r="O199" s="160">
        <v>0</v>
      </c>
      <c r="P199" s="160">
        <f t="shared" si="27"/>
        <v>0</v>
      </c>
      <c r="Q199" s="160">
        <v>0</v>
      </c>
      <c r="R199" s="160">
        <f t="shared" si="28"/>
        <v>0</v>
      </c>
      <c r="S199" s="160">
        <v>0</v>
      </c>
      <c r="T199" s="161">
        <f t="shared" si="29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233</v>
      </c>
      <c r="AT199" s="162" t="s">
        <v>173</v>
      </c>
      <c r="AU199" s="162" t="s">
        <v>83</v>
      </c>
      <c r="AY199" s="14" t="s">
        <v>170</v>
      </c>
      <c r="BE199" s="163">
        <f t="shared" si="30"/>
        <v>0</v>
      </c>
      <c r="BF199" s="163">
        <f t="shared" si="31"/>
        <v>0</v>
      </c>
      <c r="BG199" s="163">
        <f t="shared" si="32"/>
        <v>0</v>
      </c>
      <c r="BH199" s="163">
        <f t="shared" si="33"/>
        <v>0</v>
      </c>
      <c r="BI199" s="163">
        <f t="shared" si="34"/>
        <v>0</v>
      </c>
      <c r="BJ199" s="14" t="s">
        <v>83</v>
      </c>
      <c r="BK199" s="163">
        <f t="shared" si="35"/>
        <v>0</v>
      </c>
      <c r="BL199" s="14" t="s">
        <v>200</v>
      </c>
      <c r="BM199" s="162" t="s">
        <v>450</v>
      </c>
    </row>
    <row r="200" spans="1:65" s="2" customFormat="1" ht="37.9" customHeight="1">
      <c r="A200" s="26"/>
      <c r="B200" s="149"/>
      <c r="C200" s="150" t="s">
        <v>266</v>
      </c>
      <c r="D200" s="150" t="s">
        <v>173</v>
      </c>
      <c r="E200" s="151" t="s">
        <v>1967</v>
      </c>
      <c r="F200" s="152" t="s">
        <v>1968</v>
      </c>
      <c r="G200" s="153" t="s">
        <v>219</v>
      </c>
      <c r="H200" s="154">
        <v>8</v>
      </c>
      <c r="I200" s="155"/>
      <c r="J200" s="155"/>
      <c r="K200" s="156"/>
      <c r="L200" s="157"/>
      <c r="M200" s="158" t="s">
        <v>1</v>
      </c>
      <c r="N200" s="159" t="s">
        <v>36</v>
      </c>
      <c r="O200" s="160">
        <v>0</v>
      </c>
      <c r="P200" s="160">
        <f t="shared" si="27"/>
        <v>0</v>
      </c>
      <c r="Q200" s="160">
        <v>0</v>
      </c>
      <c r="R200" s="160">
        <f t="shared" si="28"/>
        <v>0</v>
      </c>
      <c r="S200" s="160">
        <v>0</v>
      </c>
      <c r="T200" s="161">
        <f t="shared" si="29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233</v>
      </c>
      <c r="AT200" s="162" t="s">
        <v>173</v>
      </c>
      <c r="AU200" s="162" t="s">
        <v>83</v>
      </c>
      <c r="AY200" s="14" t="s">
        <v>170</v>
      </c>
      <c r="BE200" s="163">
        <f t="shared" si="30"/>
        <v>0</v>
      </c>
      <c r="BF200" s="163">
        <f t="shared" si="31"/>
        <v>0</v>
      </c>
      <c r="BG200" s="163">
        <f t="shared" si="32"/>
        <v>0</v>
      </c>
      <c r="BH200" s="163">
        <f t="shared" si="33"/>
        <v>0</v>
      </c>
      <c r="BI200" s="163">
        <f t="shared" si="34"/>
        <v>0</v>
      </c>
      <c r="BJ200" s="14" t="s">
        <v>83</v>
      </c>
      <c r="BK200" s="163">
        <f t="shared" si="35"/>
        <v>0</v>
      </c>
      <c r="BL200" s="14" t="s">
        <v>200</v>
      </c>
      <c r="BM200" s="162" t="s">
        <v>453</v>
      </c>
    </row>
    <row r="201" spans="1:65" s="2" customFormat="1" ht="37.9" customHeight="1">
      <c r="A201" s="26"/>
      <c r="B201" s="149"/>
      <c r="C201" s="150" t="s">
        <v>447</v>
      </c>
      <c r="D201" s="150" t="s">
        <v>173</v>
      </c>
      <c r="E201" s="151" t="s">
        <v>1969</v>
      </c>
      <c r="F201" s="152" t="s">
        <v>1963</v>
      </c>
      <c r="G201" s="153" t="s">
        <v>219</v>
      </c>
      <c r="H201" s="154">
        <v>8</v>
      </c>
      <c r="I201" s="155"/>
      <c r="J201" s="155"/>
      <c r="K201" s="156"/>
      <c r="L201" s="157"/>
      <c r="M201" s="158" t="s">
        <v>1</v>
      </c>
      <c r="N201" s="159" t="s">
        <v>36</v>
      </c>
      <c r="O201" s="160">
        <v>0</v>
      </c>
      <c r="P201" s="160">
        <f t="shared" si="27"/>
        <v>0</v>
      </c>
      <c r="Q201" s="160">
        <v>0</v>
      </c>
      <c r="R201" s="160">
        <f t="shared" si="28"/>
        <v>0</v>
      </c>
      <c r="S201" s="160">
        <v>0</v>
      </c>
      <c r="T201" s="161">
        <f t="shared" si="29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233</v>
      </c>
      <c r="AT201" s="162" t="s">
        <v>173</v>
      </c>
      <c r="AU201" s="162" t="s">
        <v>83</v>
      </c>
      <c r="AY201" s="14" t="s">
        <v>170</v>
      </c>
      <c r="BE201" s="163">
        <f t="shared" si="30"/>
        <v>0</v>
      </c>
      <c r="BF201" s="163">
        <f t="shared" si="31"/>
        <v>0</v>
      </c>
      <c r="BG201" s="163">
        <f t="shared" si="32"/>
        <v>0</v>
      </c>
      <c r="BH201" s="163">
        <f t="shared" si="33"/>
        <v>0</v>
      </c>
      <c r="BI201" s="163">
        <f t="shared" si="34"/>
        <v>0</v>
      </c>
      <c r="BJ201" s="14" t="s">
        <v>83</v>
      </c>
      <c r="BK201" s="163">
        <f t="shared" si="35"/>
        <v>0</v>
      </c>
      <c r="BL201" s="14" t="s">
        <v>200</v>
      </c>
      <c r="BM201" s="162" t="s">
        <v>459</v>
      </c>
    </row>
    <row r="202" spans="1:65" s="2" customFormat="1" ht="37.9" customHeight="1">
      <c r="A202" s="26"/>
      <c r="B202" s="149"/>
      <c r="C202" s="150" t="s">
        <v>270</v>
      </c>
      <c r="D202" s="150" t="s">
        <v>173</v>
      </c>
      <c r="E202" s="151" t="s">
        <v>1970</v>
      </c>
      <c r="F202" s="152" t="s">
        <v>1957</v>
      </c>
      <c r="G202" s="153" t="s">
        <v>219</v>
      </c>
      <c r="H202" s="154">
        <v>5</v>
      </c>
      <c r="I202" s="155"/>
      <c r="J202" s="155"/>
      <c r="K202" s="156"/>
      <c r="L202" s="157"/>
      <c r="M202" s="158" t="s">
        <v>1</v>
      </c>
      <c r="N202" s="159" t="s">
        <v>36</v>
      </c>
      <c r="O202" s="160">
        <v>0</v>
      </c>
      <c r="P202" s="160">
        <f t="shared" si="27"/>
        <v>0</v>
      </c>
      <c r="Q202" s="160">
        <v>0</v>
      </c>
      <c r="R202" s="160">
        <f t="shared" si="28"/>
        <v>0</v>
      </c>
      <c r="S202" s="160">
        <v>0</v>
      </c>
      <c r="T202" s="161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233</v>
      </c>
      <c r="AT202" s="162" t="s">
        <v>173</v>
      </c>
      <c r="AU202" s="162" t="s">
        <v>83</v>
      </c>
      <c r="AY202" s="14" t="s">
        <v>170</v>
      </c>
      <c r="BE202" s="163">
        <f t="shared" si="30"/>
        <v>0</v>
      </c>
      <c r="BF202" s="163">
        <f t="shared" si="31"/>
        <v>0</v>
      </c>
      <c r="BG202" s="163">
        <f t="shared" si="32"/>
        <v>0</v>
      </c>
      <c r="BH202" s="163">
        <f t="shared" si="33"/>
        <v>0</v>
      </c>
      <c r="BI202" s="163">
        <f t="shared" si="34"/>
        <v>0</v>
      </c>
      <c r="BJ202" s="14" t="s">
        <v>83</v>
      </c>
      <c r="BK202" s="163">
        <f t="shared" si="35"/>
        <v>0</v>
      </c>
      <c r="BL202" s="14" t="s">
        <v>200</v>
      </c>
      <c r="BM202" s="162" t="s">
        <v>462</v>
      </c>
    </row>
    <row r="203" spans="1:65" s="2" customFormat="1" ht="37.9" customHeight="1">
      <c r="A203" s="26"/>
      <c r="B203" s="149"/>
      <c r="C203" s="150" t="s">
        <v>456</v>
      </c>
      <c r="D203" s="150" t="s">
        <v>173</v>
      </c>
      <c r="E203" s="151" t="s">
        <v>1971</v>
      </c>
      <c r="F203" s="152" t="s">
        <v>1959</v>
      </c>
      <c r="G203" s="153" t="s">
        <v>219</v>
      </c>
      <c r="H203" s="154">
        <v>5</v>
      </c>
      <c r="I203" s="155"/>
      <c r="J203" s="155"/>
      <c r="K203" s="156"/>
      <c r="L203" s="157"/>
      <c r="M203" s="158" t="s">
        <v>1</v>
      </c>
      <c r="N203" s="159" t="s">
        <v>36</v>
      </c>
      <c r="O203" s="160">
        <v>0</v>
      </c>
      <c r="P203" s="160">
        <f t="shared" si="27"/>
        <v>0</v>
      </c>
      <c r="Q203" s="160">
        <v>0</v>
      </c>
      <c r="R203" s="160">
        <f t="shared" si="28"/>
        <v>0</v>
      </c>
      <c r="S203" s="160">
        <v>0</v>
      </c>
      <c r="T203" s="161">
        <f t="shared" si="29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233</v>
      </c>
      <c r="AT203" s="162" t="s">
        <v>173</v>
      </c>
      <c r="AU203" s="162" t="s">
        <v>83</v>
      </c>
      <c r="AY203" s="14" t="s">
        <v>170</v>
      </c>
      <c r="BE203" s="163">
        <f t="shared" si="30"/>
        <v>0</v>
      </c>
      <c r="BF203" s="163">
        <f t="shared" si="31"/>
        <v>0</v>
      </c>
      <c r="BG203" s="163">
        <f t="shared" si="32"/>
        <v>0</v>
      </c>
      <c r="BH203" s="163">
        <f t="shared" si="33"/>
        <v>0</v>
      </c>
      <c r="BI203" s="163">
        <f t="shared" si="34"/>
        <v>0</v>
      </c>
      <c r="BJ203" s="14" t="s">
        <v>83</v>
      </c>
      <c r="BK203" s="163">
        <f t="shared" si="35"/>
        <v>0</v>
      </c>
      <c r="BL203" s="14" t="s">
        <v>200</v>
      </c>
      <c r="BM203" s="162" t="s">
        <v>466</v>
      </c>
    </row>
    <row r="204" spans="1:65" s="2" customFormat="1" ht="37.9" customHeight="1">
      <c r="A204" s="26"/>
      <c r="B204" s="149"/>
      <c r="C204" s="150" t="s">
        <v>276</v>
      </c>
      <c r="D204" s="150" t="s">
        <v>173</v>
      </c>
      <c r="E204" s="151" t="s">
        <v>1972</v>
      </c>
      <c r="F204" s="152" t="s">
        <v>1973</v>
      </c>
      <c r="G204" s="153" t="s">
        <v>219</v>
      </c>
      <c r="H204" s="154">
        <v>15</v>
      </c>
      <c r="I204" s="155"/>
      <c r="J204" s="155"/>
      <c r="K204" s="156"/>
      <c r="L204" s="157"/>
      <c r="M204" s="158" t="s">
        <v>1</v>
      </c>
      <c r="N204" s="159" t="s">
        <v>36</v>
      </c>
      <c r="O204" s="160">
        <v>0</v>
      </c>
      <c r="P204" s="160">
        <f t="shared" si="27"/>
        <v>0</v>
      </c>
      <c r="Q204" s="160">
        <v>0</v>
      </c>
      <c r="R204" s="160">
        <f t="shared" si="28"/>
        <v>0</v>
      </c>
      <c r="S204" s="160">
        <v>0</v>
      </c>
      <c r="T204" s="161">
        <f t="shared" si="29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233</v>
      </c>
      <c r="AT204" s="162" t="s">
        <v>173</v>
      </c>
      <c r="AU204" s="162" t="s">
        <v>83</v>
      </c>
      <c r="AY204" s="14" t="s">
        <v>170</v>
      </c>
      <c r="BE204" s="163">
        <f t="shared" si="30"/>
        <v>0</v>
      </c>
      <c r="BF204" s="163">
        <f t="shared" si="31"/>
        <v>0</v>
      </c>
      <c r="BG204" s="163">
        <f t="shared" si="32"/>
        <v>0</v>
      </c>
      <c r="BH204" s="163">
        <f t="shared" si="33"/>
        <v>0</v>
      </c>
      <c r="BI204" s="163">
        <f t="shared" si="34"/>
        <v>0</v>
      </c>
      <c r="BJ204" s="14" t="s">
        <v>83</v>
      </c>
      <c r="BK204" s="163">
        <f t="shared" si="35"/>
        <v>0</v>
      </c>
      <c r="BL204" s="14" t="s">
        <v>200</v>
      </c>
      <c r="BM204" s="162" t="s">
        <v>467</v>
      </c>
    </row>
    <row r="205" spans="1:65" s="2" customFormat="1" ht="37.9" customHeight="1">
      <c r="A205" s="26"/>
      <c r="B205" s="149"/>
      <c r="C205" s="150" t="s">
        <v>463</v>
      </c>
      <c r="D205" s="150" t="s">
        <v>173</v>
      </c>
      <c r="E205" s="151" t="s">
        <v>1974</v>
      </c>
      <c r="F205" s="152" t="s">
        <v>1975</v>
      </c>
      <c r="G205" s="153" t="s">
        <v>219</v>
      </c>
      <c r="H205" s="154">
        <v>15</v>
      </c>
      <c r="I205" s="155"/>
      <c r="J205" s="155"/>
      <c r="K205" s="156"/>
      <c r="L205" s="157"/>
      <c r="M205" s="158" t="s">
        <v>1</v>
      </c>
      <c r="N205" s="159" t="s">
        <v>36</v>
      </c>
      <c r="O205" s="160">
        <v>0</v>
      </c>
      <c r="P205" s="160">
        <f t="shared" si="27"/>
        <v>0</v>
      </c>
      <c r="Q205" s="160">
        <v>0</v>
      </c>
      <c r="R205" s="160">
        <f t="shared" si="28"/>
        <v>0</v>
      </c>
      <c r="S205" s="160">
        <v>0</v>
      </c>
      <c r="T205" s="161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233</v>
      </c>
      <c r="AT205" s="162" t="s">
        <v>173</v>
      </c>
      <c r="AU205" s="162" t="s">
        <v>83</v>
      </c>
      <c r="AY205" s="14" t="s">
        <v>170</v>
      </c>
      <c r="BE205" s="163">
        <f t="shared" si="30"/>
        <v>0</v>
      </c>
      <c r="BF205" s="163">
        <f t="shared" si="31"/>
        <v>0</v>
      </c>
      <c r="BG205" s="163">
        <f t="shared" si="32"/>
        <v>0</v>
      </c>
      <c r="BH205" s="163">
        <f t="shared" si="33"/>
        <v>0</v>
      </c>
      <c r="BI205" s="163">
        <f t="shared" si="34"/>
        <v>0</v>
      </c>
      <c r="BJ205" s="14" t="s">
        <v>83</v>
      </c>
      <c r="BK205" s="163">
        <f t="shared" si="35"/>
        <v>0</v>
      </c>
      <c r="BL205" s="14" t="s">
        <v>200</v>
      </c>
      <c r="BM205" s="162" t="s">
        <v>471</v>
      </c>
    </row>
    <row r="206" spans="1:65" s="2" customFormat="1" ht="24.2" customHeight="1">
      <c r="A206" s="26"/>
      <c r="B206" s="149"/>
      <c r="C206" s="164" t="s">
        <v>284</v>
      </c>
      <c r="D206" s="164" t="s">
        <v>178</v>
      </c>
      <c r="E206" s="165" t="s">
        <v>1976</v>
      </c>
      <c r="F206" s="166" t="s">
        <v>1977</v>
      </c>
      <c r="G206" s="167" t="s">
        <v>219</v>
      </c>
      <c r="H206" s="168">
        <v>3</v>
      </c>
      <c r="I206" s="169"/>
      <c r="J206" s="169"/>
      <c r="K206" s="170"/>
      <c r="L206" s="27"/>
      <c r="M206" s="171" t="s">
        <v>1</v>
      </c>
      <c r="N206" s="172" t="s">
        <v>36</v>
      </c>
      <c r="O206" s="160">
        <v>0</v>
      </c>
      <c r="P206" s="160">
        <f t="shared" si="27"/>
        <v>0</v>
      </c>
      <c r="Q206" s="160">
        <v>0</v>
      </c>
      <c r="R206" s="160">
        <f t="shared" si="28"/>
        <v>0</v>
      </c>
      <c r="S206" s="160">
        <v>0</v>
      </c>
      <c r="T206" s="161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200</v>
      </c>
      <c r="AT206" s="162" t="s">
        <v>178</v>
      </c>
      <c r="AU206" s="162" t="s">
        <v>83</v>
      </c>
      <c r="AY206" s="14" t="s">
        <v>170</v>
      </c>
      <c r="BE206" s="163">
        <f t="shared" si="30"/>
        <v>0</v>
      </c>
      <c r="BF206" s="163">
        <f t="shared" si="31"/>
        <v>0</v>
      </c>
      <c r="BG206" s="163">
        <f t="shared" si="32"/>
        <v>0</v>
      </c>
      <c r="BH206" s="163">
        <f t="shared" si="33"/>
        <v>0</v>
      </c>
      <c r="BI206" s="163">
        <f t="shared" si="34"/>
        <v>0</v>
      </c>
      <c r="BJ206" s="14" t="s">
        <v>83</v>
      </c>
      <c r="BK206" s="163">
        <f t="shared" si="35"/>
        <v>0</v>
      </c>
      <c r="BL206" s="14" t="s">
        <v>200</v>
      </c>
      <c r="BM206" s="162" t="s">
        <v>474</v>
      </c>
    </row>
    <row r="207" spans="1:65" s="2" customFormat="1" ht="37.9" customHeight="1">
      <c r="A207" s="26"/>
      <c r="B207" s="149"/>
      <c r="C207" s="150" t="s">
        <v>468</v>
      </c>
      <c r="D207" s="150" t="s">
        <v>173</v>
      </c>
      <c r="E207" s="151" t="s">
        <v>1978</v>
      </c>
      <c r="F207" s="152" t="s">
        <v>1979</v>
      </c>
      <c r="G207" s="153" t="s">
        <v>219</v>
      </c>
      <c r="H207" s="154">
        <v>3</v>
      </c>
      <c r="I207" s="155"/>
      <c r="J207" s="155"/>
      <c r="K207" s="156"/>
      <c r="L207" s="157"/>
      <c r="M207" s="158" t="s">
        <v>1</v>
      </c>
      <c r="N207" s="159" t="s">
        <v>36</v>
      </c>
      <c r="O207" s="160">
        <v>0</v>
      </c>
      <c r="P207" s="160">
        <f t="shared" si="27"/>
        <v>0</v>
      </c>
      <c r="Q207" s="160">
        <v>0</v>
      </c>
      <c r="R207" s="160">
        <f t="shared" si="28"/>
        <v>0</v>
      </c>
      <c r="S207" s="160">
        <v>0</v>
      </c>
      <c r="T207" s="161">
        <f t="shared" si="29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233</v>
      </c>
      <c r="AT207" s="162" t="s">
        <v>173</v>
      </c>
      <c r="AU207" s="162" t="s">
        <v>83</v>
      </c>
      <c r="AY207" s="14" t="s">
        <v>170</v>
      </c>
      <c r="BE207" s="163">
        <f t="shared" si="30"/>
        <v>0</v>
      </c>
      <c r="BF207" s="163">
        <f t="shared" si="31"/>
        <v>0</v>
      </c>
      <c r="BG207" s="163">
        <f t="shared" si="32"/>
        <v>0</v>
      </c>
      <c r="BH207" s="163">
        <f t="shared" si="33"/>
        <v>0</v>
      </c>
      <c r="BI207" s="163">
        <f t="shared" si="34"/>
        <v>0</v>
      </c>
      <c r="BJ207" s="14" t="s">
        <v>83</v>
      </c>
      <c r="BK207" s="163">
        <f t="shared" si="35"/>
        <v>0</v>
      </c>
      <c r="BL207" s="14" t="s">
        <v>200</v>
      </c>
      <c r="BM207" s="162" t="s">
        <v>480</v>
      </c>
    </row>
    <row r="208" spans="1:65" s="2" customFormat="1" ht="37.9" customHeight="1">
      <c r="A208" s="26"/>
      <c r="B208" s="149"/>
      <c r="C208" s="150" t="s">
        <v>287</v>
      </c>
      <c r="D208" s="150" t="s">
        <v>173</v>
      </c>
      <c r="E208" s="151" t="s">
        <v>1980</v>
      </c>
      <c r="F208" s="152" t="s">
        <v>1981</v>
      </c>
      <c r="G208" s="153" t="s">
        <v>219</v>
      </c>
      <c r="H208" s="154">
        <v>3</v>
      </c>
      <c r="I208" s="155"/>
      <c r="J208" s="155"/>
      <c r="K208" s="156"/>
      <c r="L208" s="157"/>
      <c r="M208" s="158" t="s">
        <v>1</v>
      </c>
      <c r="N208" s="159" t="s">
        <v>36</v>
      </c>
      <c r="O208" s="160">
        <v>0</v>
      </c>
      <c r="P208" s="160">
        <f t="shared" si="27"/>
        <v>0</v>
      </c>
      <c r="Q208" s="160">
        <v>0</v>
      </c>
      <c r="R208" s="160">
        <f t="shared" si="28"/>
        <v>0</v>
      </c>
      <c r="S208" s="160">
        <v>0</v>
      </c>
      <c r="T208" s="161">
        <f t="shared" si="29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233</v>
      </c>
      <c r="AT208" s="162" t="s">
        <v>173</v>
      </c>
      <c r="AU208" s="162" t="s">
        <v>83</v>
      </c>
      <c r="AY208" s="14" t="s">
        <v>170</v>
      </c>
      <c r="BE208" s="163">
        <f t="shared" si="30"/>
        <v>0</v>
      </c>
      <c r="BF208" s="163">
        <f t="shared" si="31"/>
        <v>0</v>
      </c>
      <c r="BG208" s="163">
        <f t="shared" si="32"/>
        <v>0</v>
      </c>
      <c r="BH208" s="163">
        <f t="shared" si="33"/>
        <v>0</v>
      </c>
      <c r="BI208" s="163">
        <f t="shared" si="34"/>
        <v>0</v>
      </c>
      <c r="BJ208" s="14" t="s">
        <v>83</v>
      </c>
      <c r="BK208" s="163">
        <f t="shared" si="35"/>
        <v>0</v>
      </c>
      <c r="BL208" s="14" t="s">
        <v>200</v>
      </c>
      <c r="BM208" s="162" t="s">
        <v>483</v>
      </c>
    </row>
    <row r="209" spans="1:65" s="2" customFormat="1" ht="24.2" customHeight="1">
      <c r="A209" s="26"/>
      <c r="B209" s="149"/>
      <c r="C209" s="164" t="s">
        <v>477</v>
      </c>
      <c r="D209" s="164" t="s">
        <v>178</v>
      </c>
      <c r="E209" s="165" t="s">
        <v>571</v>
      </c>
      <c r="F209" s="166" t="s">
        <v>572</v>
      </c>
      <c r="G209" s="167" t="s">
        <v>275</v>
      </c>
      <c r="H209" s="168">
        <v>8.7430000000000003</v>
      </c>
      <c r="I209" s="169"/>
      <c r="J209" s="169"/>
      <c r="K209" s="170"/>
      <c r="L209" s="27"/>
      <c r="M209" s="171" t="s">
        <v>1</v>
      </c>
      <c r="N209" s="172" t="s">
        <v>36</v>
      </c>
      <c r="O209" s="160">
        <v>0</v>
      </c>
      <c r="P209" s="160">
        <f t="shared" si="27"/>
        <v>0</v>
      </c>
      <c r="Q209" s="160">
        <v>0</v>
      </c>
      <c r="R209" s="160">
        <f t="shared" si="28"/>
        <v>0</v>
      </c>
      <c r="S209" s="160">
        <v>0</v>
      </c>
      <c r="T209" s="161">
        <f t="shared" si="29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200</v>
      </c>
      <c r="AT209" s="162" t="s">
        <v>178</v>
      </c>
      <c r="AU209" s="162" t="s">
        <v>83</v>
      </c>
      <c r="AY209" s="14" t="s">
        <v>170</v>
      </c>
      <c r="BE209" s="163">
        <f t="shared" si="30"/>
        <v>0</v>
      </c>
      <c r="BF209" s="163">
        <f t="shared" si="31"/>
        <v>0</v>
      </c>
      <c r="BG209" s="163">
        <f t="shared" si="32"/>
        <v>0</v>
      </c>
      <c r="BH209" s="163">
        <f t="shared" si="33"/>
        <v>0</v>
      </c>
      <c r="BI209" s="163">
        <f t="shared" si="34"/>
        <v>0</v>
      </c>
      <c r="BJ209" s="14" t="s">
        <v>83</v>
      </c>
      <c r="BK209" s="163">
        <f t="shared" si="35"/>
        <v>0</v>
      </c>
      <c r="BL209" s="14" t="s">
        <v>200</v>
      </c>
      <c r="BM209" s="162" t="s">
        <v>487</v>
      </c>
    </row>
    <row r="210" spans="1:65" s="2" customFormat="1" ht="24.2" customHeight="1">
      <c r="A210" s="26"/>
      <c r="B210" s="149"/>
      <c r="C210" s="164" t="s">
        <v>291</v>
      </c>
      <c r="D210" s="164" t="s">
        <v>178</v>
      </c>
      <c r="E210" s="165" t="s">
        <v>573</v>
      </c>
      <c r="F210" s="166" t="s">
        <v>574</v>
      </c>
      <c r="G210" s="167" t="s">
        <v>275</v>
      </c>
      <c r="H210" s="168">
        <v>8.7430000000000003</v>
      </c>
      <c r="I210" s="169"/>
      <c r="J210" s="169"/>
      <c r="K210" s="170"/>
      <c r="L210" s="27"/>
      <c r="M210" s="171" t="s">
        <v>1</v>
      </c>
      <c r="N210" s="172" t="s">
        <v>36</v>
      </c>
      <c r="O210" s="160">
        <v>0</v>
      </c>
      <c r="P210" s="160">
        <f t="shared" si="27"/>
        <v>0</v>
      </c>
      <c r="Q210" s="160">
        <v>0</v>
      </c>
      <c r="R210" s="160">
        <f t="shared" si="28"/>
        <v>0</v>
      </c>
      <c r="S210" s="160">
        <v>0</v>
      </c>
      <c r="T210" s="161">
        <f t="shared" si="29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200</v>
      </c>
      <c r="AT210" s="162" t="s">
        <v>178</v>
      </c>
      <c r="AU210" s="162" t="s">
        <v>83</v>
      </c>
      <c r="AY210" s="14" t="s">
        <v>170</v>
      </c>
      <c r="BE210" s="163">
        <f t="shared" si="30"/>
        <v>0</v>
      </c>
      <c r="BF210" s="163">
        <f t="shared" si="31"/>
        <v>0</v>
      </c>
      <c r="BG210" s="163">
        <f t="shared" si="32"/>
        <v>0</v>
      </c>
      <c r="BH210" s="163">
        <f t="shared" si="33"/>
        <v>0</v>
      </c>
      <c r="BI210" s="163">
        <f t="shared" si="34"/>
        <v>0</v>
      </c>
      <c r="BJ210" s="14" t="s">
        <v>83</v>
      </c>
      <c r="BK210" s="163">
        <f t="shared" si="35"/>
        <v>0</v>
      </c>
      <c r="BL210" s="14" t="s">
        <v>200</v>
      </c>
      <c r="BM210" s="162" t="s">
        <v>490</v>
      </c>
    </row>
    <row r="211" spans="1:65" s="12" customFormat="1" ht="22.9" customHeight="1">
      <c r="B211" s="137"/>
      <c r="D211" s="138" t="s">
        <v>69</v>
      </c>
      <c r="E211" s="147" t="s">
        <v>1982</v>
      </c>
      <c r="F211" s="147" t="s">
        <v>1983</v>
      </c>
      <c r="J211" s="148"/>
      <c r="L211" s="137"/>
      <c r="M211" s="141"/>
      <c r="N211" s="142"/>
      <c r="O211" s="142"/>
      <c r="P211" s="143">
        <f>SUM(P212:P223)</f>
        <v>0</v>
      </c>
      <c r="Q211" s="142"/>
      <c r="R211" s="143">
        <f>SUM(R212:R223)</f>
        <v>0</v>
      </c>
      <c r="S211" s="142"/>
      <c r="T211" s="144">
        <f>SUM(T212:T223)</f>
        <v>0</v>
      </c>
      <c r="AR211" s="138" t="s">
        <v>77</v>
      </c>
      <c r="AT211" s="145" t="s">
        <v>69</v>
      </c>
      <c r="AU211" s="145" t="s">
        <v>77</v>
      </c>
      <c r="AY211" s="138" t="s">
        <v>170</v>
      </c>
      <c r="BK211" s="146">
        <f>SUM(BK212:BK223)</f>
        <v>0</v>
      </c>
    </row>
    <row r="212" spans="1:65" s="2" customFormat="1" ht="24.2" customHeight="1">
      <c r="A212" s="26"/>
      <c r="B212" s="149"/>
      <c r="C212" s="164" t="s">
        <v>484</v>
      </c>
      <c r="D212" s="164" t="s">
        <v>178</v>
      </c>
      <c r="E212" s="165" t="s">
        <v>1984</v>
      </c>
      <c r="F212" s="166" t="s">
        <v>1985</v>
      </c>
      <c r="G212" s="167" t="s">
        <v>981</v>
      </c>
      <c r="H212" s="168">
        <v>71.400000000000006</v>
      </c>
      <c r="I212" s="169"/>
      <c r="J212" s="169"/>
      <c r="K212" s="170"/>
      <c r="L212" s="27"/>
      <c r="M212" s="171" t="s">
        <v>1</v>
      </c>
      <c r="N212" s="172" t="s">
        <v>36</v>
      </c>
      <c r="O212" s="160">
        <v>0</v>
      </c>
      <c r="P212" s="160">
        <f t="shared" ref="P212:P223" si="36">O212*H212</f>
        <v>0</v>
      </c>
      <c r="Q212" s="160">
        <v>0</v>
      </c>
      <c r="R212" s="160">
        <f t="shared" ref="R212:R223" si="37">Q212*H212</f>
        <v>0</v>
      </c>
      <c r="S212" s="160">
        <v>0</v>
      </c>
      <c r="T212" s="161">
        <f t="shared" ref="T212:T223" si="38"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177</v>
      </c>
      <c r="AT212" s="162" t="s">
        <v>178</v>
      </c>
      <c r="AU212" s="162" t="s">
        <v>83</v>
      </c>
      <c r="AY212" s="14" t="s">
        <v>170</v>
      </c>
      <c r="BE212" s="163">
        <f t="shared" ref="BE212:BE223" si="39">IF(N212="základná",J212,0)</f>
        <v>0</v>
      </c>
      <c r="BF212" s="163">
        <f t="shared" ref="BF212:BF223" si="40">IF(N212="znížená",J212,0)</f>
        <v>0</v>
      </c>
      <c r="BG212" s="163">
        <f t="shared" ref="BG212:BG223" si="41">IF(N212="zákl. prenesená",J212,0)</f>
        <v>0</v>
      </c>
      <c r="BH212" s="163">
        <f t="shared" ref="BH212:BH223" si="42">IF(N212="zníž. prenesená",J212,0)</f>
        <v>0</v>
      </c>
      <c r="BI212" s="163">
        <f t="shared" ref="BI212:BI223" si="43">IF(N212="nulová",J212,0)</f>
        <v>0</v>
      </c>
      <c r="BJ212" s="14" t="s">
        <v>83</v>
      </c>
      <c r="BK212" s="163">
        <f t="shared" ref="BK212:BK223" si="44">ROUND(I212*H212,2)</f>
        <v>0</v>
      </c>
      <c r="BL212" s="14" t="s">
        <v>177</v>
      </c>
      <c r="BM212" s="162" t="s">
        <v>740</v>
      </c>
    </row>
    <row r="213" spans="1:65" s="2" customFormat="1" ht="37.9" customHeight="1">
      <c r="A213" s="26"/>
      <c r="B213" s="149"/>
      <c r="C213" s="150" t="s">
        <v>294</v>
      </c>
      <c r="D213" s="150" t="s">
        <v>173</v>
      </c>
      <c r="E213" s="151" t="s">
        <v>1986</v>
      </c>
      <c r="F213" s="152" t="s">
        <v>1987</v>
      </c>
      <c r="G213" s="153" t="s">
        <v>219</v>
      </c>
      <c r="H213" s="154">
        <v>34</v>
      </c>
      <c r="I213" s="155"/>
      <c r="J213" s="155"/>
      <c r="K213" s="156"/>
      <c r="L213" s="157"/>
      <c r="M213" s="158" t="s">
        <v>1</v>
      </c>
      <c r="N213" s="159" t="s">
        <v>36</v>
      </c>
      <c r="O213" s="160">
        <v>0</v>
      </c>
      <c r="P213" s="160">
        <f t="shared" si="36"/>
        <v>0</v>
      </c>
      <c r="Q213" s="160">
        <v>0</v>
      </c>
      <c r="R213" s="160">
        <f t="shared" si="37"/>
        <v>0</v>
      </c>
      <c r="S213" s="160">
        <v>0</v>
      </c>
      <c r="T213" s="161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176</v>
      </c>
      <c r="AT213" s="162" t="s">
        <v>173</v>
      </c>
      <c r="AU213" s="162" t="s">
        <v>83</v>
      </c>
      <c r="AY213" s="14" t="s">
        <v>170</v>
      </c>
      <c r="BE213" s="163">
        <f t="shared" si="39"/>
        <v>0</v>
      </c>
      <c r="BF213" s="163">
        <f t="shared" si="40"/>
        <v>0</v>
      </c>
      <c r="BG213" s="163">
        <f t="shared" si="41"/>
        <v>0</v>
      </c>
      <c r="BH213" s="163">
        <f t="shared" si="42"/>
        <v>0</v>
      </c>
      <c r="BI213" s="163">
        <f t="shared" si="43"/>
        <v>0</v>
      </c>
      <c r="BJ213" s="14" t="s">
        <v>83</v>
      </c>
      <c r="BK213" s="163">
        <f t="shared" si="44"/>
        <v>0</v>
      </c>
      <c r="BL213" s="14" t="s">
        <v>177</v>
      </c>
      <c r="BM213" s="162" t="s">
        <v>743</v>
      </c>
    </row>
    <row r="214" spans="1:65" s="2" customFormat="1" ht="24.2" customHeight="1">
      <c r="A214" s="26"/>
      <c r="B214" s="149"/>
      <c r="C214" s="164" t="s">
        <v>737</v>
      </c>
      <c r="D214" s="164" t="s">
        <v>178</v>
      </c>
      <c r="E214" s="165" t="s">
        <v>1988</v>
      </c>
      <c r="F214" s="166" t="s">
        <v>1989</v>
      </c>
      <c r="G214" s="167" t="s">
        <v>981</v>
      </c>
      <c r="H214" s="168">
        <v>9</v>
      </c>
      <c r="I214" s="169"/>
      <c r="J214" s="169"/>
      <c r="K214" s="170"/>
      <c r="L214" s="27"/>
      <c r="M214" s="171" t="s">
        <v>1</v>
      </c>
      <c r="N214" s="172" t="s">
        <v>36</v>
      </c>
      <c r="O214" s="160">
        <v>0</v>
      </c>
      <c r="P214" s="160">
        <f t="shared" si="36"/>
        <v>0</v>
      </c>
      <c r="Q214" s="160">
        <v>0</v>
      </c>
      <c r="R214" s="160">
        <f t="shared" si="37"/>
        <v>0</v>
      </c>
      <c r="S214" s="160">
        <v>0</v>
      </c>
      <c r="T214" s="161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2" t="s">
        <v>177</v>
      </c>
      <c r="AT214" s="162" t="s">
        <v>178</v>
      </c>
      <c r="AU214" s="162" t="s">
        <v>83</v>
      </c>
      <c r="AY214" s="14" t="s">
        <v>170</v>
      </c>
      <c r="BE214" s="163">
        <f t="shared" si="39"/>
        <v>0</v>
      </c>
      <c r="BF214" s="163">
        <f t="shared" si="40"/>
        <v>0</v>
      </c>
      <c r="BG214" s="163">
        <f t="shared" si="41"/>
        <v>0</v>
      </c>
      <c r="BH214" s="163">
        <f t="shared" si="42"/>
        <v>0</v>
      </c>
      <c r="BI214" s="163">
        <f t="shared" si="43"/>
        <v>0</v>
      </c>
      <c r="BJ214" s="14" t="s">
        <v>83</v>
      </c>
      <c r="BK214" s="163">
        <f t="shared" si="44"/>
        <v>0</v>
      </c>
      <c r="BL214" s="14" t="s">
        <v>177</v>
      </c>
      <c r="BM214" s="162" t="s">
        <v>747</v>
      </c>
    </row>
    <row r="215" spans="1:65" s="2" customFormat="1" ht="37.9" customHeight="1">
      <c r="A215" s="26"/>
      <c r="B215" s="149"/>
      <c r="C215" s="150" t="s">
        <v>298</v>
      </c>
      <c r="D215" s="150" t="s">
        <v>173</v>
      </c>
      <c r="E215" s="151" t="s">
        <v>1990</v>
      </c>
      <c r="F215" s="152" t="s">
        <v>1991</v>
      </c>
      <c r="G215" s="153" t="s">
        <v>219</v>
      </c>
      <c r="H215" s="154">
        <v>6</v>
      </c>
      <c r="I215" s="155"/>
      <c r="J215" s="155"/>
      <c r="K215" s="156"/>
      <c r="L215" s="157"/>
      <c r="M215" s="158" t="s">
        <v>1</v>
      </c>
      <c r="N215" s="159" t="s">
        <v>36</v>
      </c>
      <c r="O215" s="160">
        <v>0</v>
      </c>
      <c r="P215" s="160">
        <f t="shared" si="36"/>
        <v>0</v>
      </c>
      <c r="Q215" s="160">
        <v>0</v>
      </c>
      <c r="R215" s="160">
        <f t="shared" si="37"/>
        <v>0</v>
      </c>
      <c r="S215" s="160">
        <v>0</v>
      </c>
      <c r="T215" s="161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176</v>
      </c>
      <c r="AT215" s="162" t="s">
        <v>173</v>
      </c>
      <c r="AU215" s="162" t="s">
        <v>83</v>
      </c>
      <c r="AY215" s="14" t="s">
        <v>170</v>
      </c>
      <c r="BE215" s="163">
        <f t="shared" si="39"/>
        <v>0</v>
      </c>
      <c r="BF215" s="163">
        <f t="shared" si="40"/>
        <v>0</v>
      </c>
      <c r="BG215" s="163">
        <f t="shared" si="41"/>
        <v>0</v>
      </c>
      <c r="BH215" s="163">
        <f t="shared" si="42"/>
        <v>0</v>
      </c>
      <c r="BI215" s="163">
        <f t="shared" si="43"/>
        <v>0</v>
      </c>
      <c r="BJ215" s="14" t="s">
        <v>83</v>
      </c>
      <c r="BK215" s="163">
        <f t="shared" si="44"/>
        <v>0</v>
      </c>
      <c r="BL215" s="14" t="s">
        <v>177</v>
      </c>
      <c r="BM215" s="162" t="s">
        <v>750</v>
      </c>
    </row>
    <row r="216" spans="1:65" s="2" customFormat="1" ht="24.2" customHeight="1">
      <c r="A216" s="26"/>
      <c r="B216" s="149"/>
      <c r="C216" s="164" t="s">
        <v>744</v>
      </c>
      <c r="D216" s="164" t="s">
        <v>178</v>
      </c>
      <c r="E216" s="165" t="s">
        <v>1992</v>
      </c>
      <c r="F216" s="166" t="s">
        <v>1993</v>
      </c>
      <c r="G216" s="167" t="s">
        <v>981</v>
      </c>
      <c r="H216" s="168">
        <v>7.2</v>
      </c>
      <c r="I216" s="169"/>
      <c r="J216" s="169"/>
      <c r="K216" s="170"/>
      <c r="L216" s="27"/>
      <c r="M216" s="171" t="s">
        <v>1</v>
      </c>
      <c r="N216" s="172" t="s">
        <v>36</v>
      </c>
      <c r="O216" s="160">
        <v>0</v>
      </c>
      <c r="P216" s="160">
        <f t="shared" si="36"/>
        <v>0</v>
      </c>
      <c r="Q216" s="160">
        <v>0</v>
      </c>
      <c r="R216" s="160">
        <f t="shared" si="37"/>
        <v>0</v>
      </c>
      <c r="S216" s="160">
        <v>0</v>
      </c>
      <c r="T216" s="161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177</v>
      </c>
      <c r="AT216" s="162" t="s">
        <v>178</v>
      </c>
      <c r="AU216" s="162" t="s">
        <v>83</v>
      </c>
      <c r="AY216" s="14" t="s">
        <v>170</v>
      </c>
      <c r="BE216" s="163">
        <f t="shared" si="39"/>
        <v>0</v>
      </c>
      <c r="BF216" s="163">
        <f t="shared" si="40"/>
        <v>0</v>
      </c>
      <c r="BG216" s="163">
        <f t="shared" si="41"/>
        <v>0</v>
      </c>
      <c r="BH216" s="163">
        <f t="shared" si="42"/>
        <v>0</v>
      </c>
      <c r="BI216" s="163">
        <f t="shared" si="43"/>
        <v>0</v>
      </c>
      <c r="BJ216" s="14" t="s">
        <v>83</v>
      </c>
      <c r="BK216" s="163">
        <f t="shared" si="44"/>
        <v>0</v>
      </c>
      <c r="BL216" s="14" t="s">
        <v>177</v>
      </c>
      <c r="BM216" s="162" t="s">
        <v>754</v>
      </c>
    </row>
    <row r="217" spans="1:65" s="2" customFormat="1" ht="24.2" customHeight="1">
      <c r="A217" s="26"/>
      <c r="B217" s="149"/>
      <c r="C217" s="150" t="s">
        <v>301</v>
      </c>
      <c r="D217" s="150" t="s">
        <v>173</v>
      </c>
      <c r="E217" s="151" t="s">
        <v>1994</v>
      </c>
      <c r="F217" s="152" t="s">
        <v>1995</v>
      </c>
      <c r="G217" s="153" t="s">
        <v>219</v>
      </c>
      <c r="H217" s="154">
        <v>12</v>
      </c>
      <c r="I217" s="155"/>
      <c r="J217" s="155"/>
      <c r="K217" s="156"/>
      <c r="L217" s="157"/>
      <c r="M217" s="158" t="s">
        <v>1</v>
      </c>
      <c r="N217" s="159" t="s">
        <v>36</v>
      </c>
      <c r="O217" s="160">
        <v>0</v>
      </c>
      <c r="P217" s="160">
        <f t="shared" si="36"/>
        <v>0</v>
      </c>
      <c r="Q217" s="160">
        <v>0</v>
      </c>
      <c r="R217" s="160">
        <f t="shared" si="37"/>
        <v>0</v>
      </c>
      <c r="S217" s="160">
        <v>0</v>
      </c>
      <c r="T217" s="161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2" t="s">
        <v>176</v>
      </c>
      <c r="AT217" s="162" t="s">
        <v>173</v>
      </c>
      <c r="AU217" s="162" t="s">
        <v>83</v>
      </c>
      <c r="AY217" s="14" t="s">
        <v>170</v>
      </c>
      <c r="BE217" s="163">
        <f t="shared" si="39"/>
        <v>0</v>
      </c>
      <c r="BF217" s="163">
        <f t="shared" si="40"/>
        <v>0</v>
      </c>
      <c r="BG217" s="163">
        <f t="shared" si="41"/>
        <v>0</v>
      </c>
      <c r="BH217" s="163">
        <f t="shared" si="42"/>
        <v>0</v>
      </c>
      <c r="BI217" s="163">
        <f t="shared" si="43"/>
        <v>0</v>
      </c>
      <c r="BJ217" s="14" t="s">
        <v>83</v>
      </c>
      <c r="BK217" s="163">
        <f t="shared" si="44"/>
        <v>0</v>
      </c>
      <c r="BL217" s="14" t="s">
        <v>177</v>
      </c>
      <c r="BM217" s="162" t="s">
        <v>759</v>
      </c>
    </row>
    <row r="218" spans="1:65" s="2" customFormat="1" ht="24.2" customHeight="1">
      <c r="A218" s="26"/>
      <c r="B218" s="149"/>
      <c r="C218" s="164" t="s">
        <v>751</v>
      </c>
      <c r="D218" s="164" t="s">
        <v>178</v>
      </c>
      <c r="E218" s="165" t="s">
        <v>1996</v>
      </c>
      <c r="F218" s="166" t="s">
        <v>1997</v>
      </c>
      <c r="G218" s="167" t="s">
        <v>981</v>
      </c>
      <c r="H218" s="168">
        <v>1</v>
      </c>
      <c r="I218" s="169"/>
      <c r="J218" s="169"/>
      <c r="K218" s="170"/>
      <c r="L218" s="27"/>
      <c r="M218" s="171" t="s">
        <v>1</v>
      </c>
      <c r="N218" s="172" t="s">
        <v>36</v>
      </c>
      <c r="O218" s="160">
        <v>0</v>
      </c>
      <c r="P218" s="160">
        <f t="shared" si="36"/>
        <v>0</v>
      </c>
      <c r="Q218" s="160">
        <v>0</v>
      </c>
      <c r="R218" s="160">
        <f t="shared" si="37"/>
        <v>0</v>
      </c>
      <c r="S218" s="160">
        <v>0</v>
      </c>
      <c r="T218" s="161">
        <f t="shared" si="38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2" t="s">
        <v>177</v>
      </c>
      <c r="AT218" s="162" t="s">
        <v>178</v>
      </c>
      <c r="AU218" s="162" t="s">
        <v>83</v>
      </c>
      <c r="AY218" s="14" t="s">
        <v>170</v>
      </c>
      <c r="BE218" s="163">
        <f t="shared" si="39"/>
        <v>0</v>
      </c>
      <c r="BF218" s="163">
        <f t="shared" si="40"/>
        <v>0</v>
      </c>
      <c r="BG218" s="163">
        <f t="shared" si="41"/>
        <v>0</v>
      </c>
      <c r="BH218" s="163">
        <f t="shared" si="42"/>
        <v>0</v>
      </c>
      <c r="BI218" s="163">
        <f t="shared" si="43"/>
        <v>0</v>
      </c>
      <c r="BJ218" s="14" t="s">
        <v>83</v>
      </c>
      <c r="BK218" s="163">
        <f t="shared" si="44"/>
        <v>0</v>
      </c>
      <c r="BL218" s="14" t="s">
        <v>177</v>
      </c>
      <c r="BM218" s="162" t="s">
        <v>763</v>
      </c>
    </row>
    <row r="219" spans="1:65" s="2" customFormat="1" ht="37.9" customHeight="1">
      <c r="A219" s="26"/>
      <c r="B219" s="149"/>
      <c r="C219" s="150" t="s">
        <v>307</v>
      </c>
      <c r="D219" s="150" t="s">
        <v>173</v>
      </c>
      <c r="E219" s="151" t="s">
        <v>1998</v>
      </c>
      <c r="F219" s="152" t="s">
        <v>1999</v>
      </c>
      <c r="G219" s="153" t="s">
        <v>219</v>
      </c>
      <c r="H219" s="154">
        <v>1</v>
      </c>
      <c r="I219" s="155"/>
      <c r="J219" s="155"/>
      <c r="K219" s="156"/>
      <c r="L219" s="157"/>
      <c r="M219" s="158" t="s">
        <v>1</v>
      </c>
      <c r="N219" s="159" t="s">
        <v>36</v>
      </c>
      <c r="O219" s="160">
        <v>0</v>
      </c>
      <c r="P219" s="160">
        <f t="shared" si="36"/>
        <v>0</v>
      </c>
      <c r="Q219" s="160">
        <v>0</v>
      </c>
      <c r="R219" s="160">
        <f t="shared" si="37"/>
        <v>0</v>
      </c>
      <c r="S219" s="160">
        <v>0</v>
      </c>
      <c r="T219" s="161">
        <f t="shared" si="38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2" t="s">
        <v>176</v>
      </c>
      <c r="AT219" s="162" t="s">
        <v>173</v>
      </c>
      <c r="AU219" s="162" t="s">
        <v>83</v>
      </c>
      <c r="AY219" s="14" t="s">
        <v>170</v>
      </c>
      <c r="BE219" s="163">
        <f t="shared" si="39"/>
        <v>0</v>
      </c>
      <c r="BF219" s="163">
        <f t="shared" si="40"/>
        <v>0</v>
      </c>
      <c r="BG219" s="163">
        <f t="shared" si="41"/>
        <v>0</v>
      </c>
      <c r="BH219" s="163">
        <f t="shared" si="42"/>
        <v>0</v>
      </c>
      <c r="BI219" s="163">
        <f t="shared" si="43"/>
        <v>0</v>
      </c>
      <c r="BJ219" s="14" t="s">
        <v>83</v>
      </c>
      <c r="BK219" s="163">
        <f t="shared" si="44"/>
        <v>0</v>
      </c>
      <c r="BL219" s="14" t="s">
        <v>177</v>
      </c>
      <c r="BM219" s="162" t="s">
        <v>766</v>
      </c>
    </row>
    <row r="220" spans="1:65" s="2" customFormat="1" ht="24.2" customHeight="1">
      <c r="A220" s="26"/>
      <c r="B220" s="149"/>
      <c r="C220" s="164" t="s">
        <v>760</v>
      </c>
      <c r="D220" s="164" t="s">
        <v>178</v>
      </c>
      <c r="E220" s="165" t="s">
        <v>2000</v>
      </c>
      <c r="F220" s="166" t="s">
        <v>2001</v>
      </c>
      <c r="G220" s="167" t="s">
        <v>981</v>
      </c>
      <c r="H220" s="168">
        <v>1</v>
      </c>
      <c r="I220" s="169"/>
      <c r="J220" s="169"/>
      <c r="K220" s="170"/>
      <c r="L220" s="27"/>
      <c r="M220" s="171" t="s">
        <v>1</v>
      </c>
      <c r="N220" s="172" t="s">
        <v>36</v>
      </c>
      <c r="O220" s="160">
        <v>0</v>
      </c>
      <c r="P220" s="160">
        <f t="shared" si="36"/>
        <v>0</v>
      </c>
      <c r="Q220" s="160">
        <v>0</v>
      </c>
      <c r="R220" s="160">
        <f t="shared" si="37"/>
        <v>0</v>
      </c>
      <c r="S220" s="160">
        <v>0</v>
      </c>
      <c r="T220" s="161">
        <f t="shared" si="38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2" t="s">
        <v>177</v>
      </c>
      <c r="AT220" s="162" t="s">
        <v>178</v>
      </c>
      <c r="AU220" s="162" t="s">
        <v>83</v>
      </c>
      <c r="AY220" s="14" t="s">
        <v>170</v>
      </c>
      <c r="BE220" s="163">
        <f t="shared" si="39"/>
        <v>0</v>
      </c>
      <c r="BF220" s="163">
        <f t="shared" si="40"/>
        <v>0</v>
      </c>
      <c r="BG220" s="163">
        <f t="shared" si="41"/>
        <v>0</v>
      </c>
      <c r="BH220" s="163">
        <f t="shared" si="42"/>
        <v>0</v>
      </c>
      <c r="BI220" s="163">
        <f t="shared" si="43"/>
        <v>0</v>
      </c>
      <c r="BJ220" s="14" t="s">
        <v>83</v>
      </c>
      <c r="BK220" s="163">
        <f t="shared" si="44"/>
        <v>0</v>
      </c>
      <c r="BL220" s="14" t="s">
        <v>177</v>
      </c>
      <c r="BM220" s="162" t="s">
        <v>770</v>
      </c>
    </row>
    <row r="221" spans="1:65" s="2" customFormat="1" ht="37.9" customHeight="1">
      <c r="A221" s="26"/>
      <c r="B221" s="149"/>
      <c r="C221" s="150" t="s">
        <v>310</v>
      </c>
      <c r="D221" s="150" t="s">
        <v>173</v>
      </c>
      <c r="E221" s="151" t="s">
        <v>2002</v>
      </c>
      <c r="F221" s="152" t="s">
        <v>2003</v>
      </c>
      <c r="G221" s="153" t="s">
        <v>219</v>
      </c>
      <c r="H221" s="154">
        <v>1</v>
      </c>
      <c r="I221" s="155"/>
      <c r="J221" s="155"/>
      <c r="K221" s="156"/>
      <c r="L221" s="157"/>
      <c r="M221" s="158" t="s">
        <v>1</v>
      </c>
      <c r="N221" s="159" t="s">
        <v>36</v>
      </c>
      <c r="O221" s="160">
        <v>0</v>
      </c>
      <c r="P221" s="160">
        <f t="shared" si="36"/>
        <v>0</v>
      </c>
      <c r="Q221" s="160">
        <v>0</v>
      </c>
      <c r="R221" s="160">
        <f t="shared" si="37"/>
        <v>0</v>
      </c>
      <c r="S221" s="160">
        <v>0</v>
      </c>
      <c r="T221" s="161">
        <f t="shared" si="38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2" t="s">
        <v>176</v>
      </c>
      <c r="AT221" s="162" t="s">
        <v>173</v>
      </c>
      <c r="AU221" s="162" t="s">
        <v>83</v>
      </c>
      <c r="AY221" s="14" t="s">
        <v>170</v>
      </c>
      <c r="BE221" s="163">
        <f t="shared" si="39"/>
        <v>0</v>
      </c>
      <c r="BF221" s="163">
        <f t="shared" si="40"/>
        <v>0</v>
      </c>
      <c r="BG221" s="163">
        <f t="shared" si="41"/>
        <v>0</v>
      </c>
      <c r="BH221" s="163">
        <f t="shared" si="42"/>
        <v>0</v>
      </c>
      <c r="BI221" s="163">
        <f t="shared" si="43"/>
        <v>0</v>
      </c>
      <c r="BJ221" s="14" t="s">
        <v>83</v>
      </c>
      <c r="BK221" s="163">
        <f t="shared" si="44"/>
        <v>0</v>
      </c>
      <c r="BL221" s="14" t="s">
        <v>177</v>
      </c>
      <c r="BM221" s="162" t="s">
        <v>773</v>
      </c>
    </row>
    <row r="222" spans="1:65" s="2" customFormat="1" ht="24.2" customHeight="1">
      <c r="A222" s="26"/>
      <c r="B222" s="149"/>
      <c r="C222" s="164" t="s">
        <v>767</v>
      </c>
      <c r="D222" s="164" t="s">
        <v>178</v>
      </c>
      <c r="E222" s="165" t="s">
        <v>571</v>
      </c>
      <c r="F222" s="166" t="s">
        <v>572</v>
      </c>
      <c r="G222" s="167" t="s">
        <v>275</v>
      </c>
      <c r="H222" s="168">
        <v>8.9600000000000009</v>
      </c>
      <c r="I222" s="169"/>
      <c r="J222" s="169"/>
      <c r="K222" s="170"/>
      <c r="L222" s="27"/>
      <c r="M222" s="171" t="s">
        <v>1</v>
      </c>
      <c r="N222" s="172" t="s">
        <v>36</v>
      </c>
      <c r="O222" s="160">
        <v>0</v>
      </c>
      <c r="P222" s="160">
        <f t="shared" si="36"/>
        <v>0</v>
      </c>
      <c r="Q222" s="160">
        <v>0</v>
      </c>
      <c r="R222" s="160">
        <f t="shared" si="37"/>
        <v>0</v>
      </c>
      <c r="S222" s="160">
        <v>0</v>
      </c>
      <c r="T222" s="161">
        <f t="shared" si="38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2" t="s">
        <v>177</v>
      </c>
      <c r="AT222" s="162" t="s">
        <v>178</v>
      </c>
      <c r="AU222" s="162" t="s">
        <v>83</v>
      </c>
      <c r="AY222" s="14" t="s">
        <v>170</v>
      </c>
      <c r="BE222" s="163">
        <f t="shared" si="39"/>
        <v>0</v>
      </c>
      <c r="BF222" s="163">
        <f t="shared" si="40"/>
        <v>0</v>
      </c>
      <c r="BG222" s="163">
        <f t="shared" si="41"/>
        <v>0</v>
      </c>
      <c r="BH222" s="163">
        <f t="shared" si="42"/>
        <v>0</v>
      </c>
      <c r="BI222" s="163">
        <f t="shared" si="43"/>
        <v>0</v>
      </c>
      <c r="BJ222" s="14" t="s">
        <v>83</v>
      </c>
      <c r="BK222" s="163">
        <f t="shared" si="44"/>
        <v>0</v>
      </c>
      <c r="BL222" s="14" t="s">
        <v>177</v>
      </c>
      <c r="BM222" s="162" t="s">
        <v>777</v>
      </c>
    </row>
    <row r="223" spans="1:65" s="2" customFormat="1" ht="24.2" customHeight="1">
      <c r="A223" s="26"/>
      <c r="B223" s="149"/>
      <c r="C223" s="164" t="s">
        <v>314</v>
      </c>
      <c r="D223" s="164" t="s">
        <v>178</v>
      </c>
      <c r="E223" s="165" t="s">
        <v>573</v>
      </c>
      <c r="F223" s="166" t="s">
        <v>574</v>
      </c>
      <c r="G223" s="167" t="s">
        <v>275</v>
      </c>
      <c r="H223" s="168">
        <v>8.9600000000000009</v>
      </c>
      <c r="I223" s="169"/>
      <c r="J223" s="169"/>
      <c r="K223" s="170"/>
      <c r="L223" s="27"/>
      <c r="M223" s="171" t="s">
        <v>1</v>
      </c>
      <c r="N223" s="172" t="s">
        <v>36</v>
      </c>
      <c r="O223" s="160">
        <v>0</v>
      </c>
      <c r="P223" s="160">
        <f t="shared" si="36"/>
        <v>0</v>
      </c>
      <c r="Q223" s="160">
        <v>0</v>
      </c>
      <c r="R223" s="160">
        <f t="shared" si="37"/>
        <v>0</v>
      </c>
      <c r="S223" s="160">
        <v>0</v>
      </c>
      <c r="T223" s="161">
        <f t="shared" si="38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2" t="s">
        <v>177</v>
      </c>
      <c r="AT223" s="162" t="s">
        <v>178</v>
      </c>
      <c r="AU223" s="162" t="s">
        <v>83</v>
      </c>
      <c r="AY223" s="14" t="s">
        <v>170</v>
      </c>
      <c r="BE223" s="163">
        <f t="shared" si="39"/>
        <v>0</v>
      </c>
      <c r="BF223" s="163">
        <f t="shared" si="40"/>
        <v>0</v>
      </c>
      <c r="BG223" s="163">
        <f t="shared" si="41"/>
        <v>0</v>
      </c>
      <c r="BH223" s="163">
        <f t="shared" si="42"/>
        <v>0</v>
      </c>
      <c r="BI223" s="163">
        <f t="shared" si="43"/>
        <v>0</v>
      </c>
      <c r="BJ223" s="14" t="s">
        <v>83</v>
      </c>
      <c r="BK223" s="163">
        <f t="shared" si="44"/>
        <v>0</v>
      </c>
      <c r="BL223" s="14" t="s">
        <v>177</v>
      </c>
      <c r="BM223" s="162" t="s">
        <v>780</v>
      </c>
    </row>
    <row r="224" spans="1:65" s="12" customFormat="1" ht="22.9" customHeight="1">
      <c r="B224" s="137"/>
      <c r="D224" s="138" t="s">
        <v>69</v>
      </c>
      <c r="E224" s="147" t="s">
        <v>2004</v>
      </c>
      <c r="F224" s="147" t="s">
        <v>2005</v>
      </c>
      <c r="J224" s="148"/>
      <c r="L224" s="137"/>
      <c r="M224" s="141"/>
      <c r="N224" s="142"/>
      <c r="O224" s="142"/>
      <c r="P224" s="143">
        <f>SUM(P225:P238)</f>
        <v>0</v>
      </c>
      <c r="Q224" s="142"/>
      <c r="R224" s="143">
        <f>SUM(R225:R238)</f>
        <v>0</v>
      </c>
      <c r="S224" s="142"/>
      <c r="T224" s="144">
        <f>SUM(T225:T238)</f>
        <v>0</v>
      </c>
      <c r="AR224" s="138" t="s">
        <v>77</v>
      </c>
      <c r="AT224" s="145" t="s">
        <v>69</v>
      </c>
      <c r="AU224" s="145" t="s">
        <v>77</v>
      </c>
      <c r="AY224" s="138" t="s">
        <v>170</v>
      </c>
      <c r="BK224" s="146">
        <f>SUM(BK225:BK238)</f>
        <v>0</v>
      </c>
    </row>
    <row r="225" spans="1:65" s="2" customFormat="1" ht="37.9" customHeight="1">
      <c r="A225" s="26"/>
      <c r="B225" s="149"/>
      <c r="C225" s="164" t="s">
        <v>774</v>
      </c>
      <c r="D225" s="164" t="s">
        <v>178</v>
      </c>
      <c r="E225" s="165" t="s">
        <v>2006</v>
      </c>
      <c r="F225" s="166" t="s">
        <v>2007</v>
      </c>
      <c r="G225" s="167" t="s">
        <v>219</v>
      </c>
      <c r="H225" s="168">
        <v>4</v>
      </c>
      <c r="I225" s="169"/>
      <c r="J225" s="169"/>
      <c r="K225" s="170"/>
      <c r="L225" s="27"/>
      <c r="M225" s="171" t="s">
        <v>1</v>
      </c>
      <c r="N225" s="172" t="s">
        <v>36</v>
      </c>
      <c r="O225" s="160">
        <v>0</v>
      </c>
      <c r="P225" s="160">
        <f t="shared" ref="P225:P238" si="45">O225*H225</f>
        <v>0</v>
      </c>
      <c r="Q225" s="160">
        <v>0</v>
      </c>
      <c r="R225" s="160">
        <f t="shared" ref="R225:R238" si="46">Q225*H225</f>
        <v>0</v>
      </c>
      <c r="S225" s="160">
        <v>0</v>
      </c>
      <c r="T225" s="161">
        <f t="shared" ref="T225:T238" si="47"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2" t="s">
        <v>177</v>
      </c>
      <c r="AT225" s="162" t="s">
        <v>178</v>
      </c>
      <c r="AU225" s="162" t="s">
        <v>83</v>
      </c>
      <c r="AY225" s="14" t="s">
        <v>170</v>
      </c>
      <c r="BE225" s="163">
        <f t="shared" ref="BE225:BE238" si="48">IF(N225="základná",J225,0)</f>
        <v>0</v>
      </c>
      <c r="BF225" s="163">
        <f t="shared" ref="BF225:BF238" si="49">IF(N225="znížená",J225,0)</f>
        <v>0</v>
      </c>
      <c r="BG225" s="163">
        <f t="shared" ref="BG225:BG238" si="50">IF(N225="zákl. prenesená",J225,0)</f>
        <v>0</v>
      </c>
      <c r="BH225" s="163">
        <f t="shared" ref="BH225:BH238" si="51">IF(N225="zníž. prenesená",J225,0)</f>
        <v>0</v>
      </c>
      <c r="BI225" s="163">
        <f t="shared" ref="BI225:BI238" si="52">IF(N225="nulová",J225,0)</f>
        <v>0</v>
      </c>
      <c r="BJ225" s="14" t="s">
        <v>83</v>
      </c>
      <c r="BK225" s="163">
        <f t="shared" ref="BK225:BK238" si="53">ROUND(I225*H225,2)</f>
        <v>0</v>
      </c>
      <c r="BL225" s="14" t="s">
        <v>177</v>
      </c>
      <c r="BM225" s="162" t="s">
        <v>784</v>
      </c>
    </row>
    <row r="226" spans="1:65" s="2" customFormat="1" ht="24.2" customHeight="1">
      <c r="A226" s="26"/>
      <c r="B226" s="149"/>
      <c r="C226" s="150" t="s">
        <v>317</v>
      </c>
      <c r="D226" s="150" t="s">
        <v>173</v>
      </c>
      <c r="E226" s="151" t="s">
        <v>2008</v>
      </c>
      <c r="F226" s="152" t="s">
        <v>2009</v>
      </c>
      <c r="G226" s="153" t="s">
        <v>219</v>
      </c>
      <c r="H226" s="154">
        <v>4</v>
      </c>
      <c r="I226" s="155"/>
      <c r="J226" s="155"/>
      <c r="K226" s="156"/>
      <c r="L226" s="157"/>
      <c r="M226" s="158" t="s">
        <v>1</v>
      </c>
      <c r="N226" s="159" t="s">
        <v>36</v>
      </c>
      <c r="O226" s="160">
        <v>0</v>
      </c>
      <c r="P226" s="160">
        <f t="shared" si="45"/>
        <v>0</v>
      </c>
      <c r="Q226" s="160">
        <v>0</v>
      </c>
      <c r="R226" s="160">
        <f t="shared" si="46"/>
        <v>0</v>
      </c>
      <c r="S226" s="160">
        <v>0</v>
      </c>
      <c r="T226" s="161">
        <f t="shared" si="47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2" t="s">
        <v>176</v>
      </c>
      <c r="AT226" s="162" t="s">
        <v>173</v>
      </c>
      <c r="AU226" s="162" t="s">
        <v>83</v>
      </c>
      <c r="AY226" s="14" t="s">
        <v>170</v>
      </c>
      <c r="BE226" s="163">
        <f t="shared" si="48"/>
        <v>0</v>
      </c>
      <c r="BF226" s="163">
        <f t="shared" si="49"/>
        <v>0</v>
      </c>
      <c r="BG226" s="163">
        <f t="shared" si="50"/>
        <v>0</v>
      </c>
      <c r="BH226" s="163">
        <f t="shared" si="51"/>
        <v>0</v>
      </c>
      <c r="BI226" s="163">
        <f t="shared" si="52"/>
        <v>0</v>
      </c>
      <c r="BJ226" s="14" t="s">
        <v>83</v>
      </c>
      <c r="BK226" s="163">
        <f t="shared" si="53"/>
        <v>0</v>
      </c>
      <c r="BL226" s="14" t="s">
        <v>177</v>
      </c>
      <c r="BM226" s="162" t="s">
        <v>787</v>
      </c>
    </row>
    <row r="227" spans="1:65" s="2" customFormat="1" ht="33" customHeight="1">
      <c r="A227" s="26"/>
      <c r="B227" s="149"/>
      <c r="C227" s="164" t="s">
        <v>781</v>
      </c>
      <c r="D227" s="164" t="s">
        <v>178</v>
      </c>
      <c r="E227" s="165" t="s">
        <v>2010</v>
      </c>
      <c r="F227" s="166" t="s">
        <v>2011</v>
      </c>
      <c r="G227" s="167" t="s">
        <v>219</v>
      </c>
      <c r="H227" s="168">
        <v>2</v>
      </c>
      <c r="I227" s="169"/>
      <c r="J227" s="169"/>
      <c r="K227" s="170"/>
      <c r="L227" s="27"/>
      <c r="M227" s="171" t="s">
        <v>1</v>
      </c>
      <c r="N227" s="172" t="s">
        <v>36</v>
      </c>
      <c r="O227" s="160">
        <v>0</v>
      </c>
      <c r="P227" s="160">
        <f t="shared" si="45"/>
        <v>0</v>
      </c>
      <c r="Q227" s="160">
        <v>0</v>
      </c>
      <c r="R227" s="160">
        <f t="shared" si="46"/>
        <v>0</v>
      </c>
      <c r="S227" s="160">
        <v>0</v>
      </c>
      <c r="T227" s="161">
        <f t="shared" si="47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2" t="s">
        <v>177</v>
      </c>
      <c r="AT227" s="162" t="s">
        <v>178</v>
      </c>
      <c r="AU227" s="162" t="s">
        <v>83</v>
      </c>
      <c r="AY227" s="14" t="s">
        <v>170</v>
      </c>
      <c r="BE227" s="163">
        <f t="shared" si="48"/>
        <v>0</v>
      </c>
      <c r="BF227" s="163">
        <f t="shared" si="49"/>
        <v>0</v>
      </c>
      <c r="BG227" s="163">
        <f t="shared" si="50"/>
        <v>0</v>
      </c>
      <c r="BH227" s="163">
        <f t="shared" si="51"/>
        <v>0</v>
      </c>
      <c r="BI227" s="163">
        <f t="shared" si="52"/>
        <v>0</v>
      </c>
      <c r="BJ227" s="14" t="s">
        <v>83</v>
      </c>
      <c r="BK227" s="163">
        <f t="shared" si="53"/>
        <v>0</v>
      </c>
      <c r="BL227" s="14" t="s">
        <v>177</v>
      </c>
      <c r="BM227" s="162" t="s">
        <v>791</v>
      </c>
    </row>
    <row r="228" spans="1:65" s="2" customFormat="1" ht="16.5" customHeight="1">
      <c r="A228" s="26"/>
      <c r="B228" s="149"/>
      <c r="C228" s="150" t="s">
        <v>323</v>
      </c>
      <c r="D228" s="150" t="s">
        <v>173</v>
      </c>
      <c r="E228" s="151" t="s">
        <v>2012</v>
      </c>
      <c r="F228" s="152" t="s">
        <v>2013</v>
      </c>
      <c r="G228" s="153" t="s">
        <v>219</v>
      </c>
      <c r="H228" s="154">
        <v>2</v>
      </c>
      <c r="I228" s="155"/>
      <c r="J228" s="155"/>
      <c r="K228" s="156"/>
      <c r="L228" s="157"/>
      <c r="M228" s="158" t="s">
        <v>1</v>
      </c>
      <c r="N228" s="159" t="s">
        <v>36</v>
      </c>
      <c r="O228" s="160">
        <v>0</v>
      </c>
      <c r="P228" s="160">
        <f t="shared" si="45"/>
        <v>0</v>
      </c>
      <c r="Q228" s="160">
        <v>0</v>
      </c>
      <c r="R228" s="160">
        <f t="shared" si="46"/>
        <v>0</v>
      </c>
      <c r="S228" s="160">
        <v>0</v>
      </c>
      <c r="T228" s="161">
        <f t="shared" si="47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2" t="s">
        <v>176</v>
      </c>
      <c r="AT228" s="162" t="s">
        <v>173</v>
      </c>
      <c r="AU228" s="162" t="s">
        <v>83</v>
      </c>
      <c r="AY228" s="14" t="s">
        <v>170</v>
      </c>
      <c r="BE228" s="163">
        <f t="shared" si="48"/>
        <v>0</v>
      </c>
      <c r="BF228" s="163">
        <f t="shared" si="49"/>
        <v>0</v>
      </c>
      <c r="BG228" s="163">
        <f t="shared" si="50"/>
        <v>0</v>
      </c>
      <c r="BH228" s="163">
        <f t="shared" si="51"/>
        <v>0</v>
      </c>
      <c r="BI228" s="163">
        <f t="shared" si="52"/>
        <v>0</v>
      </c>
      <c r="BJ228" s="14" t="s">
        <v>83</v>
      </c>
      <c r="BK228" s="163">
        <f t="shared" si="53"/>
        <v>0</v>
      </c>
      <c r="BL228" s="14" t="s">
        <v>177</v>
      </c>
      <c r="BM228" s="162" t="s">
        <v>794</v>
      </c>
    </row>
    <row r="229" spans="1:65" s="2" customFormat="1" ht="37.9" customHeight="1">
      <c r="A229" s="26"/>
      <c r="B229" s="149"/>
      <c r="C229" s="164" t="s">
        <v>788</v>
      </c>
      <c r="D229" s="164" t="s">
        <v>178</v>
      </c>
      <c r="E229" s="165" t="s">
        <v>2014</v>
      </c>
      <c r="F229" s="166" t="s">
        <v>2007</v>
      </c>
      <c r="G229" s="167" t="s">
        <v>219</v>
      </c>
      <c r="H229" s="168">
        <v>8</v>
      </c>
      <c r="I229" s="169"/>
      <c r="J229" s="169"/>
      <c r="K229" s="170"/>
      <c r="L229" s="27"/>
      <c r="M229" s="171" t="s">
        <v>1</v>
      </c>
      <c r="N229" s="172" t="s">
        <v>36</v>
      </c>
      <c r="O229" s="160">
        <v>0</v>
      </c>
      <c r="P229" s="160">
        <f t="shared" si="45"/>
        <v>0</v>
      </c>
      <c r="Q229" s="160">
        <v>0</v>
      </c>
      <c r="R229" s="160">
        <f t="shared" si="46"/>
        <v>0</v>
      </c>
      <c r="S229" s="160">
        <v>0</v>
      </c>
      <c r="T229" s="161">
        <f t="shared" si="47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2" t="s">
        <v>177</v>
      </c>
      <c r="AT229" s="162" t="s">
        <v>178</v>
      </c>
      <c r="AU229" s="162" t="s">
        <v>83</v>
      </c>
      <c r="AY229" s="14" t="s">
        <v>170</v>
      </c>
      <c r="BE229" s="163">
        <f t="shared" si="48"/>
        <v>0</v>
      </c>
      <c r="BF229" s="163">
        <f t="shared" si="49"/>
        <v>0</v>
      </c>
      <c r="BG229" s="163">
        <f t="shared" si="50"/>
        <v>0</v>
      </c>
      <c r="BH229" s="163">
        <f t="shared" si="51"/>
        <v>0</v>
      </c>
      <c r="BI229" s="163">
        <f t="shared" si="52"/>
        <v>0</v>
      </c>
      <c r="BJ229" s="14" t="s">
        <v>83</v>
      </c>
      <c r="BK229" s="163">
        <f t="shared" si="53"/>
        <v>0</v>
      </c>
      <c r="BL229" s="14" t="s">
        <v>177</v>
      </c>
      <c r="BM229" s="162" t="s">
        <v>798</v>
      </c>
    </row>
    <row r="230" spans="1:65" s="2" customFormat="1" ht="16.5" customHeight="1">
      <c r="A230" s="26"/>
      <c r="B230" s="149"/>
      <c r="C230" s="150" t="s">
        <v>408</v>
      </c>
      <c r="D230" s="150" t="s">
        <v>173</v>
      </c>
      <c r="E230" s="151" t="s">
        <v>2015</v>
      </c>
      <c r="F230" s="152" t="s">
        <v>2016</v>
      </c>
      <c r="G230" s="153" t="s">
        <v>219</v>
      </c>
      <c r="H230" s="154">
        <v>8</v>
      </c>
      <c r="I230" s="155"/>
      <c r="J230" s="155"/>
      <c r="K230" s="156"/>
      <c r="L230" s="157"/>
      <c r="M230" s="158" t="s">
        <v>1</v>
      </c>
      <c r="N230" s="159" t="s">
        <v>36</v>
      </c>
      <c r="O230" s="160">
        <v>0</v>
      </c>
      <c r="P230" s="160">
        <f t="shared" si="45"/>
        <v>0</v>
      </c>
      <c r="Q230" s="160">
        <v>0</v>
      </c>
      <c r="R230" s="160">
        <f t="shared" si="46"/>
        <v>0</v>
      </c>
      <c r="S230" s="160">
        <v>0</v>
      </c>
      <c r="T230" s="161">
        <f t="shared" si="47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2" t="s">
        <v>176</v>
      </c>
      <c r="AT230" s="162" t="s">
        <v>173</v>
      </c>
      <c r="AU230" s="162" t="s">
        <v>83</v>
      </c>
      <c r="AY230" s="14" t="s">
        <v>170</v>
      </c>
      <c r="BE230" s="163">
        <f t="shared" si="48"/>
        <v>0</v>
      </c>
      <c r="BF230" s="163">
        <f t="shared" si="49"/>
        <v>0</v>
      </c>
      <c r="BG230" s="163">
        <f t="shared" si="50"/>
        <v>0</v>
      </c>
      <c r="BH230" s="163">
        <f t="shared" si="51"/>
        <v>0</v>
      </c>
      <c r="BI230" s="163">
        <f t="shared" si="52"/>
        <v>0</v>
      </c>
      <c r="BJ230" s="14" t="s">
        <v>83</v>
      </c>
      <c r="BK230" s="163">
        <f t="shared" si="53"/>
        <v>0</v>
      </c>
      <c r="BL230" s="14" t="s">
        <v>177</v>
      </c>
      <c r="BM230" s="162" t="s">
        <v>801</v>
      </c>
    </row>
    <row r="231" spans="1:65" s="2" customFormat="1" ht="37.9" customHeight="1">
      <c r="A231" s="26"/>
      <c r="B231" s="149"/>
      <c r="C231" s="164" t="s">
        <v>795</v>
      </c>
      <c r="D231" s="164" t="s">
        <v>178</v>
      </c>
      <c r="E231" s="165" t="s">
        <v>2017</v>
      </c>
      <c r="F231" s="166" t="s">
        <v>2018</v>
      </c>
      <c r="G231" s="167" t="s">
        <v>219</v>
      </c>
      <c r="H231" s="168">
        <v>13</v>
      </c>
      <c r="I231" s="169"/>
      <c r="J231" s="169"/>
      <c r="K231" s="170"/>
      <c r="L231" s="27"/>
      <c r="M231" s="171" t="s">
        <v>1</v>
      </c>
      <c r="N231" s="172" t="s">
        <v>36</v>
      </c>
      <c r="O231" s="160">
        <v>0</v>
      </c>
      <c r="P231" s="160">
        <f t="shared" si="45"/>
        <v>0</v>
      </c>
      <c r="Q231" s="160">
        <v>0</v>
      </c>
      <c r="R231" s="160">
        <f t="shared" si="46"/>
        <v>0</v>
      </c>
      <c r="S231" s="160">
        <v>0</v>
      </c>
      <c r="T231" s="161">
        <f t="shared" si="47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2" t="s">
        <v>177</v>
      </c>
      <c r="AT231" s="162" t="s">
        <v>178</v>
      </c>
      <c r="AU231" s="162" t="s">
        <v>83</v>
      </c>
      <c r="AY231" s="14" t="s">
        <v>170</v>
      </c>
      <c r="BE231" s="163">
        <f t="shared" si="48"/>
        <v>0</v>
      </c>
      <c r="BF231" s="163">
        <f t="shared" si="49"/>
        <v>0</v>
      </c>
      <c r="BG231" s="163">
        <f t="shared" si="50"/>
        <v>0</v>
      </c>
      <c r="BH231" s="163">
        <f t="shared" si="51"/>
        <v>0</v>
      </c>
      <c r="BI231" s="163">
        <f t="shared" si="52"/>
        <v>0</v>
      </c>
      <c r="BJ231" s="14" t="s">
        <v>83</v>
      </c>
      <c r="BK231" s="163">
        <f t="shared" si="53"/>
        <v>0</v>
      </c>
      <c r="BL231" s="14" t="s">
        <v>177</v>
      </c>
      <c r="BM231" s="162" t="s">
        <v>805</v>
      </c>
    </row>
    <row r="232" spans="1:65" s="2" customFormat="1" ht="16.5" customHeight="1">
      <c r="A232" s="26"/>
      <c r="B232" s="149"/>
      <c r="C232" s="150" t="s">
        <v>411</v>
      </c>
      <c r="D232" s="150" t="s">
        <v>173</v>
      </c>
      <c r="E232" s="151" t="s">
        <v>2019</v>
      </c>
      <c r="F232" s="152" t="s">
        <v>2020</v>
      </c>
      <c r="G232" s="153" t="s">
        <v>219</v>
      </c>
      <c r="H232" s="154">
        <v>13</v>
      </c>
      <c r="I232" s="155"/>
      <c r="J232" s="155"/>
      <c r="K232" s="156"/>
      <c r="L232" s="157"/>
      <c r="M232" s="158" t="s">
        <v>1</v>
      </c>
      <c r="N232" s="159" t="s">
        <v>36</v>
      </c>
      <c r="O232" s="160">
        <v>0</v>
      </c>
      <c r="P232" s="160">
        <f t="shared" si="45"/>
        <v>0</v>
      </c>
      <c r="Q232" s="160">
        <v>0</v>
      </c>
      <c r="R232" s="160">
        <f t="shared" si="46"/>
        <v>0</v>
      </c>
      <c r="S232" s="160">
        <v>0</v>
      </c>
      <c r="T232" s="161">
        <f t="shared" si="47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2" t="s">
        <v>176</v>
      </c>
      <c r="AT232" s="162" t="s">
        <v>173</v>
      </c>
      <c r="AU232" s="162" t="s">
        <v>83</v>
      </c>
      <c r="AY232" s="14" t="s">
        <v>170</v>
      </c>
      <c r="BE232" s="163">
        <f t="shared" si="48"/>
        <v>0</v>
      </c>
      <c r="BF232" s="163">
        <f t="shared" si="49"/>
        <v>0</v>
      </c>
      <c r="BG232" s="163">
        <f t="shared" si="50"/>
        <v>0</v>
      </c>
      <c r="BH232" s="163">
        <f t="shared" si="51"/>
        <v>0</v>
      </c>
      <c r="BI232" s="163">
        <f t="shared" si="52"/>
        <v>0</v>
      </c>
      <c r="BJ232" s="14" t="s">
        <v>83</v>
      </c>
      <c r="BK232" s="163">
        <f t="shared" si="53"/>
        <v>0</v>
      </c>
      <c r="BL232" s="14" t="s">
        <v>177</v>
      </c>
      <c r="BM232" s="162" t="s">
        <v>808</v>
      </c>
    </row>
    <row r="233" spans="1:65" s="2" customFormat="1" ht="37.9" customHeight="1">
      <c r="A233" s="26"/>
      <c r="B233" s="149"/>
      <c r="C233" s="164" t="s">
        <v>802</v>
      </c>
      <c r="D233" s="164" t="s">
        <v>178</v>
      </c>
      <c r="E233" s="165" t="s">
        <v>2021</v>
      </c>
      <c r="F233" s="166" t="s">
        <v>2022</v>
      </c>
      <c r="G233" s="167" t="s">
        <v>219</v>
      </c>
      <c r="H233" s="168">
        <v>12</v>
      </c>
      <c r="I233" s="169"/>
      <c r="J233" s="169"/>
      <c r="K233" s="170"/>
      <c r="L233" s="27"/>
      <c r="M233" s="171" t="s">
        <v>1</v>
      </c>
      <c r="N233" s="172" t="s">
        <v>36</v>
      </c>
      <c r="O233" s="160">
        <v>0</v>
      </c>
      <c r="P233" s="160">
        <f t="shared" si="45"/>
        <v>0</v>
      </c>
      <c r="Q233" s="160">
        <v>0</v>
      </c>
      <c r="R233" s="160">
        <f t="shared" si="46"/>
        <v>0</v>
      </c>
      <c r="S233" s="160">
        <v>0</v>
      </c>
      <c r="T233" s="161">
        <f t="shared" si="47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2" t="s">
        <v>177</v>
      </c>
      <c r="AT233" s="162" t="s">
        <v>178</v>
      </c>
      <c r="AU233" s="162" t="s">
        <v>83</v>
      </c>
      <c r="AY233" s="14" t="s">
        <v>170</v>
      </c>
      <c r="BE233" s="163">
        <f t="shared" si="48"/>
        <v>0</v>
      </c>
      <c r="BF233" s="163">
        <f t="shared" si="49"/>
        <v>0</v>
      </c>
      <c r="BG233" s="163">
        <f t="shared" si="50"/>
        <v>0</v>
      </c>
      <c r="BH233" s="163">
        <f t="shared" si="51"/>
        <v>0</v>
      </c>
      <c r="BI233" s="163">
        <f t="shared" si="52"/>
        <v>0</v>
      </c>
      <c r="BJ233" s="14" t="s">
        <v>83</v>
      </c>
      <c r="BK233" s="163">
        <f t="shared" si="53"/>
        <v>0</v>
      </c>
      <c r="BL233" s="14" t="s">
        <v>177</v>
      </c>
      <c r="BM233" s="162" t="s">
        <v>812</v>
      </c>
    </row>
    <row r="234" spans="1:65" s="2" customFormat="1" ht="16.5" customHeight="1">
      <c r="A234" s="26"/>
      <c r="B234" s="149"/>
      <c r="C234" s="150" t="s">
        <v>415</v>
      </c>
      <c r="D234" s="150" t="s">
        <v>173</v>
      </c>
      <c r="E234" s="151" t="s">
        <v>2023</v>
      </c>
      <c r="F234" s="152" t="s">
        <v>2024</v>
      </c>
      <c r="G234" s="153" t="s">
        <v>219</v>
      </c>
      <c r="H234" s="154">
        <v>12</v>
      </c>
      <c r="I234" s="155"/>
      <c r="J234" s="155"/>
      <c r="K234" s="156"/>
      <c r="L234" s="157"/>
      <c r="M234" s="158" t="s">
        <v>1</v>
      </c>
      <c r="N234" s="159" t="s">
        <v>36</v>
      </c>
      <c r="O234" s="160">
        <v>0</v>
      </c>
      <c r="P234" s="160">
        <f t="shared" si="45"/>
        <v>0</v>
      </c>
      <c r="Q234" s="160">
        <v>0</v>
      </c>
      <c r="R234" s="160">
        <f t="shared" si="46"/>
        <v>0</v>
      </c>
      <c r="S234" s="160">
        <v>0</v>
      </c>
      <c r="T234" s="161">
        <f t="shared" si="47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2" t="s">
        <v>176</v>
      </c>
      <c r="AT234" s="162" t="s">
        <v>173</v>
      </c>
      <c r="AU234" s="162" t="s">
        <v>83</v>
      </c>
      <c r="AY234" s="14" t="s">
        <v>170</v>
      </c>
      <c r="BE234" s="163">
        <f t="shared" si="48"/>
        <v>0</v>
      </c>
      <c r="BF234" s="163">
        <f t="shared" si="49"/>
        <v>0</v>
      </c>
      <c r="BG234" s="163">
        <f t="shared" si="50"/>
        <v>0</v>
      </c>
      <c r="BH234" s="163">
        <f t="shared" si="51"/>
        <v>0</v>
      </c>
      <c r="BI234" s="163">
        <f t="shared" si="52"/>
        <v>0</v>
      </c>
      <c r="BJ234" s="14" t="s">
        <v>83</v>
      </c>
      <c r="BK234" s="163">
        <f t="shared" si="53"/>
        <v>0</v>
      </c>
      <c r="BL234" s="14" t="s">
        <v>177</v>
      </c>
      <c r="BM234" s="162" t="s">
        <v>815</v>
      </c>
    </row>
    <row r="235" spans="1:65" s="2" customFormat="1" ht="37.9" customHeight="1">
      <c r="A235" s="26"/>
      <c r="B235" s="149"/>
      <c r="C235" s="164" t="s">
        <v>809</v>
      </c>
      <c r="D235" s="164" t="s">
        <v>178</v>
      </c>
      <c r="E235" s="165" t="s">
        <v>2025</v>
      </c>
      <c r="F235" s="166" t="s">
        <v>2026</v>
      </c>
      <c r="G235" s="167" t="s">
        <v>219</v>
      </c>
      <c r="H235" s="168">
        <v>3</v>
      </c>
      <c r="I235" s="169"/>
      <c r="J235" s="169"/>
      <c r="K235" s="170"/>
      <c r="L235" s="27"/>
      <c r="M235" s="171" t="s">
        <v>1</v>
      </c>
      <c r="N235" s="172" t="s">
        <v>36</v>
      </c>
      <c r="O235" s="160">
        <v>0</v>
      </c>
      <c r="P235" s="160">
        <f t="shared" si="45"/>
        <v>0</v>
      </c>
      <c r="Q235" s="160">
        <v>0</v>
      </c>
      <c r="R235" s="160">
        <f t="shared" si="46"/>
        <v>0</v>
      </c>
      <c r="S235" s="160">
        <v>0</v>
      </c>
      <c r="T235" s="161">
        <f t="shared" si="47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2" t="s">
        <v>177</v>
      </c>
      <c r="AT235" s="162" t="s">
        <v>178</v>
      </c>
      <c r="AU235" s="162" t="s">
        <v>83</v>
      </c>
      <c r="AY235" s="14" t="s">
        <v>170</v>
      </c>
      <c r="BE235" s="163">
        <f t="shared" si="48"/>
        <v>0</v>
      </c>
      <c r="BF235" s="163">
        <f t="shared" si="49"/>
        <v>0</v>
      </c>
      <c r="BG235" s="163">
        <f t="shared" si="50"/>
        <v>0</v>
      </c>
      <c r="BH235" s="163">
        <f t="shared" si="51"/>
        <v>0</v>
      </c>
      <c r="BI235" s="163">
        <f t="shared" si="52"/>
        <v>0</v>
      </c>
      <c r="BJ235" s="14" t="s">
        <v>83</v>
      </c>
      <c r="BK235" s="163">
        <f t="shared" si="53"/>
        <v>0</v>
      </c>
      <c r="BL235" s="14" t="s">
        <v>177</v>
      </c>
      <c r="BM235" s="162" t="s">
        <v>819</v>
      </c>
    </row>
    <row r="236" spans="1:65" s="2" customFormat="1" ht="24.2" customHeight="1">
      <c r="A236" s="26"/>
      <c r="B236" s="149"/>
      <c r="C236" s="150" t="s">
        <v>419</v>
      </c>
      <c r="D236" s="150" t="s">
        <v>173</v>
      </c>
      <c r="E236" s="151" t="s">
        <v>2027</v>
      </c>
      <c r="F236" s="152" t="s">
        <v>2028</v>
      </c>
      <c r="G236" s="153" t="s">
        <v>219</v>
      </c>
      <c r="H236" s="154">
        <v>3</v>
      </c>
      <c r="I236" s="155"/>
      <c r="J236" s="155"/>
      <c r="K236" s="156"/>
      <c r="L236" s="157"/>
      <c r="M236" s="158" t="s">
        <v>1</v>
      </c>
      <c r="N236" s="159" t="s">
        <v>36</v>
      </c>
      <c r="O236" s="160">
        <v>0</v>
      </c>
      <c r="P236" s="160">
        <f t="shared" si="45"/>
        <v>0</v>
      </c>
      <c r="Q236" s="160">
        <v>0</v>
      </c>
      <c r="R236" s="160">
        <f t="shared" si="46"/>
        <v>0</v>
      </c>
      <c r="S236" s="160">
        <v>0</v>
      </c>
      <c r="T236" s="161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2" t="s">
        <v>176</v>
      </c>
      <c r="AT236" s="162" t="s">
        <v>173</v>
      </c>
      <c r="AU236" s="162" t="s">
        <v>83</v>
      </c>
      <c r="AY236" s="14" t="s">
        <v>170</v>
      </c>
      <c r="BE236" s="163">
        <f t="shared" si="48"/>
        <v>0</v>
      </c>
      <c r="BF236" s="163">
        <f t="shared" si="49"/>
        <v>0</v>
      </c>
      <c r="BG236" s="163">
        <f t="shared" si="50"/>
        <v>0</v>
      </c>
      <c r="BH236" s="163">
        <f t="shared" si="51"/>
        <v>0</v>
      </c>
      <c r="BI236" s="163">
        <f t="shared" si="52"/>
        <v>0</v>
      </c>
      <c r="BJ236" s="14" t="s">
        <v>83</v>
      </c>
      <c r="BK236" s="163">
        <f t="shared" si="53"/>
        <v>0</v>
      </c>
      <c r="BL236" s="14" t="s">
        <v>177</v>
      </c>
      <c r="BM236" s="162" t="s">
        <v>822</v>
      </c>
    </row>
    <row r="237" spans="1:65" s="2" customFormat="1" ht="24.2" customHeight="1">
      <c r="A237" s="26"/>
      <c r="B237" s="149"/>
      <c r="C237" s="164" t="s">
        <v>816</v>
      </c>
      <c r="D237" s="164" t="s">
        <v>178</v>
      </c>
      <c r="E237" s="165" t="s">
        <v>571</v>
      </c>
      <c r="F237" s="166" t="s">
        <v>572</v>
      </c>
      <c r="G237" s="167" t="s">
        <v>275</v>
      </c>
      <c r="H237" s="168">
        <v>3.6829999999999998</v>
      </c>
      <c r="I237" s="169"/>
      <c r="J237" s="169"/>
      <c r="K237" s="170"/>
      <c r="L237" s="27"/>
      <c r="M237" s="171" t="s">
        <v>1</v>
      </c>
      <c r="N237" s="172" t="s">
        <v>36</v>
      </c>
      <c r="O237" s="160">
        <v>0</v>
      </c>
      <c r="P237" s="160">
        <f t="shared" si="45"/>
        <v>0</v>
      </c>
      <c r="Q237" s="160">
        <v>0</v>
      </c>
      <c r="R237" s="160">
        <f t="shared" si="46"/>
        <v>0</v>
      </c>
      <c r="S237" s="160">
        <v>0</v>
      </c>
      <c r="T237" s="161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2" t="s">
        <v>177</v>
      </c>
      <c r="AT237" s="162" t="s">
        <v>178</v>
      </c>
      <c r="AU237" s="162" t="s">
        <v>83</v>
      </c>
      <c r="AY237" s="14" t="s">
        <v>170</v>
      </c>
      <c r="BE237" s="163">
        <f t="shared" si="48"/>
        <v>0</v>
      </c>
      <c r="BF237" s="163">
        <f t="shared" si="49"/>
        <v>0</v>
      </c>
      <c r="BG237" s="163">
        <f t="shared" si="50"/>
        <v>0</v>
      </c>
      <c r="BH237" s="163">
        <f t="shared" si="51"/>
        <v>0</v>
      </c>
      <c r="BI237" s="163">
        <f t="shared" si="52"/>
        <v>0</v>
      </c>
      <c r="BJ237" s="14" t="s">
        <v>83</v>
      </c>
      <c r="BK237" s="163">
        <f t="shared" si="53"/>
        <v>0</v>
      </c>
      <c r="BL237" s="14" t="s">
        <v>177</v>
      </c>
      <c r="BM237" s="162" t="s">
        <v>826</v>
      </c>
    </row>
    <row r="238" spans="1:65" s="2" customFormat="1" ht="24.2" customHeight="1">
      <c r="A238" s="26"/>
      <c r="B238" s="149"/>
      <c r="C238" s="164" t="s">
        <v>423</v>
      </c>
      <c r="D238" s="164" t="s">
        <v>178</v>
      </c>
      <c r="E238" s="165" t="s">
        <v>573</v>
      </c>
      <c r="F238" s="166" t="s">
        <v>574</v>
      </c>
      <c r="G238" s="167" t="s">
        <v>275</v>
      </c>
      <c r="H238" s="168">
        <v>3.6829999999999998</v>
      </c>
      <c r="I238" s="169"/>
      <c r="J238" s="169"/>
      <c r="K238" s="170"/>
      <c r="L238" s="27"/>
      <c r="M238" s="171" t="s">
        <v>1</v>
      </c>
      <c r="N238" s="172" t="s">
        <v>36</v>
      </c>
      <c r="O238" s="160">
        <v>0</v>
      </c>
      <c r="P238" s="160">
        <f t="shared" si="45"/>
        <v>0</v>
      </c>
      <c r="Q238" s="160">
        <v>0</v>
      </c>
      <c r="R238" s="160">
        <f t="shared" si="46"/>
        <v>0</v>
      </c>
      <c r="S238" s="160">
        <v>0</v>
      </c>
      <c r="T238" s="161">
        <f t="shared" si="47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2" t="s">
        <v>177</v>
      </c>
      <c r="AT238" s="162" t="s">
        <v>178</v>
      </c>
      <c r="AU238" s="162" t="s">
        <v>83</v>
      </c>
      <c r="AY238" s="14" t="s">
        <v>170</v>
      </c>
      <c r="BE238" s="163">
        <f t="shared" si="48"/>
        <v>0</v>
      </c>
      <c r="BF238" s="163">
        <f t="shared" si="49"/>
        <v>0</v>
      </c>
      <c r="BG238" s="163">
        <f t="shared" si="50"/>
        <v>0</v>
      </c>
      <c r="BH238" s="163">
        <f t="shared" si="51"/>
        <v>0</v>
      </c>
      <c r="BI238" s="163">
        <f t="shared" si="52"/>
        <v>0</v>
      </c>
      <c r="BJ238" s="14" t="s">
        <v>83</v>
      </c>
      <c r="BK238" s="163">
        <f t="shared" si="53"/>
        <v>0</v>
      </c>
      <c r="BL238" s="14" t="s">
        <v>177</v>
      </c>
      <c r="BM238" s="162" t="s">
        <v>829</v>
      </c>
    </row>
    <row r="239" spans="1:65" s="12" customFormat="1" ht="22.9" customHeight="1">
      <c r="B239" s="137"/>
      <c r="D239" s="138" t="s">
        <v>69</v>
      </c>
      <c r="E239" s="147" t="s">
        <v>475</v>
      </c>
      <c r="F239" s="147" t="s">
        <v>476</v>
      </c>
      <c r="J239" s="148"/>
      <c r="L239" s="137"/>
      <c r="M239" s="141"/>
      <c r="N239" s="142"/>
      <c r="O239" s="142"/>
      <c r="P239" s="143">
        <f>SUM(P240:P255)</f>
        <v>12.418749999999999</v>
      </c>
      <c r="Q239" s="142"/>
      <c r="R239" s="143">
        <f>SUM(R240:R255)</f>
        <v>0</v>
      </c>
      <c r="S239" s="142"/>
      <c r="T239" s="144">
        <f>SUM(T240:T255)</f>
        <v>0</v>
      </c>
      <c r="AR239" s="138" t="s">
        <v>83</v>
      </c>
      <c r="AT239" s="145" t="s">
        <v>69</v>
      </c>
      <c r="AU239" s="145" t="s">
        <v>77</v>
      </c>
      <c r="AY239" s="138" t="s">
        <v>170</v>
      </c>
      <c r="BK239" s="146">
        <f>SUM(BK240:BK255)</f>
        <v>0</v>
      </c>
    </row>
    <row r="240" spans="1:65" s="2" customFormat="1" ht="24.2" customHeight="1">
      <c r="A240" s="26"/>
      <c r="B240" s="149"/>
      <c r="C240" s="164" t="s">
        <v>823</v>
      </c>
      <c r="D240" s="164" t="s">
        <v>178</v>
      </c>
      <c r="E240" s="165" t="s">
        <v>2029</v>
      </c>
      <c r="F240" s="166" t="s">
        <v>2030</v>
      </c>
      <c r="G240" s="167" t="s">
        <v>181</v>
      </c>
      <c r="H240" s="168">
        <v>4.8</v>
      </c>
      <c r="I240" s="169"/>
      <c r="J240" s="169"/>
      <c r="K240" s="170"/>
      <c r="L240" s="27"/>
      <c r="M240" s="171" t="s">
        <v>1</v>
      </c>
      <c r="N240" s="172" t="s">
        <v>36</v>
      </c>
      <c r="O240" s="160">
        <v>0</v>
      </c>
      <c r="P240" s="160">
        <f t="shared" ref="P240:P255" si="54">O240*H240</f>
        <v>0</v>
      </c>
      <c r="Q240" s="160">
        <v>0</v>
      </c>
      <c r="R240" s="160">
        <f t="shared" ref="R240:R255" si="55">Q240*H240</f>
        <v>0</v>
      </c>
      <c r="S240" s="160">
        <v>0</v>
      </c>
      <c r="T240" s="161">
        <f t="shared" ref="T240:T255" si="56"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2" t="s">
        <v>200</v>
      </c>
      <c r="AT240" s="162" t="s">
        <v>178</v>
      </c>
      <c r="AU240" s="162" t="s">
        <v>83</v>
      </c>
      <c r="AY240" s="14" t="s">
        <v>170</v>
      </c>
      <c r="BE240" s="163">
        <f t="shared" ref="BE240:BE255" si="57">IF(N240="základná",J240,0)</f>
        <v>0</v>
      </c>
      <c r="BF240" s="163">
        <f t="shared" ref="BF240:BF255" si="58">IF(N240="znížená",J240,0)</f>
        <v>0</v>
      </c>
      <c r="BG240" s="163">
        <f t="shared" ref="BG240:BG255" si="59">IF(N240="zákl. prenesená",J240,0)</f>
        <v>0</v>
      </c>
      <c r="BH240" s="163">
        <f t="shared" ref="BH240:BH255" si="60">IF(N240="zníž. prenesená",J240,0)</f>
        <v>0</v>
      </c>
      <c r="BI240" s="163">
        <f t="shared" ref="BI240:BI255" si="61">IF(N240="nulová",J240,0)</f>
        <v>0</v>
      </c>
      <c r="BJ240" s="14" t="s">
        <v>83</v>
      </c>
      <c r="BK240" s="163">
        <f t="shared" ref="BK240:BK255" si="62">ROUND(I240*H240,2)</f>
        <v>0</v>
      </c>
      <c r="BL240" s="14" t="s">
        <v>200</v>
      </c>
      <c r="BM240" s="162" t="s">
        <v>833</v>
      </c>
    </row>
    <row r="241" spans="1:65" s="2" customFormat="1" ht="37.9" customHeight="1">
      <c r="A241" s="26"/>
      <c r="B241" s="149"/>
      <c r="C241" s="150" t="s">
        <v>424</v>
      </c>
      <c r="D241" s="150" t="s">
        <v>173</v>
      </c>
      <c r="E241" s="151" t="s">
        <v>2031</v>
      </c>
      <c r="F241" s="152" t="s">
        <v>2032</v>
      </c>
      <c r="G241" s="153" t="s">
        <v>181</v>
      </c>
      <c r="H241" s="154">
        <v>4.8</v>
      </c>
      <c r="I241" s="155"/>
      <c r="J241" s="155"/>
      <c r="K241" s="156"/>
      <c r="L241" s="157"/>
      <c r="M241" s="158" t="s">
        <v>1</v>
      </c>
      <c r="N241" s="159" t="s">
        <v>36</v>
      </c>
      <c r="O241" s="160">
        <v>0</v>
      </c>
      <c r="P241" s="160">
        <f t="shared" si="54"/>
        <v>0</v>
      </c>
      <c r="Q241" s="160">
        <v>0</v>
      </c>
      <c r="R241" s="160">
        <f t="shared" si="55"/>
        <v>0</v>
      </c>
      <c r="S241" s="160">
        <v>0</v>
      </c>
      <c r="T241" s="161">
        <f t="shared" si="56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2" t="s">
        <v>233</v>
      </c>
      <c r="AT241" s="162" t="s">
        <v>173</v>
      </c>
      <c r="AU241" s="162" t="s">
        <v>83</v>
      </c>
      <c r="AY241" s="14" t="s">
        <v>170</v>
      </c>
      <c r="BE241" s="163">
        <f t="shared" si="57"/>
        <v>0</v>
      </c>
      <c r="BF241" s="163">
        <f t="shared" si="58"/>
        <v>0</v>
      </c>
      <c r="BG241" s="163">
        <f t="shared" si="59"/>
        <v>0</v>
      </c>
      <c r="BH241" s="163">
        <f t="shared" si="60"/>
        <v>0</v>
      </c>
      <c r="BI241" s="163">
        <f t="shared" si="61"/>
        <v>0</v>
      </c>
      <c r="BJ241" s="14" t="s">
        <v>83</v>
      </c>
      <c r="BK241" s="163">
        <f t="shared" si="62"/>
        <v>0</v>
      </c>
      <c r="BL241" s="14" t="s">
        <v>200</v>
      </c>
      <c r="BM241" s="162" t="s">
        <v>837</v>
      </c>
    </row>
    <row r="242" spans="1:65" s="2" customFormat="1" ht="16.5" customHeight="1">
      <c r="A242" s="26"/>
      <c r="B242" s="149"/>
      <c r="C242" s="164" t="s">
        <v>830</v>
      </c>
      <c r="D242" s="164" t="s">
        <v>178</v>
      </c>
      <c r="E242" s="165" t="s">
        <v>2033</v>
      </c>
      <c r="F242" s="166" t="s">
        <v>2034</v>
      </c>
      <c r="G242" s="167" t="s">
        <v>208</v>
      </c>
      <c r="H242" s="168">
        <v>12.8</v>
      </c>
      <c r="I242" s="169"/>
      <c r="J242" s="169"/>
      <c r="K242" s="170"/>
      <c r="L242" s="27"/>
      <c r="M242" s="171" t="s">
        <v>1</v>
      </c>
      <c r="N242" s="172" t="s">
        <v>36</v>
      </c>
      <c r="O242" s="160">
        <v>0</v>
      </c>
      <c r="P242" s="160">
        <f t="shared" si="54"/>
        <v>0</v>
      </c>
      <c r="Q242" s="160">
        <v>0</v>
      </c>
      <c r="R242" s="160">
        <f t="shared" si="55"/>
        <v>0</v>
      </c>
      <c r="S242" s="160">
        <v>0</v>
      </c>
      <c r="T242" s="161">
        <f t="shared" si="56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2" t="s">
        <v>200</v>
      </c>
      <c r="AT242" s="162" t="s">
        <v>178</v>
      </c>
      <c r="AU242" s="162" t="s">
        <v>83</v>
      </c>
      <c r="AY242" s="14" t="s">
        <v>170</v>
      </c>
      <c r="BE242" s="163">
        <f t="shared" si="57"/>
        <v>0</v>
      </c>
      <c r="BF242" s="163">
        <f t="shared" si="58"/>
        <v>0</v>
      </c>
      <c r="BG242" s="163">
        <f t="shared" si="59"/>
        <v>0</v>
      </c>
      <c r="BH242" s="163">
        <f t="shared" si="60"/>
        <v>0</v>
      </c>
      <c r="BI242" s="163">
        <f t="shared" si="61"/>
        <v>0</v>
      </c>
      <c r="BJ242" s="14" t="s">
        <v>83</v>
      </c>
      <c r="BK242" s="163">
        <f t="shared" si="62"/>
        <v>0</v>
      </c>
      <c r="BL242" s="14" t="s">
        <v>200</v>
      </c>
      <c r="BM242" s="162" t="s">
        <v>841</v>
      </c>
    </row>
    <row r="243" spans="1:65" s="2" customFormat="1" ht="24.2" customHeight="1">
      <c r="A243" s="26"/>
      <c r="B243" s="149"/>
      <c r="C243" s="150" t="s">
        <v>428</v>
      </c>
      <c r="D243" s="150" t="s">
        <v>173</v>
      </c>
      <c r="E243" s="151" t="s">
        <v>2035</v>
      </c>
      <c r="F243" s="152" t="s">
        <v>2036</v>
      </c>
      <c r="G243" s="153" t="s">
        <v>208</v>
      </c>
      <c r="H243" s="154">
        <v>5.8</v>
      </c>
      <c r="I243" s="155"/>
      <c r="J243" s="155"/>
      <c r="K243" s="156"/>
      <c r="L243" s="157"/>
      <c r="M243" s="158" t="s">
        <v>1</v>
      </c>
      <c r="N243" s="159" t="s">
        <v>36</v>
      </c>
      <c r="O243" s="160">
        <v>0</v>
      </c>
      <c r="P243" s="160">
        <f t="shared" si="54"/>
        <v>0</v>
      </c>
      <c r="Q243" s="160">
        <v>0</v>
      </c>
      <c r="R243" s="160">
        <f t="shared" si="55"/>
        <v>0</v>
      </c>
      <c r="S243" s="160">
        <v>0</v>
      </c>
      <c r="T243" s="161">
        <f t="shared" si="56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2" t="s">
        <v>233</v>
      </c>
      <c r="AT243" s="162" t="s">
        <v>173</v>
      </c>
      <c r="AU243" s="162" t="s">
        <v>83</v>
      </c>
      <c r="AY243" s="14" t="s">
        <v>170</v>
      </c>
      <c r="BE243" s="163">
        <f t="shared" si="57"/>
        <v>0</v>
      </c>
      <c r="BF243" s="163">
        <f t="shared" si="58"/>
        <v>0</v>
      </c>
      <c r="BG243" s="163">
        <f t="shared" si="59"/>
        <v>0</v>
      </c>
      <c r="BH243" s="163">
        <f t="shared" si="60"/>
        <v>0</v>
      </c>
      <c r="BI243" s="163">
        <f t="shared" si="61"/>
        <v>0</v>
      </c>
      <c r="BJ243" s="14" t="s">
        <v>83</v>
      </c>
      <c r="BK243" s="163">
        <f t="shared" si="62"/>
        <v>0</v>
      </c>
      <c r="BL243" s="14" t="s">
        <v>200</v>
      </c>
      <c r="BM243" s="162" t="s">
        <v>842</v>
      </c>
    </row>
    <row r="244" spans="1:65" s="2" customFormat="1" ht="24.2" customHeight="1">
      <c r="A244" s="26"/>
      <c r="B244" s="149"/>
      <c r="C244" s="150" t="s">
        <v>838</v>
      </c>
      <c r="D244" s="150" t="s">
        <v>173</v>
      </c>
      <c r="E244" s="151" t="s">
        <v>2037</v>
      </c>
      <c r="F244" s="152" t="s">
        <v>2038</v>
      </c>
      <c r="G244" s="153" t="s">
        <v>208</v>
      </c>
      <c r="H244" s="154">
        <v>7</v>
      </c>
      <c r="I244" s="155"/>
      <c r="J244" s="155"/>
      <c r="K244" s="156"/>
      <c r="L244" s="157"/>
      <c r="M244" s="158" t="s">
        <v>1</v>
      </c>
      <c r="N244" s="159" t="s">
        <v>36</v>
      </c>
      <c r="O244" s="160">
        <v>0</v>
      </c>
      <c r="P244" s="160">
        <f t="shared" si="54"/>
        <v>0</v>
      </c>
      <c r="Q244" s="160">
        <v>0</v>
      </c>
      <c r="R244" s="160">
        <f t="shared" si="55"/>
        <v>0</v>
      </c>
      <c r="S244" s="160">
        <v>0</v>
      </c>
      <c r="T244" s="161">
        <f t="shared" si="56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2" t="s">
        <v>233</v>
      </c>
      <c r="AT244" s="162" t="s">
        <v>173</v>
      </c>
      <c r="AU244" s="162" t="s">
        <v>83</v>
      </c>
      <c r="AY244" s="14" t="s">
        <v>170</v>
      </c>
      <c r="BE244" s="163">
        <f t="shared" si="57"/>
        <v>0</v>
      </c>
      <c r="BF244" s="163">
        <f t="shared" si="58"/>
        <v>0</v>
      </c>
      <c r="BG244" s="163">
        <f t="shared" si="59"/>
        <v>0</v>
      </c>
      <c r="BH244" s="163">
        <f t="shared" si="60"/>
        <v>0</v>
      </c>
      <c r="BI244" s="163">
        <f t="shared" si="61"/>
        <v>0</v>
      </c>
      <c r="BJ244" s="14" t="s">
        <v>83</v>
      </c>
      <c r="BK244" s="163">
        <f t="shared" si="62"/>
        <v>0</v>
      </c>
      <c r="BL244" s="14" t="s">
        <v>200</v>
      </c>
      <c r="BM244" s="162" t="s">
        <v>847</v>
      </c>
    </row>
    <row r="245" spans="1:65" s="2" customFormat="1" ht="24.2" customHeight="1">
      <c r="A245" s="26"/>
      <c r="B245" s="149"/>
      <c r="C245" s="164" t="s">
        <v>431</v>
      </c>
      <c r="D245" s="164" t="s">
        <v>178</v>
      </c>
      <c r="E245" s="165" t="s">
        <v>2039</v>
      </c>
      <c r="F245" s="166" t="s">
        <v>2040</v>
      </c>
      <c r="G245" s="167" t="s">
        <v>181</v>
      </c>
      <c r="H245" s="168">
        <v>53.28</v>
      </c>
      <c r="I245" s="169"/>
      <c r="J245" s="169"/>
      <c r="K245" s="170"/>
      <c r="L245" s="27"/>
      <c r="M245" s="171" t="s">
        <v>1</v>
      </c>
      <c r="N245" s="172" t="s">
        <v>36</v>
      </c>
      <c r="O245" s="160">
        <v>0</v>
      </c>
      <c r="P245" s="160">
        <f t="shared" si="54"/>
        <v>0</v>
      </c>
      <c r="Q245" s="160">
        <v>0</v>
      </c>
      <c r="R245" s="160">
        <f t="shared" si="55"/>
        <v>0</v>
      </c>
      <c r="S245" s="160">
        <v>0</v>
      </c>
      <c r="T245" s="161">
        <f t="shared" si="56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2" t="s">
        <v>200</v>
      </c>
      <c r="AT245" s="162" t="s">
        <v>178</v>
      </c>
      <c r="AU245" s="162" t="s">
        <v>83</v>
      </c>
      <c r="AY245" s="14" t="s">
        <v>170</v>
      </c>
      <c r="BE245" s="163">
        <f t="shared" si="57"/>
        <v>0</v>
      </c>
      <c r="BF245" s="163">
        <f t="shared" si="58"/>
        <v>0</v>
      </c>
      <c r="BG245" s="163">
        <f t="shared" si="59"/>
        <v>0</v>
      </c>
      <c r="BH245" s="163">
        <f t="shared" si="60"/>
        <v>0</v>
      </c>
      <c r="BI245" s="163">
        <f t="shared" si="61"/>
        <v>0</v>
      </c>
      <c r="BJ245" s="14" t="s">
        <v>83</v>
      </c>
      <c r="BK245" s="163">
        <f t="shared" si="62"/>
        <v>0</v>
      </c>
      <c r="BL245" s="14" t="s">
        <v>200</v>
      </c>
      <c r="BM245" s="162" t="s">
        <v>850</v>
      </c>
    </row>
    <row r="246" spans="1:65" s="2" customFormat="1" ht="33" customHeight="1">
      <c r="A246" s="26"/>
      <c r="B246" s="149"/>
      <c r="C246" s="150" t="s">
        <v>844</v>
      </c>
      <c r="D246" s="150" t="s">
        <v>173</v>
      </c>
      <c r="E246" s="151" t="s">
        <v>2041</v>
      </c>
      <c r="F246" s="152" t="s">
        <v>2042</v>
      </c>
      <c r="G246" s="153" t="s">
        <v>577</v>
      </c>
      <c r="H246" s="154">
        <v>1252.08</v>
      </c>
      <c r="I246" s="155"/>
      <c r="J246" s="155"/>
      <c r="K246" s="156"/>
      <c r="L246" s="157"/>
      <c r="M246" s="158" t="s">
        <v>1</v>
      </c>
      <c r="N246" s="159" t="s">
        <v>36</v>
      </c>
      <c r="O246" s="160">
        <v>0</v>
      </c>
      <c r="P246" s="160">
        <f t="shared" si="54"/>
        <v>0</v>
      </c>
      <c r="Q246" s="160">
        <v>0</v>
      </c>
      <c r="R246" s="160">
        <f t="shared" si="55"/>
        <v>0</v>
      </c>
      <c r="S246" s="160">
        <v>0</v>
      </c>
      <c r="T246" s="161">
        <f t="shared" si="56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2" t="s">
        <v>233</v>
      </c>
      <c r="AT246" s="162" t="s">
        <v>173</v>
      </c>
      <c r="AU246" s="162" t="s">
        <v>83</v>
      </c>
      <c r="AY246" s="14" t="s">
        <v>170</v>
      </c>
      <c r="BE246" s="163">
        <f t="shared" si="57"/>
        <v>0</v>
      </c>
      <c r="BF246" s="163">
        <f t="shared" si="58"/>
        <v>0</v>
      </c>
      <c r="BG246" s="163">
        <f t="shared" si="59"/>
        <v>0</v>
      </c>
      <c r="BH246" s="163">
        <f t="shared" si="60"/>
        <v>0</v>
      </c>
      <c r="BI246" s="163">
        <f t="shared" si="61"/>
        <v>0</v>
      </c>
      <c r="BJ246" s="14" t="s">
        <v>83</v>
      </c>
      <c r="BK246" s="163">
        <f t="shared" si="62"/>
        <v>0</v>
      </c>
      <c r="BL246" s="14" t="s">
        <v>200</v>
      </c>
      <c r="BM246" s="162" t="s">
        <v>854</v>
      </c>
    </row>
    <row r="247" spans="1:65" s="2" customFormat="1" ht="37.9" customHeight="1">
      <c r="A247" s="26"/>
      <c r="B247" s="149"/>
      <c r="C247" s="164" t="s">
        <v>251</v>
      </c>
      <c r="D247" s="164" t="s">
        <v>178</v>
      </c>
      <c r="E247" s="165" t="s">
        <v>2043</v>
      </c>
      <c r="F247" s="166" t="s">
        <v>2044</v>
      </c>
      <c r="G247" s="167" t="s">
        <v>577</v>
      </c>
      <c r="H247" s="168">
        <v>99.35</v>
      </c>
      <c r="I247" s="169"/>
      <c r="J247" s="169"/>
      <c r="K247" s="170"/>
      <c r="L247" s="27"/>
      <c r="M247" s="171" t="s">
        <v>1</v>
      </c>
      <c r="N247" s="172" t="s">
        <v>36</v>
      </c>
      <c r="O247" s="160">
        <v>0</v>
      </c>
      <c r="P247" s="160">
        <f t="shared" si="54"/>
        <v>0</v>
      </c>
      <c r="Q247" s="160">
        <v>0</v>
      </c>
      <c r="R247" s="160">
        <f t="shared" si="55"/>
        <v>0</v>
      </c>
      <c r="S247" s="160">
        <v>0</v>
      </c>
      <c r="T247" s="161">
        <f t="shared" si="56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2" t="s">
        <v>200</v>
      </c>
      <c r="AT247" s="162" t="s">
        <v>178</v>
      </c>
      <c r="AU247" s="162" t="s">
        <v>83</v>
      </c>
      <c r="AY247" s="14" t="s">
        <v>170</v>
      </c>
      <c r="BE247" s="163">
        <f t="shared" si="57"/>
        <v>0</v>
      </c>
      <c r="BF247" s="163">
        <f t="shared" si="58"/>
        <v>0</v>
      </c>
      <c r="BG247" s="163">
        <f t="shared" si="59"/>
        <v>0</v>
      </c>
      <c r="BH247" s="163">
        <f t="shared" si="60"/>
        <v>0</v>
      </c>
      <c r="BI247" s="163">
        <f t="shared" si="61"/>
        <v>0</v>
      </c>
      <c r="BJ247" s="14" t="s">
        <v>83</v>
      </c>
      <c r="BK247" s="163">
        <f t="shared" si="62"/>
        <v>0</v>
      </c>
      <c r="BL247" s="14" t="s">
        <v>200</v>
      </c>
      <c r="BM247" s="162" t="s">
        <v>860</v>
      </c>
    </row>
    <row r="248" spans="1:65" s="2" customFormat="1" ht="24.2" customHeight="1">
      <c r="A248" s="26"/>
      <c r="B248" s="149"/>
      <c r="C248" s="164" t="s">
        <v>851</v>
      </c>
      <c r="D248" s="164" t="s">
        <v>178</v>
      </c>
      <c r="E248" s="165" t="s">
        <v>2045</v>
      </c>
      <c r="F248" s="166" t="s">
        <v>2046</v>
      </c>
      <c r="G248" s="167" t="s">
        <v>577</v>
      </c>
      <c r="H248" s="168">
        <v>99.35</v>
      </c>
      <c r="I248" s="169"/>
      <c r="J248" s="169"/>
      <c r="K248" s="170"/>
      <c r="L248" s="27"/>
      <c r="M248" s="171" t="s">
        <v>1</v>
      </c>
      <c r="N248" s="172" t="s">
        <v>36</v>
      </c>
      <c r="O248" s="160">
        <v>0.125</v>
      </c>
      <c r="P248" s="160">
        <f t="shared" si="54"/>
        <v>12.418749999999999</v>
      </c>
      <c r="Q248" s="160">
        <v>0</v>
      </c>
      <c r="R248" s="160">
        <f t="shared" si="55"/>
        <v>0</v>
      </c>
      <c r="S248" s="160">
        <v>0</v>
      </c>
      <c r="T248" s="161">
        <f t="shared" si="56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2" t="s">
        <v>200</v>
      </c>
      <c r="AT248" s="162" t="s">
        <v>178</v>
      </c>
      <c r="AU248" s="162" t="s">
        <v>83</v>
      </c>
      <c r="AY248" s="14" t="s">
        <v>170</v>
      </c>
      <c r="BE248" s="163">
        <f t="shared" si="57"/>
        <v>0</v>
      </c>
      <c r="BF248" s="163">
        <f t="shared" si="58"/>
        <v>0</v>
      </c>
      <c r="BG248" s="163">
        <f t="shared" si="59"/>
        <v>0</v>
      </c>
      <c r="BH248" s="163">
        <f t="shared" si="60"/>
        <v>0</v>
      </c>
      <c r="BI248" s="163">
        <f t="shared" si="61"/>
        <v>0</v>
      </c>
      <c r="BJ248" s="14" t="s">
        <v>83</v>
      </c>
      <c r="BK248" s="163">
        <f t="shared" si="62"/>
        <v>0</v>
      </c>
      <c r="BL248" s="14" t="s">
        <v>200</v>
      </c>
      <c r="BM248" s="162" t="s">
        <v>864</v>
      </c>
    </row>
    <row r="249" spans="1:65" s="2" customFormat="1" ht="24.2" customHeight="1">
      <c r="A249" s="26"/>
      <c r="B249" s="149"/>
      <c r="C249" s="150" t="s">
        <v>439</v>
      </c>
      <c r="D249" s="150" t="s">
        <v>173</v>
      </c>
      <c r="E249" s="151" t="s">
        <v>2047</v>
      </c>
      <c r="F249" s="152" t="s">
        <v>2048</v>
      </c>
      <c r="G249" s="153" t="s">
        <v>275</v>
      </c>
      <c r="H249" s="154">
        <v>9.9000000000000005E-2</v>
      </c>
      <c r="I249" s="155"/>
      <c r="J249" s="155"/>
      <c r="K249" s="156"/>
      <c r="L249" s="157"/>
      <c r="M249" s="158" t="s">
        <v>1</v>
      </c>
      <c r="N249" s="159" t="s">
        <v>36</v>
      </c>
      <c r="O249" s="160">
        <v>0</v>
      </c>
      <c r="P249" s="160">
        <f t="shared" si="54"/>
        <v>0</v>
      </c>
      <c r="Q249" s="160">
        <v>0</v>
      </c>
      <c r="R249" s="160">
        <f t="shared" si="55"/>
        <v>0</v>
      </c>
      <c r="S249" s="160">
        <v>0</v>
      </c>
      <c r="T249" s="161">
        <f t="shared" si="56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2" t="s">
        <v>233</v>
      </c>
      <c r="AT249" s="162" t="s">
        <v>173</v>
      </c>
      <c r="AU249" s="162" t="s">
        <v>83</v>
      </c>
      <c r="AY249" s="14" t="s">
        <v>170</v>
      </c>
      <c r="BE249" s="163">
        <f t="shared" si="57"/>
        <v>0</v>
      </c>
      <c r="BF249" s="163">
        <f t="shared" si="58"/>
        <v>0</v>
      </c>
      <c r="BG249" s="163">
        <f t="shared" si="59"/>
        <v>0</v>
      </c>
      <c r="BH249" s="163">
        <f t="shared" si="60"/>
        <v>0</v>
      </c>
      <c r="BI249" s="163">
        <f t="shared" si="61"/>
        <v>0</v>
      </c>
      <c r="BJ249" s="14" t="s">
        <v>83</v>
      </c>
      <c r="BK249" s="163">
        <f t="shared" si="62"/>
        <v>0</v>
      </c>
      <c r="BL249" s="14" t="s">
        <v>200</v>
      </c>
      <c r="BM249" s="162" t="s">
        <v>867</v>
      </c>
    </row>
    <row r="250" spans="1:65" s="2" customFormat="1" ht="37.9" customHeight="1">
      <c r="A250" s="26"/>
      <c r="B250" s="149"/>
      <c r="C250" s="164" t="s">
        <v>861</v>
      </c>
      <c r="D250" s="164" t="s">
        <v>178</v>
      </c>
      <c r="E250" s="165" t="s">
        <v>2049</v>
      </c>
      <c r="F250" s="166" t="s">
        <v>2050</v>
      </c>
      <c r="G250" s="167" t="s">
        <v>181</v>
      </c>
      <c r="H250" s="168">
        <v>11.88</v>
      </c>
      <c r="I250" s="169"/>
      <c r="J250" s="169"/>
      <c r="K250" s="170"/>
      <c r="L250" s="27"/>
      <c r="M250" s="171" t="s">
        <v>1</v>
      </c>
      <c r="N250" s="172" t="s">
        <v>36</v>
      </c>
      <c r="O250" s="160">
        <v>0</v>
      </c>
      <c r="P250" s="160">
        <f t="shared" si="54"/>
        <v>0</v>
      </c>
      <c r="Q250" s="160">
        <v>0</v>
      </c>
      <c r="R250" s="160">
        <f t="shared" si="55"/>
        <v>0</v>
      </c>
      <c r="S250" s="160">
        <v>0</v>
      </c>
      <c r="T250" s="161">
        <f t="shared" si="56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2" t="s">
        <v>200</v>
      </c>
      <c r="AT250" s="162" t="s">
        <v>178</v>
      </c>
      <c r="AU250" s="162" t="s">
        <v>83</v>
      </c>
      <c r="AY250" s="14" t="s">
        <v>170</v>
      </c>
      <c r="BE250" s="163">
        <f t="shared" si="57"/>
        <v>0</v>
      </c>
      <c r="BF250" s="163">
        <f t="shared" si="58"/>
        <v>0</v>
      </c>
      <c r="BG250" s="163">
        <f t="shared" si="59"/>
        <v>0</v>
      </c>
      <c r="BH250" s="163">
        <f t="shared" si="60"/>
        <v>0</v>
      </c>
      <c r="BI250" s="163">
        <f t="shared" si="61"/>
        <v>0</v>
      </c>
      <c r="BJ250" s="14" t="s">
        <v>83</v>
      </c>
      <c r="BK250" s="163">
        <f t="shared" si="62"/>
        <v>0</v>
      </c>
      <c r="BL250" s="14" t="s">
        <v>200</v>
      </c>
      <c r="BM250" s="162" t="s">
        <v>870</v>
      </c>
    </row>
    <row r="251" spans="1:65" s="2" customFormat="1" ht="49.15" customHeight="1">
      <c r="A251" s="26"/>
      <c r="B251" s="149"/>
      <c r="C251" s="150" t="s">
        <v>443</v>
      </c>
      <c r="D251" s="150" t="s">
        <v>173</v>
      </c>
      <c r="E251" s="151" t="s">
        <v>2051</v>
      </c>
      <c r="F251" s="152" t="s">
        <v>2052</v>
      </c>
      <c r="G251" s="153" t="s">
        <v>181</v>
      </c>
      <c r="H251" s="154">
        <v>13.068</v>
      </c>
      <c r="I251" s="155"/>
      <c r="J251" s="155"/>
      <c r="K251" s="156"/>
      <c r="L251" s="157"/>
      <c r="M251" s="158" t="s">
        <v>1</v>
      </c>
      <c r="N251" s="159" t="s">
        <v>36</v>
      </c>
      <c r="O251" s="160">
        <v>0</v>
      </c>
      <c r="P251" s="160">
        <f t="shared" si="54"/>
        <v>0</v>
      </c>
      <c r="Q251" s="160">
        <v>0</v>
      </c>
      <c r="R251" s="160">
        <f t="shared" si="55"/>
        <v>0</v>
      </c>
      <c r="S251" s="160">
        <v>0</v>
      </c>
      <c r="T251" s="161">
        <f t="shared" si="56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2" t="s">
        <v>233</v>
      </c>
      <c r="AT251" s="162" t="s">
        <v>173</v>
      </c>
      <c r="AU251" s="162" t="s">
        <v>83</v>
      </c>
      <c r="AY251" s="14" t="s">
        <v>170</v>
      </c>
      <c r="BE251" s="163">
        <f t="shared" si="57"/>
        <v>0</v>
      </c>
      <c r="BF251" s="163">
        <f t="shared" si="58"/>
        <v>0</v>
      </c>
      <c r="BG251" s="163">
        <f t="shared" si="59"/>
        <v>0</v>
      </c>
      <c r="BH251" s="163">
        <f t="shared" si="60"/>
        <v>0</v>
      </c>
      <c r="BI251" s="163">
        <f t="shared" si="61"/>
        <v>0</v>
      </c>
      <c r="BJ251" s="14" t="s">
        <v>83</v>
      </c>
      <c r="BK251" s="163">
        <f t="shared" si="62"/>
        <v>0</v>
      </c>
      <c r="BL251" s="14" t="s">
        <v>200</v>
      </c>
      <c r="BM251" s="162" t="s">
        <v>873</v>
      </c>
    </row>
    <row r="252" spans="1:65" s="2" customFormat="1" ht="49.15" customHeight="1">
      <c r="A252" s="26"/>
      <c r="B252" s="149"/>
      <c r="C252" s="164" t="s">
        <v>271</v>
      </c>
      <c r="D252" s="164" t="s">
        <v>178</v>
      </c>
      <c r="E252" s="165" t="s">
        <v>2053</v>
      </c>
      <c r="F252" s="166" t="s">
        <v>2054</v>
      </c>
      <c r="G252" s="167" t="s">
        <v>219</v>
      </c>
      <c r="H252" s="168">
        <v>6</v>
      </c>
      <c r="I252" s="169"/>
      <c r="J252" s="169"/>
      <c r="K252" s="170"/>
      <c r="L252" s="27"/>
      <c r="M252" s="171" t="s">
        <v>1</v>
      </c>
      <c r="N252" s="172" t="s">
        <v>36</v>
      </c>
      <c r="O252" s="160">
        <v>0</v>
      </c>
      <c r="P252" s="160">
        <f t="shared" si="54"/>
        <v>0</v>
      </c>
      <c r="Q252" s="160">
        <v>0</v>
      </c>
      <c r="R252" s="160">
        <f t="shared" si="55"/>
        <v>0</v>
      </c>
      <c r="S252" s="160">
        <v>0</v>
      </c>
      <c r="T252" s="161">
        <f t="shared" si="56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2" t="s">
        <v>200</v>
      </c>
      <c r="AT252" s="162" t="s">
        <v>178</v>
      </c>
      <c r="AU252" s="162" t="s">
        <v>83</v>
      </c>
      <c r="AY252" s="14" t="s">
        <v>170</v>
      </c>
      <c r="BE252" s="163">
        <f t="shared" si="57"/>
        <v>0</v>
      </c>
      <c r="BF252" s="163">
        <f t="shared" si="58"/>
        <v>0</v>
      </c>
      <c r="BG252" s="163">
        <f t="shared" si="59"/>
        <v>0</v>
      </c>
      <c r="BH252" s="163">
        <f t="shared" si="60"/>
        <v>0</v>
      </c>
      <c r="BI252" s="163">
        <f t="shared" si="61"/>
        <v>0</v>
      </c>
      <c r="BJ252" s="14" t="s">
        <v>83</v>
      </c>
      <c r="BK252" s="163">
        <f t="shared" si="62"/>
        <v>0</v>
      </c>
      <c r="BL252" s="14" t="s">
        <v>200</v>
      </c>
      <c r="BM252" s="162" t="s">
        <v>877</v>
      </c>
    </row>
    <row r="253" spans="1:65" s="2" customFormat="1" ht="24.2" customHeight="1">
      <c r="A253" s="26"/>
      <c r="B253" s="149"/>
      <c r="C253" s="150" t="s">
        <v>446</v>
      </c>
      <c r="D253" s="150" t="s">
        <v>173</v>
      </c>
      <c r="E253" s="151" t="s">
        <v>2055</v>
      </c>
      <c r="F253" s="152" t="s">
        <v>2056</v>
      </c>
      <c r="G253" s="153" t="s">
        <v>219</v>
      </c>
      <c r="H253" s="154">
        <v>6</v>
      </c>
      <c r="I253" s="155"/>
      <c r="J253" s="155"/>
      <c r="K253" s="156"/>
      <c r="L253" s="157"/>
      <c r="M253" s="158" t="s">
        <v>1</v>
      </c>
      <c r="N253" s="159" t="s">
        <v>36</v>
      </c>
      <c r="O253" s="160">
        <v>0</v>
      </c>
      <c r="P253" s="160">
        <f t="shared" si="54"/>
        <v>0</v>
      </c>
      <c r="Q253" s="160">
        <v>0</v>
      </c>
      <c r="R253" s="160">
        <f t="shared" si="55"/>
        <v>0</v>
      </c>
      <c r="S253" s="160">
        <v>0</v>
      </c>
      <c r="T253" s="161">
        <f t="shared" si="56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2" t="s">
        <v>233</v>
      </c>
      <c r="AT253" s="162" t="s">
        <v>173</v>
      </c>
      <c r="AU253" s="162" t="s">
        <v>83</v>
      </c>
      <c r="AY253" s="14" t="s">
        <v>170</v>
      </c>
      <c r="BE253" s="163">
        <f t="shared" si="57"/>
        <v>0</v>
      </c>
      <c r="BF253" s="163">
        <f t="shared" si="58"/>
        <v>0</v>
      </c>
      <c r="BG253" s="163">
        <f t="shared" si="59"/>
        <v>0</v>
      </c>
      <c r="BH253" s="163">
        <f t="shared" si="60"/>
        <v>0</v>
      </c>
      <c r="BI253" s="163">
        <f t="shared" si="61"/>
        <v>0</v>
      </c>
      <c r="BJ253" s="14" t="s">
        <v>83</v>
      </c>
      <c r="BK253" s="163">
        <f t="shared" si="62"/>
        <v>0</v>
      </c>
      <c r="BL253" s="14" t="s">
        <v>200</v>
      </c>
      <c r="BM253" s="162" t="s">
        <v>880</v>
      </c>
    </row>
    <row r="254" spans="1:65" s="2" customFormat="1" ht="24.2" customHeight="1">
      <c r="A254" s="26"/>
      <c r="B254" s="149"/>
      <c r="C254" s="164" t="s">
        <v>874</v>
      </c>
      <c r="D254" s="164" t="s">
        <v>178</v>
      </c>
      <c r="E254" s="165" t="s">
        <v>485</v>
      </c>
      <c r="F254" s="166" t="s">
        <v>486</v>
      </c>
      <c r="G254" s="167" t="s">
        <v>275</v>
      </c>
      <c r="H254" s="168">
        <v>0.39500000000000002</v>
      </c>
      <c r="I254" s="169"/>
      <c r="J254" s="169"/>
      <c r="K254" s="170"/>
      <c r="L254" s="27"/>
      <c r="M254" s="171" t="s">
        <v>1</v>
      </c>
      <c r="N254" s="172" t="s">
        <v>36</v>
      </c>
      <c r="O254" s="160">
        <v>0</v>
      </c>
      <c r="P254" s="160">
        <f t="shared" si="54"/>
        <v>0</v>
      </c>
      <c r="Q254" s="160">
        <v>0</v>
      </c>
      <c r="R254" s="160">
        <f t="shared" si="55"/>
        <v>0</v>
      </c>
      <c r="S254" s="160">
        <v>0</v>
      </c>
      <c r="T254" s="161">
        <f t="shared" si="56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2" t="s">
        <v>200</v>
      </c>
      <c r="AT254" s="162" t="s">
        <v>178</v>
      </c>
      <c r="AU254" s="162" t="s">
        <v>83</v>
      </c>
      <c r="AY254" s="14" t="s">
        <v>170</v>
      </c>
      <c r="BE254" s="163">
        <f t="shared" si="57"/>
        <v>0</v>
      </c>
      <c r="BF254" s="163">
        <f t="shared" si="58"/>
        <v>0</v>
      </c>
      <c r="BG254" s="163">
        <f t="shared" si="59"/>
        <v>0</v>
      </c>
      <c r="BH254" s="163">
        <f t="shared" si="60"/>
        <v>0</v>
      </c>
      <c r="BI254" s="163">
        <f t="shared" si="61"/>
        <v>0</v>
      </c>
      <c r="BJ254" s="14" t="s">
        <v>83</v>
      </c>
      <c r="BK254" s="163">
        <f t="shared" si="62"/>
        <v>0</v>
      </c>
      <c r="BL254" s="14" t="s">
        <v>200</v>
      </c>
      <c r="BM254" s="162" t="s">
        <v>884</v>
      </c>
    </row>
    <row r="255" spans="1:65" s="2" customFormat="1" ht="24.2" customHeight="1">
      <c r="A255" s="26"/>
      <c r="B255" s="149"/>
      <c r="C255" s="164" t="s">
        <v>450</v>
      </c>
      <c r="D255" s="164" t="s">
        <v>178</v>
      </c>
      <c r="E255" s="165" t="s">
        <v>488</v>
      </c>
      <c r="F255" s="166" t="s">
        <v>489</v>
      </c>
      <c r="G255" s="167" t="s">
        <v>275</v>
      </c>
      <c r="H255" s="168">
        <v>0.39500000000000002</v>
      </c>
      <c r="I255" s="169"/>
      <c r="J255" s="169"/>
      <c r="K255" s="170"/>
      <c r="L255" s="27"/>
      <c r="M255" s="171" t="s">
        <v>1</v>
      </c>
      <c r="N255" s="172" t="s">
        <v>36</v>
      </c>
      <c r="O255" s="160">
        <v>0</v>
      </c>
      <c r="P255" s="160">
        <f t="shared" si="54"/>
        <v>0</v>
      </c>
      <c r="Q255" s="160">
        <v>0</v>
      </c>
      <c r="R255" s="160">
        <f t="shared" si="55"/>
        <v>0</v>
      </c>
      <c r="S255" s="160">
        <v>0</v>
      </c>
      <c r="T255" s="161">
        <f t="shared" si="56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2" t="s">
        <v>200</v>
      </c>
      <c r="AT255" s="162" t="s">
        <v>178</v>
      </c>
      <c r="AU255" s="162" t="s">
        <v>83</v>
      </c>
      <c r="AY255" s="14" t="s">
        <v>170</v>
      </c>
      <c r="BE255" s="163">
        <f t="shared" si="57"/>
        <v>0</v>
      </c>
      <c r="BF255" s="163">
        <f t="shared" si="58"/>
        <v>0</v>
      </c>
      <c r="BG255" s="163">
        <f t="shared" si="59"/>
        <v>0</v>
      </c>
      <c r="BH255" s="163">
        <f t="shared" si="60"/>
        <v>0</v>
      </c>
      <c r="BI255" s="163">
        <f t="shared" si="61"/>
        <v>0</v>
      </c>
      <c r="BJ255" s="14" t="s">
        <v>83</v>
      </c>
      <c r="BK255" s="163">
        <f t="shared" si="62"/>
        <v>0</v>
      </c>
      <c r="BL255" s="14" t="s">
        <v>200</v>
      </c>
      <c r="BM255" s="162" t="s">
        <v>887</v>
      </c>
    </row>
    <row r="256" spans="1:65" s="12" customFormat="1" ht="22.9" customHeight="1">
      <c r="B256" s="137"/>
      <c r="D256" s="138" t="s">
        <v>69</v>
      </c>
      <c r="E256" s="147" t="s">
        <v>2057</v>
      </c>
      <c r="F256" s="147" t="s">
        <v>2058</v>
      </c>
      <c r="J256" s="148"/>
      <c r="L256" s="137"/>
      <c r="M256" s="141"/>
      <c r="N256" s="142"/>
      <c r="O256" s="142"/>
      <c r="P256" s="143">
        <f>SUM(P257:P268)</f>
        <v>0</v>
      </c>
      <c r="Q256" s="142"/>
      <c r="R256" s="143">
        <f>SUM(R257:R268)</f>
        <v>0</v>
      </c>
      <c r="S256" s="142"/>
      <c r="T256" s="144">
        <f>SUM(T257:T268)</f>
        <v>0</v>
      </c>
      <c r="AR256" s="138" t="s">
        <v>77</v>
      </c>
      <c r="AT256" s="145" t="s">
        <v>69</v>
      </c>
      <c r="AU256" s="145" t="s">
        <v>77</v>
      </c>
      <c r="AY256" s="138" t="s">
        <v>170</v>
      </c>
      <c r="BK256" s="146">
        <f>SUM(BK257:BK268)</f>
        <v>0</v>
      </c>
    </row>
    <row r="257" spans="1:65" s="2" customFormat="1" ht="33" customHeight="1">
      <c r="A257" s="26"/>
      <c r="B257" s="149"/>
      <c r="C257" s="164" t="s">
        <v>881</v>
      </c>
      <c r="D257" s="164" t="s">
        <v>178</v>
      </c>
      <c r="E257" s="165" t="s">
        <v>2059</v>
      </c>
      <c r="F257" s="166" t="s">
        <v>2060</v>
      </c>
      <c r="G257" s="167" t="s">
        <v>208</v>
      </c>
      <c r="H257" s="168">
        <v>70.400000000000006</v>
      </c>
      <c r="I257" s="169"/>
      <c r="J257" s="169"/>
      <c r="K257" s="170"/>
      <c r="L257" s="27"/>
      <c r="M257" s="171" t="s">
        <v>1</v>
      </c>
      <c r="N257" s="172" t="s">
        <v>36</v>
      </c>
      <c r="O257" s="160">
        <v>0</v>
      </c>
      <c r="P257" s="160">
        <f t="shared" ref="P257:P268" si="63">O257*H257</f>
        <v>0</v>
      </c>
      <c r="Q257" s="160">
        <v>0</v>
      </c>
      <c r="R257" s="160">
        <f t="shared" ref="R257:R268" si="64">Q257*H257</f>
        <v>0</v>
      </c>
      <c r="S257" s="160">
        <v>0</v>
      </c>
      <c r="T257" s="161">
        <f t="shared" ref="T257:T268" si="65"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2" t="s">
        <v>177</v>
      </c>
      <c r="AT257" s="162" t="s">
        <v>178</v>
      </c>
      <c r="AU257" s="162" t="s">
        <v>83</v>
      </c>
      <c r="AY257" s="14" t="s">
        <v>170</v>
      </c>
      <c r="BE257" s="163">
        <f t="shared" ref="BE257:BE268" si="66">IF(N257="základná",J257,0)</f>
        <v>0</v>
      </c>
      <c r="BF257" s="163">
        <f t="shared" ref="BF257:BF268" si="67">IF(N257="znížená",J257,0)</f>
        <v>0</v>
      </c>
      <c r="BG257" s="163">
        <f t="shared" ref="BG257:BG268" si="68">IF(N257="zákl. prenesená",J257,0)</f>
        <v>0</v>
      </c>
      <c r="BH257" s="163">
        <f t="shared" ref="BH257:BH268" si="69">IF(N257="zníž. prenesená",J257,0)</f>
        <v>0</v>
      </c>
      <c r="BI257" s="163">
        <f t="shared" ref="BI257:BI268" si="70">IF(N257="nulová",J257,0)</f>
        <v>0</v>
      </c>
      <c r="BJ257" s="14" t="s">
        <v>83</v>
      </c>
      <c r="BK257" s="163">
        <f t="shared" ref="BK257:BK268" si="71">ROUND(I257*H257,2)</f>
        <v>0</v>
      </c>
      <c r="BL257" s="14" t="s">
        <v>177</v>
      </c>
      <c r="BM257" s="162" t="s">
        <v>891</v>
      </c>
    </row>
    <row r="258" spans="1:65" s="2" customFormat="1" ht="49.15" customHeight="1">
      <c r="A258" s="26"/>
      <c r="B258" s="149"/>
      <c r="C258" s="150" t="s">
        <v>453</v>
      </c>
      <c r="D258" s="150" t="s">
        <v>173</v>
      </c>
      <c r="E258" s="151" t="s">
        <v>2061</v>
      </c>
      <c r="F258" s="152" t="s">
        <v>2062</v>
      </c>
      <c r="G258" s="153" t="s">
        <v>208</v>
      </c>
      <c r="H258" s="154">
        <v>70.400000000000006</v>
      </c>
      <c r="I258" s="155"/>
      <c r="J258" s="155"/>
      <c r="K258" s="156"/>
      <c r="L258" s="157"/>
      <c r="M258" s="158" t="s">
        <v>1</v>
      </c>
      <c r="N258" s="159" t="s">
        <v>36</v>
      </c>
      <c r="O258" s="160">
        <v>0</v>
      </c>
      <c r="P258" s="160">
        <f t="shared" si="63"/>
        <v>0</v>
      </c>
      <c r="Q258" s="160">
        <v>0</v>
      </c>
      <c r="R258" s="160">
        <f t="shared" si="64"/>
        <v>0</v>
      </c>
      <c r="S258" s="160">
        <v>0</v>
      </c>
      <c r="T258" s="161">
        <f t="shared" si="65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2" t="s">
        <v>176</v>
      </c>
      <c r="AT258" s="162" t="s">
        <v>173</v>
      </c>
      <c r="AU258" s="162" t="s">
        <v>83</v>
      </c>
      <c r="AY258" s="14" t="s">
        <v>170</v>
      </c>
      <c r="BE258" s="163">
        <f t="shared" si="66"/>
        <v>0</v>
      </c>
      <c r="BF258" s="163">
        <f t="shared" si="67"/>
        <v>0</v>
      </c>
      <c r="BG258" s="163">
        <f t="shared" si="68"/>
        <v>0</v>
      </c>
      <c r="BH258" s="163">
        <f t="shared" si="69"/>
        <v>0</v>
      </c>
      <c r="BI258" s="163">
        <f t="shared" si="70"/>
        <v>0</v>
      </c>
      <c r="BJ258" s="14" t="s">
        <v>83</v>
      </c>
      <c r="BK258" s="163">
        <f t="shared" si="71"/>
        <v>0</v>
      </c>
      <c r="BL258" s="14" t="s">
        <v>177</v>
      </c>
      <c r="BM258" s="162" t="s">
        <v>894</v>
      </c>
    </row>
    <row r="259" spans="1:65" s="2" customFormat="1" ht="66.75" customHeight="1">
      <c r="A259" s="26"/>
      <c r="B259" s="149"/>
      <c r="C259" s="150" t="s">
        <v>888</v>
      </c>
      <c r="D259" s="150" t="s">
        <v>173</v>
      </c>
      <c r="E259" s="151" t="s">
        <v>2063</v>
      </c>
      <c r="F259" s="152" t="s">
        <v>2064</v>
      </c>
      <c r="G259" s="153" t="s">
        <v>181</v>
      </c>
      <c r="H259" s="154">
        <v>37.44</v>
      </c>
      <c r="I259" s="155"/>
      <c r="J259" s="155"/>
      <c r="K259" s="156"/>
      <c r="L259" s="157"/>
      <c r="M259" s="158" t="s">
        <v>1</v>
      </c>
      <c r="N259" s="159" t="s">
        <v>36</v>
      </c>
      <c r="O259" s="160">
        <v>0</v>
      </c>
      <c r="P259" s="160">
        <f t="shared" si="63"/>
        <v>0</v>
      </c>
      <c r="Q259" s="160">
        <v>0</v>
      </c>
      <c r="R259" s="160">
        <f t="shared" si="64"/>
        <v>0</v>
      </c>
      <c r="S259" s="160">
        <v>0</v>
      </c>
      <c r="T259" s="161">
        <f t="shared" si="65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2" t="s">
        <v>176</v>
      </c>
      <c r="AT259" s="162" t="s">
        <v>173</v>
      </c>
      <c r="AU259" s="162" t="s">
        <v>83</v>
      </c>
      <c r="AY259" s="14" t="s">
        <v>170</v>
      </c>
      <c r="BE259" s="163">
        <f t="shared" si="66"/>
        <v>0</v>
      </c>
      <c r="BF259" s="163">
        <f t="shared" si="67"/>
        <v>0</v>
      </c>
      <c r="BG259" s="163">
        <f t="shared" si="68"/>
        <v>0</v>
      </c>
      <c r="BH259" s="163">
        <f t="shared" si="69"/>
        <v>0</v>
      </c>
      <c r="BI259" s="163">
        <f t="shared" si="70"/>
        <v>0</v>
      </c>
      <c r="BJ259" s="14" t="s">
        <v>83</v>
      </c>
      <c r="BK259" s="163">
        <f t="shared" si="71"/>
        <v>0</v>
      </c>
      <c r="BL259" s="14" t="s">
        <v>177</v>
      </c>
      <c r="BM259" s="162" t="s">
        <v>898</v>
      </c>
    </row>
    <row r="260" spans="1:65" s="2" customFormat="1" ht="33" customHeight="1">
      <c r="A260" s="26"/>
      <c r="B260" s="149"/>
      <c r="C260" s="164" t="s">
        <v>459</v>
      </c>
      <c r="D260" s="164" t="s">
        <v>178</v>
      </c>
      <c r="E260" s="165" t="s">
        <v>2065</v>
      </c>
      <c r="F260" s="166" t="s">
        <v>2066</v>
      </c>
      <c r="G260" s="167" t="s">
        <v>208</v>
      </c>
      <c r="H260" s="168">
        <v>40.799999999999997</v>
      </c>
      <c r="I260" s="169"/>
      <c r="J260" s="169"/>
      <c r="K260" s="170"/>
      <c r="L260" s="27"/>
      <c r="M260" s="171" t="s">
        <v>1</v>
      </c>
      <c r="N260" s="172" t="s">
        <v>36</v>
      </c>
      <c r="O260" s="160">
        <v>0</v>
      </c>
      <c r="P260" s="160">
        <f t="shared" si="63"/>
        <v>0</v>
      </c>
      <c r="Q260" s="160">
        <v>0</v>
      </c>
      <c r="R260" s="160">
        <f t="shared" si="64"/>
        <v>0</v>
      </c>
      <c r="S260" s="160">
        <v>0</v>
      </c>
      <c r="T260" s="161">
        <f t="shared" si="65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2" t="s">
        <v>177</v>
      </c>
      <c r="AT260" s="162" t="s">
        <v>178</v>
      </c>
      <c r="AU260" s="162" t="s">
        <v>83</v>
      </c>
      <c r="AY260" s="14" t="s">
        <v>170</v>
      </c>
      <c r="BE260" s="163">
        <f t="shared" si="66"/>
        <v>0</v>
      </c>
      <c r="BF260" s="163">
        <f t="shared" si="67"/>
        <v>0</v>
      </c>
      <c r="BG260" s="163">
        <f t="shared" si="68"/>
        <v>0</v>
      </c>
      <c r="BH260" s="163">
        <f t="shared" si="69"/>
        <v>0</v>
      </c>
      <c r="BI260" s="163">
        <f t="shared" si="70"/>
        <v>0</v>
      </c>
      <c r="BJ260" s="14" t="s">
        <v>83</v>
      </c>
      <c r="BK260" s="163">
        <f t="shared" si="71"/>
        <v>0</v>
      </c>
      <c r="BL260" s="14" t="s">
        <v>177</v>
      </c>
      <c r="BM260" s="162" t="s">
        <v>901</v>
      </c>
    </row>
    <row r="261" spans="1:65" s="2" customFormat="1" ht="49.15" customHeight="1">
      <c r="A261" s="26"/>
      <c r="B261" s="149"/>
      <c r="C261" s="150" t="s">
        <v>895</v>
      </c>
      <c r="D261" s="150" t="s">
        <v>173</v>
      </c>
      <c r="E261" s="151" t="s">
        <v>2061</v>
      </c>
      <c r="F261" s="152" t="s">
        <v>2062</v>
      </c>
      <c r="G261" s="153" t="s">
        <v>208</v>
      </c>
      <c r="H261" s="154">
        <v>40.799999999999997</v>
      </c>
      <c r="I261" s="155"/>
      <c r="J261" s="155"/>
      <c r="K261" s="156"/>
      <c r="L261" s="157"/>
      <c r="M261" s="158" t="s">
        <v>1</v>
      </c>
      <c r="N261" s="159" t="s">
        <v>36</v>
      </c>
      <c r="O261" s="160">
        <v>0</v>
      </c>
      <c r="P261" s="160">
        <f t="shared" si="63"/>
        <v>0</v>
      </c>
      <c r="Q261" s="160">
        <v>0</v>
      </c>
      <c r="R261" s="160">
        <f t="shared" si="64"/>
        <v>0</v>
      </c>
      <c r="S261" s="160">
        <v>0</v>
      </c>
      <c r="T261" s="161">
        <f t="shared" si="65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2" t="s">
        <v>176</v>
      </c>
      <c r="AT261" s="162" t="s">
        <v>173</v>
      </c>
      <c r="AU261" s="162" t="s">
        <v>83</v>
      </c>
      <c r="AY261" s="14" t="s">
        <v>170</v>
      </c>
      <c r="BE261" s="163">
        <f t="shared" si="66"/>
        <v>0</v>
      </c>
      <c r="BF261" s="163">
        <f t="shared" si="67"/>
        <v>0</v>
      </c>
      <c r="BG261" s="163">
        <f t="shared" si="68"/>
        <v>0</v>
      </c>
      <c r="BH261" s="163">
        <f t="shared" si="69"/>
        <v>0</v>
      </c>
      <c r="BI261" s="163">
        <f t="shared" si="70"/>
        <v>0</v>
      </c>
      <c r="BJ261" s="14" t="s">
        <v>83</v>
      </c>
      <c r="BK261" s="163">
        <f t="shared" si="71"/>
        <v>0</v>
      </c>
      <c r="BL261" s="14" t="s">
        <v>177</v>
      </c>
      <c r="BM261" s="162" t="s">
        <v>905</v>
      </c>
    </row>
    <row r="262" spans="1:65" s="2" customFormat="1" ht="66.75" customHeight="1">
      <c r="A262" s="26"/>
      <c r="B262" s="149"/>
      <c r="C262" s="150" t="s">
        <v>462</v>
      </c>
      <c r="D262" s="150" t="s">
        <v>173</v>
      </c>
      <c r="E262" s="151" t="s">
        <v>2067</v>
      </c>
      <c r="F262" s="152" t="s">
        <v>2064</v>
      </c>
      <c r="G262" s="153" t="s">
        <v>181</v>
      </c>
      <c r="H262" s="154">
        <v>32.76</v>
      </c>
      <c r="I262" s="155"/>
      <c r="J262" s="155"/>
      <c r="K262" s="156"/>
      <c r="L262" s="157"/>
      <c r="M262" s="158" t="s">
        <v>1</v>
      </c>
      <c r="N262" s="159" t="s">
        <v>36</v>
      </c>
      <c r="O262" s="160">
        <v>0</v>
      </c>
      <c r="P262" s="160">
        <f t="shared" si="63"/>
        <v>0</v>
      </c>
      <c r="Q262" s="160">
        <v>0</v>
      </c>
      <c r="R262" s="160">
        <f t="shared" si="64"/>
        <v>0</v>
      </c>
      <c r="S262" s="160">
        <v>0</v>
      </c>
      <c r="T262" s="161">
        <f t="shared" si="65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2" t="s">
        <v>176</v>
      </c>
      <c r="AT262" s="162" t="s">
        <v>173</v>
      </c>
      <c r="AU262" s="162" t="s">
        <v>83</v>
      </c>
      <c r="AY262" s="14" t="s">
        <v>170</v>
      </c>
      <c r="BE262" s="163">
        <f t="shared" si="66"/>
        <v>0</v>
      </c>
      <c r="BF262" s="163">
        <f t="shared" si="67"/>
        <v>0</v>
      </c>
      <c r="BG262" s="163">
        <f t="shared" si="68"/>
        <v>0</v>
      </c>
      <c r="BH262" s="163">
        <f t="shared" si="69"/>
        <v>0</v>
      </c>
      <c r="BI262" s="163">
        <f t="shared" si="70"/>
        <v>0</v>
      </c>
      <c r="BJ262" s="14" t="s">
        <v>83</v>
      </c>
      <c r="BK262" s="163">
        <f t="shared" si="71"/>
        <v>0</v>
      </c>
      <c r="BL262" s="14" t="s">
        <v>177</v>
      </c>
      <c r="BM262" s="162" t="s">
        <v>908</v>
      </c>
    </row>
    <row r="263" spans="1:65" s="2" customFormat="1" ht="24.2" customHeight="1">
      <c r="A263" s="26"/>
      <c r="B263" s="149"/>
      <c r="C263" s="164" t="s">
        <v>902</v>
      </c>
      <c r="D263" s="164" t="s">
        <v>178</v>
      </c>
      <c r="E263" s="165" t="s">
        <v>2068</v>
      </c>
      <c r="F263" s="166" t="s">
        <v>2069</v>
      </c>
      <c r="G263" s="167" t="s">
        <v>208</v>
      </c>
      <c r="H263" s="168">
        <v>12.4</v>
      </c>
      <c r="I263" s="169"/>
      <c r="J263" s="169"/>
      <c r="K263" s="170"/>
      <c r="L263" s="27"/>
      <c r="M263" s="171" t="s">
        <v>1</v>
      </c>
      <c r="N263" s="172" t="s">
        <v>36</v>
      </c>
      <c r="O263" s="160">
        <v>0</v>
      </c>
      <c r="P263" s="160">
        <f t="shared" si="63"/>
        <v>0</v>
      </c>
      <c r="Q263" s="160">
        <v>0</v>
      </c>
      <c r="R263" s="160">
        <f t="shared" si="64"/>
        <v>0</v>
      </c>
      <c r="S263" s="160">
        <v>0</v>
      </c>
      <c r="T263" s="161">
        <f t="shared" si="65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2" t="s">
        <v>177</v>
      </c>
      <c r="AT263" s="162" t="s">
        <v>178</v>
      </c>
      <c r="AU263" s="162" t="s">
        <v>83</v>
      </c>
      <c r="AY263" s="14" t="s">
        <v>170</v>
      </c>
      <c r="BE263" s="163">
        <f t="shared" si="66"/>
        <v>0</v>
      </c>
      <c r="BF263" s="163">
        <f t="shared" si="67"/>
        <v>0</v>
      </c>
      <c r="BG263" s="163">
        <f t="shared" si="68"/>
        <v>0</v>
      </c>
      <c r="BH263" s="163">
        <f t="shared" si="69"/>
        <v>0</v>
      </c>
      <c r="BI263" s="163">
        <f t="shared" si="70"/>
        <v>0</v>
      </c>
      <c r="BJ263" s="14" t="s">
        <v>83</v>
      </c>
      <c r="BK263" s="163">
        <f t="shared" si="71"/>
        <v>0</v>
      </c>
      <c r="BL263" s="14" t="s">
        <v>177</v>
      </c>
      <c r="BM263" s="162" t="s">
        <v>912</v>
      </c>
    </row>
    <row r="264" spans="1:65" s="2" customFormat="1" ht="49.15" customHeight="1">
      <c r="A264" s="26"/>
      <c r="B264" s="149"/>
      <c r="C264" s="150" t="s">
        <v>466</v>
      </c>
      <c r="D264" s="150" t="s">
        <v>173</v>
      </c>
      <c r="E264" s="151" t="s">
        <v>2070</v>
      </c>
      <c r="F264" s="152" t="s">
        <v>2071</v>
      </c>
      <c r="G264" s="153" t="s">
        <v>181</v>
      </c>
      <c r="H264" s="154">
        <v>9.36</v>
      </c>
      <c r="I264" s="155"/>
      <c r="J264" s="155"/>
      <c r="K264" s="156"/>
      <c r="L264" s="157"/>
      <c r="M264" s="158" t="s">
        <v>1</v>
      </c>
      <c r="N264" s="159" t="s">
        <v>36</v>
      </c>
      <c r="O264" s="160">
        <v>0</v>
      </c>
      <c r="P264" s="160">
        <f t="shared" si="63"/>
        <v>0</v>
      </c>
      <c r="Q264" s="160">
        <v>0</v>
      </c>
      <c r="R264" s="160">
        <f t="shared" si="64"/>
        <v>0</v>
      </c>
      <c r="S264" s="160">
        <v>0</v>
      </c>
      <c r="T264" s="161">
        <f t="shared" si="65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2" t="s">
        <v>176</v>
      </c>
      <c r="AT264" s="162" t="s">
        <v>173</v>
      </c>
      <c r="AU264" s="162" t="s">
        <v>83</v>
      </c>
      <c r="AY264" s="14" t="s">
        <v>170</v>
      </c>
      <c r="BE264" s="163">
        <f t="shared" si="66"/>
        <v>0</v>
      </c>
      <c r="BF264" s="163">
        <f t="shared" si="67"/>
        <v>0</v>
      </c>
      <c r="BG264" s="163">
        <f t="shared" si="68"/>
        <v>0</v>
      </c>
      <c r="BH264" s="163">
        <f t="shared" si="69"/>
        <v>0</v>
      </c>
      <c r="BI264" s="163">
        <f t="shared" si="70"/>
        <v>0</v>
      </c>
      <c r="BJ264" s="14" t="s">
        <v>83</v>
      </c>
      <c r="BK264" s="163">
        <f t="shared" si="71"/>
        <v>0</v>
      </c>
      <c r="BL264" s="14" t="s">
        <v>177</v>
      </c>
      <c r="BM264" s="162" t="s">
        <v>915</v>
      </c>
    </row>
    <row r="265" spans="1:65" s="2" customFormat="1" ht="33" customHeight="1">
      <c r="A265" s="26"/>
      <c r="B265" s="149"/>
      <c r="C265" s="164" t="s">
        <v>909</v>
      </c>
      <c r="D265" s="164" t="s">
        <v>178</v>
      </c>
      <c r="E265" s="165" t="s">
        <v>2072</v>
      </c>
      <c r="F265" s="166" t="s">
        <v>2073</v>
      </c>
      <c r="G265" s="167" t="s">
        <v>208</v>
      </c>
      <c r="H265" s="168">
        <v>8.8000000000000007</v>
      </c>
      <c r="I265" s="169"/>
      <c r="J265" s="169"/>
      <c r="K265" s="170"/>
      <c r="L265" s="27"/>
      <c r="M265" s="171" t="s">
        <v>1</v>
      </c>
      <c r="N265" s="172" t="s">
        <v>36</v>
      </c>
      <c r="O265" s="160">
        <v>0</v>
      </c>
      <c r="P265" s="160">
        <f t="shared" si="63"/>
        <v>0</v>
      </c>
      <c r="Q265" s="160">
        <v>0</v>
      </c>
      <c r="R265" s="160">
        <f t="shared" si="64"/>
        <v>0</v>
      </c>
      <c r="S265" s="160">
        <v>0</v>
      </c>
      <c r="T265" s="161">
        <f t="shared" si="65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2" t="s">
        <v>177</v>
      </c>
      <c r="AT265" s="162" t="s">
        <v>178</v>
      </c>
      <c r="AU265" s="162" t="s">
        <v>83</v>
      </c>
      <c r="AY265" s="14" t="s">
        <v>170</v>
      </c>
      <c r="BE265" s="163">
        <f t="shared" si="66"/>
        <v>0</v>
      </c>
      <c r="BF265" s="163">
        <f t="shared" si="67"/>
        <v>0</v>
      </c>
      <c r="BG265" s="163">
        <f t="shared" si="68"/>
        <v>0</v>
      </c>
      <c r="BH265" s="163">
        <f t="shared" si="69"/>
        <v>0</v>
      </c>
      <c r="BI265" s="163">
        <f t="shared" si="70"/>
        <v>0</v>
      </c>
      <c r="BJ265" s="14" t="s">
        <v>83</v>
      </c>
      <c r="BK265" s="163">
        <f t="shared" si="71"/>
        <v>0</v>
      </c>
      <c r="BL265" s="14" t="s">
        <v>177</v>
      </c>
      <c r="BM265" s="162" t="s">
        <v>919</v>
      </c>
    </row>
    <row r="266" spans="1:65" s="2" customFormat="1" ht="66.75" customHeight="1">
      <c r="A266" s="26"/>
      <c r="B266" s="149"/>
      <c r="C266" s="150" t="s">
        <v>467</v>
      </c>
      <c r="D266" s="150" t="s">
        <v>173</v>
      </c>
      <c r="E266" s="151" t="s">
        <v>2074</v>
      </c>
      <c r="F266" s="152" t="s">
        <v>2075</v>
      </c>
      <c r="G266" s="153" t="s">
        <v>181</v>
      </c>
      <c r="H266" s="154">
        <v>4.68</v>
      </c>
      <c r="I266" s="155"/>
      <c r="J266" s="155"/>
      <c r="K266" s="156"/>
      <c r="L266" s="157"/>
      <c r="M266" s="158" t="s">
        <v>1</v>
      </c>
      <c r="N266" s="159" t="s">
        <v>36</v>
      </c>
      <c r="O266" s="160">
        <v>0</v>
      </c>
      <c r="P266" s="160">
        <f t="shared" si="63"/>
        <v>0</v>
      </c>
      <c r="Q266" s="160">
        <v>0</v>
      </c>
      <c r="R266" s="160">
        <f t="shared" si="64"/>
        <v>0</v>
      </c>
      <c r="S266" s="160">
        <v>0</v>
      </c>
      <c r="T266" s="161">
        <f t="shared" si="65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2" t="s">
        <v>176</v>
      </c>
      <c r="AT266" s="162" t="s">
        <v>173</v>
      </c>
      <c r="AU266" s="162" t="s">
        <v>83</v>
      </c>
      <c r="AY266" s="14" t="s">
        <v>170</v>
      </c>
      <c r="BE266" s="163">
        <f t="shared" si="66"/>
        <v>0</v>
      </c>
      <c r="BF266" s="163">
        <f t="shared" si="67"/>
        <v>0</v>
      </c>
      <c r="BG266" s="163">
        <f t="shared" si="68"/>
        <v>0</v>
      </c>
      <c r="BH266" s="163">
        <f t="shared" si="69"/>
        <v>0</v>
      </c>
      <c r="BI266" s="163">
        <f t="shared" si="70"/>
        <v>0</v>
      </c>
      <c r="BJ266" s="14" t="s">
        <v>83</v>
      </c>
      <c r="BK266" s="163">
        <f t="shared" si="71"/>
        <v>0</v>
      </c>
      <c r="BL266" s="14" t="s">
        <v>177</v>
      </c>
      <c r="BM266" s="162" t="s">
        <v>922</v>
      </c>
    </row>
    <row r="267" spans="1:65" s="2" customFormat="1" ht="24.2" customHeight="1">
      <c r="A267" s="26"/>
      <c r="B267" s="149"/>
      <c r="C267" s="164" t="s">
        <v>916</v>
      </c>
      <c r="D267" s="164" t="s">
        <v>178</v>
      </c>
      <c r="E267" s="165" t="s">
        <v>485</v>
      </c>
      <c r="F267" s="166" t="s">
        <v>486</v>
      </c>
      <c r="G267" s="167" t="s">
        <v>275</v>
      </c>
      <c r="H267" s="168">
        <v>2.7349999999999999</v>
      </c>
      <c r="I267" s="169"/>
      <c r="J267" s="169"/>
      <c r="K267" s="170"/>
      <c r="L267" s="27"/>
      <c r="M267" s="171" t="s">
        <v>1</v>
      </c>
      <c r="N267" s="172" t="s">
        <v>36</v>
      </c>
      <c r="O267" s="160">
        <v>0</v>
      </c>
      <c r="P267" s="160">
        <f t="shared" si="63"/>
        <v>0</v>
      </c>
      <c r="Q267" s="160">
        <v>0</v>
      </c>
      <c r="R267" s="160">
        <f t="shared" si="64"/>
        <v>0</v>
      </c>
      <c r="S267" s="160">
        <v>0</v>
      </c>
      <c r="T267" s="161">
        <f t="shared" si="65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2" t="s">
        <v>177</v>
      </c>
      <c r="AT267" s="162" t="s">
        <v>178</v>
      </c>
      <c r="AU267" s="162" t="s">
        <v>83</v>
      </c>
      <c r="AY267" s="14" t="s">
        <v>170</v>
      </c>
      <c r="BE267" s="163">
        <f t="shared" si="66"/>
        <v>0</v>
      </c>
      <c r="BF267" s="163">
        <f t="shared" si="67"/>
        <v>0</v>
      </c>
      <c r="BG267" s="163">
        <f t="shared" si="68"/>
        <v>0</v>
      </c>
      <c r="BH267" s="163">
        <f t="shared" si="69"/>
        <v>0</v>
      </c>
      <c r="BI267" s="163">
        <f t="shared" si="70"/>
        <v>0</v>
      </c>
      <c r="BJ267" s="14" t="s">
        <v>83</v>
      </c>
      <c r="BK267" s="163">
        <f t="shared" si="71"/>
        <v>0</v>
      </c>
      <c r="BL267" s="14" t="s">
        <v>177</v>
      </c>
      <c r="BM267" s="162" t="s">
        <v>926</v>
      </c>
    </row>
    <row r="268" spans="1:65" s="2" customFormat="1" ht="24.2" customHeight="1">
      <c r="A268" s="26"/>
      <c r="B268" s="149"/>
      <c r="C268" s="164" t="s">
        <v>471</v>
      </c>
      <c r="D268" s="164" t="s">
        <v>178</v>
      </c>
      <c r="E268" s="165" t="s">
        <v>488</v>
      </c>
      <c r="F268" s="166" t="s">
        <v>489</v>
      </c>
      <c r="G268" s="167" t="s">
        <v>275</v>
      </c>
      <c r="H268" s="168">
        <v>2.7349999999999999</v>
      </c>
      <c r="I268" s="169"/>
      <c r="J268" s="169"/>
      <c r="K268" s="170"/>
      <c r="L268" s="27"/>
      <c r="M268" s="171" t="s">
        <v>1</v>
      </c>
      <c r="N268" s="172" t="s">
        <v>36</v>
      </c>
      <c r="O268" s="160">
        <v>0</v>
      </c>
      <c r="P268" s="160">
        <f t="shared" si="63"/>
        <v>0</v>
      </c>
      <c r="Q268" s="160">
        <v>0</v>
      </c>
      <c r="R268" s="160">
        <f t="shared" si="64"/>
        <v>0</v>
      </c>
      <c r="S268" s="160">
        <v>0</v>
      </c>
      <c r="T268" s="161">
        <f t="shared" si="65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2" t="s">
        <v>177</v>
      </c>
      <c r="AT268" s="162" t="s">
        <v>178</v>
      </c>
      <c r="AU268" s="162" t="s">
        <v>83</v>
      </c>
      <c r="AY268" s="14" t="s">
        <v>170</v>
      </c>
      <c r="BE268" s="163">
        <f t="shared" si="66"/>
        <v>0</v>
      </c>
      <c r="BF268" s="163">
        <f t="shared" si="67"/>
        <v>0</v>
      </c>
      <c r="BG268" s="163">
        <f t="shared" si="68"/>
        <v>0</v>
      </c>
      <c r="BH268" s="163">
        <f t="shared" si="69"/>
        <v>0</v>
      </c>
      <c r="BI268" s="163">
        <f t="shared" si="70"/>
        <v>0</v>
      </c>
      <c r="BJ268" s="14" t="s">
        <v>83</v>
      </c>
      <c r="BK268" s="163">
        <f t="shared" si="71"/>
        <v>0</v>
      </c>
      <c r="BL268" s="14" t="s">
        <v>177</v>
      </c>
      <c r="BM268" s="162" t="s">
        <v>929</v>
      </c>
    </row>
    <row r="269" spans="1:65" s="12" customFormat="1" ht="22.9" customHeight="1">
      <c r="B269" s="137"/>
      <c r="D269" s="138" t="s">
        <v>69</v>
      </c>
      <c r="E269" s="147" t="s">
        <v>2076</v>
      </c>
      <c r="F269" s="147" t="s">
        <v>2077</v>
      </c>
      <c r="J269" s="148"/>
      <c r="L269" s="137"/>
      <c r="M269" s="141"/>
      <c r="N269" s="142"/>
      <c r="O269" s="142"/>
      <c r="P269" s="143">
        <f>SUM(P270:P273)</f>
        <v>0</v>
      </c>
      <c r="Q269" s="142"/>
      <c r="R269" s="143">
        <f>SUM(R270:R273)</f>
        <v>0</v>
      </c>
      <c r="S269" s="142"/>
      <c r="T269" s="144">
        <f>SUM(T270:T273)</f>
        <v>0</v>
      </c>
      <c r="AR269" s="138" t="s">
        <v>77</v>
      </c>
      <c r="AT269" s="145" t="s">
        <v>69</v>
      </c>
      <c r="AU269" s="145" t="s">
        <v>77</v>
      </c>
      <c r="AY269" s="138" t="s">
        <v>170</v>
      </c>
      <c r="BK269" s="146">
        <f>SUM(BK270:BK273)</f>
        <v>0</v>
      </c>
    </row>
    <row r="270" spans="1:65" s="2" customFormat="1" ht="24.2" customHeight="1">
      <c r="A270" s="26"/>
      <c r="B270" s="149"/>
      <c r="C270" s="164" t="s">
        <v>923</v>
      </c>
      <c r="D270" s="164" t="s">
        <v>178</v>
      </c>
      <c r="E270" s="165" t="s">
        <v>2078</v>
      </c>
      <c r="F270" s="166" t="s">
        <v>2079</v>
      </c>
      <c r="G270" s="167" t="s">
        <v>181</v>
      </c>
      <c r="H270" s="168">
        <v>134</v>
      </c>
      <c r="I270" s="169"/>
      <c r="J270" s="169"/>
      <c r="K270" s="170"/>
      <c r="L270" s="27"/>
      <c r="M270" s="171" t="s">
        <v>1</v>
      </c>
      <c r="N270" s="172" t="s">
        <v>36</v>
      </c>
      <c r="O270" s="160">
        <v>0</v>
      </c>
      <c r="P270" s="160">
        <f>O270*H270</f>
        <v>0</v>
      </c>
      <c r="Q270" s="160">
        <v>0</v>
      </c>
      <c r="R270" s="160">
        <f>Q270*H270</f>
        <v>0</v>
      </c>
      <c r="S270" s="160">
        <v>0</v>
      </c>
      <c r="T270" s="161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2" t="s">
        <v>177</v>
      </c>
      <c r="AT270" s="162" t="s">
        <v>178</v>
      </c>
      <c r="AU270" s="162" t="s">
        <v>83</v>
      </c>
      <c r="AY270" s="14" t="s">
        <v>170</v>
      </c>
      <c r="BE270" s="163">
        <f>IF(N270="základná",J270,0)</f>
        <v>0</v>
      </c>
      <c r="BF270" s="163">
        <f>IF(N270="znížená",J270,0)</f>
        <v>0</v>
      </c>
      <c r="BG270" s="163">
        <f>IF(N270="zákl. prenesená",J270,0)</f>
        <v>0</v>
      </c>
      <c r="BH270" s="163">
        <f>IF(N270="zníž. prenesená",J270,0)</f>
        <v>0</v>
      </c>
      <c r="BI270" s="163">
        <f>IF(N270="nulová",J270,0)</f>
        <v>0</v>
      </c>
      <c r="BJ270" s="14" t="s">
        <v>83</v>
      </c>
      <c r="BK270" s="163">
        <f>ROUND(I270*H270,2)</f>
        <v>0</v>
      </c>
      <c r="BL270" s="14" t="s">
        <v>177</v>
      </c>
      <c r="BM270" s="162" t="s">
        <v>933</v>
      </c>
    </row>
    <row r="271" spans="1:65" s="2" customFormat="1" ht="49.15" customHeight="1">
      <c r="A271" s="26"/>
      <c r="B271" s="149"/>
      <c r="C271" s="150" t="s">
        <v>474</v>
      </c>
      <c r="D271" s="150" t="s">
        <v>173</v>
      </c>
      <c r="E271" s="151" t="s">
        <v>2080</v>
      </c>
      <c r="F271" s="152" t="s">
        <v>2081</v>
      </c>
      <c r="G271" s="153" t="s">
        <v>181</v>
      </c>
      <c r="H271" s="154">
        <v>134</v>
      </c>
      <c r="I271" s="155"/>
      <c r="J271" s="155"/>
      <c r="K271" s="156"/>
      <c r="L271" s="157"/>
      <c r="M271" s="158" t="s">
        <v>1</v>
      </c>
      <c r="N271" s="159" t="s">
        <v>36</v>
      </c>
      <c r="O271" s="160">
        <v>0</v>
      </c>
      <c r="P271" s="160">
        <f>O271*H271</f>
        <v>0</v>
      </c>
      <c r="Q271" s="160">
        <v>0</v>
      </c>
      <c r="R271" s="160">
        <f>Q271*H271</f>
        <v>0</v>
      </c>
      <c r="S271" s="160">
        <v>0</v>
      </c>
      <c r="T271" s="161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2" t="s">
        <v>176</v>
      </c>
      <c r="AT271" s="162" t="s">
        <v>173</v>
      </c>
      <c r="AU271" s="162" t="s">
        <v>83</v>
      </c>
      <c r="AY271" s="14" t="s">
        <v>170</v>
      </c>
      <c r="BE271" s="163">
        <f>IF(N271="základná",J271,0)</f>
        <v>0</v>
      </c>
      <c r="BF271" s="163">
        <f>IF(N271="znížená",J271,0)</f>
        <v>0</v>
      </c>
      <c r="BG271" s="163">
        <f>IF(N271="zákl. prenesená",J271,0)</f>
        <v>0</v>
      </c>
      <c r="BH271" s="163">
        <f>IF(N271="zníž. prenesená",J271,0)</f>
        <v>0</v>
      </c>
      <c r="BI271" s="163">
        <f>IF(N271="nulová",J271,0)</f>
        <v>0</v>
      </c>
      <c r="BJ271" s="14" t="s">
        <v>83</v>
      </c>
      <c r="BK271" s="163">
        <f>ROUND(I271*H271,2)</f>
        <v>0</v>
      </c>
      <c r="BL271" s="14" t="s">
        <v>177</v>
      </c>
      <c r="BM271" s="162" t="s">
        <v>939</v>
      </c>
    </row>
    <row r="272" spans="1:65" s="2" customFormat="1" ht="24.2" customHeight="1">
      <c r="A272" s="26"/>
      <c r="B272" s="149"/>
      <c r="C272" s="164" t="s">
        <v>930</v>
      </c>
      <c r="D272" s="164" t="s">
        <v>178</v>
      </c>
      <c r="E272" s="165" t="s">
        <v>485</v>
      </c>
      <c r="F272" s="166" t="s">
        <v>486</v>
      </c>
      <c r="G272" s="167" t="s">
        <v>275</v>
      </c>
      <c r="H272" s="168">
        <v>4.0199999999999996</v>
      </c>
      <c r="I272" s="169"/>
      <c r="J272" s="169"/>
      <c r="K272" s="170"/>
      <c r="L272" s="27"/>
      <c r="M272" s="171" t="s">
        <v>1</v>
      </c>
      <c r="N272" s="172" t="s">
        <v>36</v>
      </c>
      <c r="O272" s="160">
        <v>0</v>
      </c>
      <c r="P272" s="160">
        <f>O272*H272</f>
        <v>0</v>
      </c>
      <c r="Q272" s="160">
        <v>0</v>
      </c>
      <c r="R272" s="160">
        <f>Q272*H272</f>
        <v>0</v>
      </c>
      <c r="S272" s="160">
        <v>0</v>
      </c>
      <c r="T272" s="161">
        <f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2" t="s">
        <v>177</v>
      </c>
      <c r="AT272" s="162" t="s">
        <v>178</v>
      </c>
      <c r="AU272" s="162" t="s">
        <v>83</v>
      </c>
      <c r="AY272" s="14" t="s">
        <v>170</v>
      </c>
      <c r="BE272" s="163">
        <f>IF(N272="základná",J272,0)</f>
        <v>0</v>
      </c>
      <c r="BF272" s="163">
        <f>IF(N272="znížená",J272,0)</f>
        <v>0</v>
      </c>
      <c r="BG272" s="163">
        <f>IF(N272="zákl. prenesená",J272,0)</f>
        <v>0</v>
      </c>
      <c r="BH272" s="163">
        <f>IF(N272="zníž. prenesená",J272,0)</f>
        <v>0</v>
      </c>
      <c r="BI272" s="163">
        <f>IF(N272="nulová",J272,0)</f>
        <v>0</v>
      </c>
      <c r="BJ272" s="14" t="s">
        <v>83</v>
      </c>
      <c r="BK272" s="163">
        <f>ROUND(I272*H272,2)</f>
        <v>0</v>
      </c>
      <c r="BL272" s="14" t="s">
        <v>177</v>
      </c>
      <c r="BM272" s="162" t="s">
        <v>943</v>
      </c>
    </row>
    <row r="273" spans="1:65" s="2" customFormat="1" ht="24.2" customHeight="1">
      <c r="A273" s="26"/>
      <c r="B273" s="149"/>
      <c r="C273" s="164" t="s">
        <v>480</v>
      </c>
      <c r="D273" s="164" t="s">
        <v>178</v>
      </c>
      <c r="E273" s="165" t="s">
        <v>488</v>
      </c>
      <c r="F273" s="166" t="s">
        <v>489</v>
      </c>
      <c r="G273" s="167" t="s">
        <v>275</v>
      </c>
      <c r="H273" s="168">
        <v>4.0199999999999996</v>
      </c>
      <c r="I273" s="169"/>
      <c r="J273" s="169"/>
      <c r="K273" s="170"/>
      <c r="L273" s="27"/>
      <c r="M273" s="171" t="s">
        <v>1</v>
      </c>
      <c r="N273" s="172" t="s">
        <v>36</v>
      </c>
      <c r="O273" s="160">
        <v>0</v>
      </c>
      <c r="P273" s="160">
        <f>O273*H273</f>
        <v>0</v>
      </c>
      <c r="Q273" s="160">
        <v>0</v>
      </c>
      <c r="R273" s="160">
        <f>Q273*H273</f>
        <v>0</v>
      </c>
      <c r="S273" s="160">
        <v>0</v>
      </c>
      <c r="T273" s="161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2" t="s">
        <v>177</v>
      </c>
      <c r="AT273" s="162" t="s">
        <v>178</v>
      </c>
      <c r="AU273" s="162" t="s">
        <v>83</v>
      </c>
      <c r="AY273" s="14" t="s">
        <v>170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4" t="s">
        <v>83</v>
      </c>
      <c r="BK273" s="163">
        <f>ROUND(I273*H273,2)</f>
        <v>0</v>
      </c>
      <c r="BL273" s="14" t="s">
        <v>177</v>
      </c>
      <c r="BM273" s="162" t="s">
        <v>946</v>
      </c>
    </row>
    <row r="274" spans="1:65" s="12" customFormat="1" ht="22.9" customHeight="1">
      <c r="B274" s="137"/>
      <c r="D274" s="138" t="s">
        <v>69</v>
      </c>
      <c r="E274" s="147" t="s">
        <v>318</v>
      </c>
      <c r="F274" s="147" t="s">
        <v>319</v>
      </c>
      <c r="J274" s="148"/>
      <c r="L274" s="137"/>
      <c r="M274" s="141"/>
      <c r="N274" s="142"/>
      <c r="O274" s="142"/>
      <c r="P274" s="143">
        <f>SUM(P275:P278)</f>
        <v>0</v>
      </c>
      <c r="Q274" s="142"/>
      <c r="R274" s="143">
        <f>SUM(R275:R278)</f>
        <v>0</v>
      </c>
      <c r="S274" s="142"/>
      <c r="T274" s="144">
        <f>SUM(T275:T278)</f>
        <v>0</v>
      </c>
      <c r="AR274" s="138" t="s">
        <v>83</v>
      </c>
      <c r="AT274" s="145" t="s">
        <v>69</v>
      </c>
      <c r="AU274" s="145" t="s">
        <v>77</v>
      </c>
      <c r="AY274" s="138" t="s">
        <v>170</v>
      </c>
      <c r="BK274" s="146">
        <f>SUM(BK275:BK278)</f>
        <v>0</v>
      </c>
    </row>
    <row r="275" spans="1:65" s="2" customFormat="1" ht="24.2" customHeight="1">
      <c r="A275" s="26"/>
      <c r="B275" s="149"/>
      <c r="C275" s="164" t="s">
        <v>940</v>
      </c>
      <c r="D275" s="164" t="s">
        <v>178</v>
      </c>
      <c r="E275" s="165" t="s">
        <v>2082</v>
      </c>
      <c r="F275" s="166" t="s">
        <v>2083</v>
      </c>
      <c r="G275" s="167" t="s">
        <v>181</v>
      </c>
      <c r="H275" s="168">
        <v>6.1840000000000002</v>
      </c>
      <c r="I275" s="169"/>
      <c r="J275" s="169"/>
      <c r="K275" s="170"/>
      <c r="L275" s="27"/>
      <c r="M275" s="171" t="s">
        <v>1</v>
      </c>
      <c r="N275" s="172" t="s">
        <v>36</v>
      </c>
      <c r="O275" s="160">
        <v>0</v>
      </c>
      <c r="P275" s="160">
        <f>O275*H275</f>
        <v>0</v>
      </c>
      <c r="Q275" s="160">
        <v>0</v>
      </c>
      <c r="R275" s="160">
        <f>Q275*H275</f>
        <v>0</v>
      </c>
      <c r="S275" s="160">
        <v>0</v>
      </c>
      <c r="T275" s="161">
        <f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2" t="s">
        <v>200</v>
      </c>
      <c r="AT275" s="162" t="s">
        <v>178</v>
      </c>
      <c r="AU275" s="162" t="s">
        <v>83</v>
      </c>
      <c r="AY275" s="14" t="s">
        <v>170</v>
      </c>
      <c r="BE275" s="163">
        <f>IF(N275="základná",J275,0)</f>
        <v>0</v>
      </c>
      <c r="BF275" s="163">
        <f>IF(N275="znížená",J275,0)</f>
        <v>0</v>
      </c>
      <c r="BG275" s="163">
        <f>IF(N275="zákl. prenesená",J275,0)</f>
        <v>0</v>
      </c>
      <c r="BH275" s="163">
        <f>IF(N275="zníž. prenesená",J275,0)</f>
        <v>0</v>
      </c>
      <c r="BI275" s="163">
        <f>IF(N275="nulová",J275,0)</f>
        <v>0</v>
      </c>
      <c r="BJ275" s="14" t="s">
        <v>83</v>
      </c>
      <c r="BK275" s="163">
        <f>ROUND(I275*H275,2)</f>
        <v>0</v>
      </c>
      <c r="BL275" s="14" t="s">
        <v>200</v>
      </c>
      <c r="BM275" s="162" t="s">
        <v>950</v>
      </c>
    </row>
    <row r="276" spans="1:65" s="2" customFormat="1" ht="33" customHeight="1">
      <c r="A276" s="26"/>
      <c r="B276" s="149"/>
      <c r="C276" s="164" t="s">
        <v>483</v>
      </c>
      <c r="D276" s="164" t="s">
        <v>178</v>
      </c>
      <c r="E276" s="165" t="s">
        <v>2084</v>
      </c>
      <c r="F276" s="166" t="s">
        <v>2085</v>
      </c>
      <c r="G276" s="167" t="s">
        <v>181</v>
      </c>
      <c r="H276" s="168">
        <v>129.11199999999999</v>
      </c>
      <c r="I276" s="169"/>
      <c r="J276" s="169"/>
      <c r="K276" s="170"/>
      <c r="L276" s="27"/>
      <c r="M276" s="171" t="s">
        <v>1</v>
      </c>
      <c r="N276" s="172" t="s">
        <v>36</v>
      </c>
      <c r="O276" s="160">
        <v>0</v>
      </c>
      <c r="P276" s="160">
        <f>O276*H276</f>
        <v>0</v>
      </c>
      <c r="Q276" s="160">
        <v>0</v>
      </c>
      <c r="R276" s="160">
        <f>Q276*H276</f>
        <v>0</v>
      </c>
      <c r="S276" s="160">
        <v>0</v>
      </c>
      <c r="T276" s="161">
        <f>S276*H276</f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2" t="s">
        <v>200</v>
      </c>
      <c r="AT276" s="162" t="s">
        <v>178</v>
      </c>
      <c r="AU276" s="162" t="s">
        <v>83</v>
      </c>
      <c r="AY276" s="14" t="s">
        <v>170</v>
      </c>
      <c r="BE276" s="163">
        <f>IF(N276="základná",J276,0)</f>
        <v>0</v>
      </c>
      <c r="BF276" s="163">
        <f>IF(N276="znížená",J276,0)</f>
        <v>0</v>
      </c>
      <c r="BG276" s="163">
        <f>IF(N276="zákl. prenesená",J276,0)</f>
        <v>0</v>
      </c>
      <c r="BH276" s="163">
        <f>IF(N276="zníž. prenesená",J276,0)</f>
        <v>0</v>
      </c>
      <c r="BI276" s="163">
        <f>IF(N276="nulová",J276,0)</f>
        <v>0</v>
      </c>
      <c r="BJ276" s="14" t="s">
        <v>83</v>
      </c>
      <c r="BK276" s="163">
        <f>ROUND(I276*H276,2)</f>
        <v>0</v>
      </c>
      <c r="BL276" s="14" t="s">
        <v>200</v>
      </c>
      <c r="BM276" s="162" t="s">
        <v>953</v>
      </c>
    </row>
    <row r="277" spans="1:65" s="2" customFormat="1" ht="33" customHeight="1">
      <c r="A277" s="26"/>
      <c r="B277" s="149"/>
      <c r="C277" s="164" t="s">
        <v>947</v>
      </c>
      <c r="D277" s="164" t="s">
        <v>178</v>
      </c>
      <c r="E277" s="165" t="s">
        <v>2086</v>
      </c>
      <c r="F277" s="166" t="s">
        <v>2087</v>
      </c>
      <c r="G277" s="167" t="s">
        <v>181</v>
      </c>
      <c r="H277" s="168">
        <v>129.11199999999999</v>
      </c>
      <c r="I277" s="169"/>
      <c r="J277" s="169"/>
      <c r="K277" s="170"/>
      <c r="L277" s="27"/>
      <c r="M277" s="171" t="s">
        <v>1</v>
      </c>
      <c r="N277" s="172" t="s">
        <v>36</v>
      </c>
      <c r="O277" s="160">
        <v>0</v>
      </c>
      <c r="P277" s="160">
        <f>O277*H277</f>
        <v>0</v>
      </c>
      <c r="Q277" s="160">
        <v>0</v>
      </c>
      <c r="R277" s="160">
        <f>Q277*H277</f>
        <v>0</v>
      </c>
      <c r="S277" s="160">
        <v>0</v>
      </c>
      <c r="T277" s="161">
        <f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2" t="s">
        <v>200</v>
      </c>
      <c r="AT277" s="162" t="s">
        <v>178</v>
      </c>
      <c r="AU277" s="162" t="s">
        <v>83</v>
      </c>
      <c r="AY277" s="14" t="s">
        <v>170</v>
      </c>
      <c r="BE277" s="163">
        <f>IF(N277="základná",J277,0)</f>
        <v>0</v>
      </c>
      <c r="BF277" s="163">
        <f>IF(N277="znížená",J277,0)</f>
        <v>0</v>
      </c>
      <c r="BG277" s="163">
        <f>IF(N277="zákl. prenesená",J277,0)</f>
        <v>0</v>
      </c>
      <c r="BH277" s="163">
        <f>IF(N277="zníž. prenesená",J277,0)</f>
        <v>0</v>
      </c>
      <c r="BI277" s="163">
        <f>IF(N277="nulová",J277,0)</f>
        <v>0</v>
      </c>
      <c r="BJ277" s="14" t="s">
        <v>83</v>
      </c>
      <c r="BK277" s="163">
        <f>ROUND(I277*H277,2)</f>
        <v>0</v>
      </c>
      <c r="BL277" s="14" t="s">
        <v>200</v>
      </c>
      <c r="BM277" s="162" t="s">
        <v>1191</v>
      </c>
    </row>
    <row r="278" spans="1:65" s="2" customFormat="1" ht="24.2" customHeight="1">
      <c r="A278" s="26"/>
      <c r="B278" s="149"/>
      <c r="C278" s="164" t="s">
        <v>487</v>
      </c>
      <c r="D278" s="164" t="s">
        <v>178</v>
      </c>
      <c r="E278" s="165" t="s">
        <v>2088</v>
      </c>
      <c r="F278" s="166" t="s">
        <v>2089</v>
      </c>
      <c r="G278" s="167" t="s">
        <v>181</v>
      </c>
      <c r="H278" s="168">
        <v>191.65299999999999</v>
      </c>
      <c r="I278" s="169"/>
      <c r="J278" s="169"/>
      <c r="K278" s="170"/>
      <c r="L278" s="27"/>
      <c r="M278" s="173" t="s">
        <v>1</v>
      </c>
      <c r="N278" s="174" t="s">
        <v>36</v>
      </c>
      <c r="O278" s="175">
        <v>0</v>
      </c>
      <c r="P278" s="175">
        <f>O278*H278</f>
        <v>0</v>
      </c>
      <c r="Q278" s="175">
        <v>0</v>
      </c>
      <c r="R278" s="175">
        <f>Q278*H278</f>
        <v>0</v>
      </c>
      <c r="S278" s="175">
        <v>0</v>
      </c>
      <c r="T278" s="176">
        <f>S278*H278</f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2" t="s">
        <v>200</v>
      </c>
      <c r="AT278" s="162" t="s">
        <v>178</v>
      </c>
      <c r="AU278" s="162" t="s">
        <v>83</v>
      </c>
      <c r="AY278" s="14" t="s">
        <v>170</v>
      </c>
      <c r="BE278" s="163">
        <f>IF(N278="základná",J278,0)</f>
        <v>0</v>
      </c>
      <c r="BF278" s="163">
        <f>IF(N278="znížená",J278,0)</f>
        <v>0</v>
      </c>
      <c r="BG278" s="163">
        <f>IF(N278="zákl. prenesená",J278,0)</f>
        <v>0</v>
      </c>
      <c r="BH278" s="163">
        <f>IF(N278="zníž. prenesená",J278,0)</f>
        <v>0</v>
      </c>
      <c r="BI278" s="163">
        <f>IF(N278="nulová",J278,0)</f>
        <v>0</v>
      </c>
      <c r="BJ278" s="14" t="s">
        <v>83</v>
      </c>
      <c r="BK278" s="163">
        <f>ROUND(I278*H278,2)</f>
        <v>0</v>
      </c>
      <c r="BL278" s="14" t="s">
        <v>200</v>
      </c>
      <c r="BM278" s="162" t="s">
        <v>1192</v>
      </c>
    </row>
    <row r="279" spans="1:65" s="2" customFormat="1" ht="6.95" customHeight="1">
      <c r="A279" s="26"/>
      <c r="B279" s="44"/>
      <c r="C279" s="45"/>
      <c r="D279" s="45"/>
      <c r="E279" s="45"/>
      <c r="F279" s="45"/>
      <c r="G279" s="45"/>
      <c r="H279" s="45"/>
      <c r="I279" s="45"/>
      <c r="J279" s="45"/>
      <c r="K279" s="45"/>
      <c r="L279" s="27"/>
      <c r="M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</sheetData>
  <autoFilter ref="C136:K278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SO01.1Z - E1.1Z  Časť zat...</vt:lpstr>
      <vt:lpstr>SO01.2Z - E1.2Z  Časť  za...</vt:lpstr>
      <vt:lpstr>SO01.3Z - E1.3Z  Časť vým...</vt:lpstr>
      <vt:lpstr>SO01.4Z - E1.4Z  Ústredné...</vt:lpstr>
      <vt:lpstr>SO01.6Z - E1.6Z  Vzduchot...</vt:lpstr>
      <vt:lpstr>SO01.7Z z - E1.7Z   Rozvo...</vt:lpstr>
      <vt:lpstr>E1.1 a - E1.1 a  Architek...</vt:lpstr>
      <vt:lpstr>E1.1 b - E1.1 b Architekt...</vt:lpstr>
      <vt:lpstr>E1.1 c - E1.1 c Architekt...</vt:lpstr>
      <vt:lpstr>E1.1 d z - E1.1 d Archite...</vt:lpstr>
      <vt:lpstr>E1.1 e - E1.1 e  Architek...</vt:lpstr>
      <vt:lpstr>E1.3 - E1.3 Statika</vt:lpstr>
      <vt:lpstr>E1.4 - E1.4  Zdravotechnika</vt:lpstr>
      <vt:lpstr>E1.8a - E1.8a  Rozvod sla...</vt:lpstr>
      <vt:lpstr>E1.8b - E1.8 b Elektrická...</vt:lpstr>
      <vt:lpstr>E1.8c - E1.8 c Hlasová si...</vt:lpstr>
      <vt:lpstr>E1.9 z - E1.9  Bleskozvod...</vt:lpstr>
      <vt:lpstr>'E1.1 a - E1.1 a  Architek...'!Názvy_tlače</vt:lpstr>
      <vt:lpstr>'E1.1 b - E1.1 b Architekt...'!Názvy_tlače</vt:lpstr>
      <vt:lpstr>'E1.1 c - E1.1 c Architekt...'!Názvy_tlače</vt:lpstr>
      <vt:lpstr>'E1.1 d z - E1.1 d Archite...'!Názvy_tlače</vt:lpstr>
      <vt:lpstr>'E1.1 e - E1.1 e  Architek...'!Názvy_tlače</vt:lpstr>
      <vt:lpstr>'E1.3 - E1.3 Statika'!Názvy_tlače</vt:lpstr>
      <vt:lpstr>'E1.4 - E1.4  Zdravotechnika'!Názvy_tlače</vt:lpstr>
      <vt:lpstr>'E1.8a - E1.8a  Rozvod sla...'!Názvy_tlače</vt:lpstr>
      <vt:lpstr>'E1.8b - E1.8 b Elektrická...'!Názvy_tlače</vt:lpstr>
      <vt:lpstr>'E1.8c - E1.8 c Hlasová si...'!Názvy_tlače</vt:lpstr>
      <vt:lpstr>'E1.9 z - E1.9  Bleskozvod...'!Názvy_tlače</vt:lpstr>
      <vt:lpstr>'Rekapitulácia stavby'!Názvy_tlače</vt:lpstr>
      <vt:lpstr>'SO01.1Z - E1.1Z  Časť zat...'!Názvy_tlače</vt:lpstr>
      <vt:lpstr>'SO01.2Z - E1.2Z  Časť  za...'!Názvy_tlače</vt:lpstr>
      <vt:lpstr>'SO01.3Z - E1.3Z  Časť vým...'!Názvy_tlače</vt:lpstr>
      <vt:lpstr>'SO01.4Z - E1.4Z  Ústredné...'!Názvy_tlače</vt:lpstr>
      <vt:lpstr>'SO01.6Z - E1.6Z  Vzduchot...'!Názvy_tlače</vt:lpstr>
      <vt:lpstr>'SO01.7Z z - E1.7Z   Rozvo...'!Názvy_tlače</vt:lpstr>
      <vt:lpstr>'E1.1 a - E1.1 a  Architek...'!Oblasť_tlače</vt:lpstr>
      <vt:lpstr>'E1.1 b - E1.1 b Architekt...'!Oblasť_tlače</vt:lpstr>
      <vt:lpstr>'E1.1 c - E1.1 c Architekt...'!Oblasť_tlače</vt:lpstr>
      <vt:lpstr>'E1.1 d z - E1.1 d Archite...'!Oblasť_tlače</vt:lpstr>
      <vt:lpstr>'E1.1 e - E1.1 e  Architek...'!Oblasť_tlače</vt:lpstr>
      <vt:lpstr>'E1.3 - E1.3 Statika'!Oblasť_tlače</vt:lpstr>
      <vt:lpstr>'E1.4 - E1.4  Zdravotechnika'!Oblasť_tlače</vt:lpstr>
      <vt:lpstr>'E1.8a - E1.8a  Rozvod sla...'!Oblasť_tlače</vt:lpstr>
      <vt:lpstr>'E1.8b - E1.8 b Elektrická...'!Oblasť_tlače</vt:lpstr>
      <vt:lpstr>'E1.8c - E1.8 c Hlasová si...'!Oblasť_tlače</vt:lpstr>
      <vt:lpstr>'E1.9 z - E1.9  Bleskozvod...'!Oblasť_tlače</vt:lpstr>
      <vt:lpstr>'Rekapitulácia stavby'!Oblasť_tlače</vt:lpstr>
      <vt:lpstr>'SO01.1Z - E1.1Z  Časť zat...'!Oblasť_tlače</vt:lpstr>
      <vt:lpstr>'SO01.2Z - E1.2Z  Časť  za...'!Oblasť_tlače</vt:lpstr>
      <vt:lpstr>'SO01.3Z - E1.3Z  Časť vým...'!Oblasť_tlače</vt:lpstr>
      <vt:lpstr>'SO01.4Z - E1.4Z  Ústredné...'!Oblasť_tlače</vt:lpstr>
      <vt:lpstr>'SO01.6Z - E1.6Z  Vzduchot...'!Oblasť_tlače</vt:lpstr>
      <vt:lpstr>'SO01.7Z z - E1.7Z   Rozvo...'!Oblasť_tlače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APPLE1AD1\apple</dc:creator>
  <cp:lastModifiedBy>Andrea Jašková</cp:lastModifiedBy>
  <dcterms:created xsi:type="dcterms:W3CDTF">2024-01-14T16:58:53Z</dcterms:created>
  <dcterms:modified xsi:type="dcterms:W3CDTF">2024-06-28T08:19:43Z</dcterms:modified>
</cp:coreProperties>
</file>