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activeTab="0"/>
  </bookViews>
  <sheets>
    <sheet name="Stavba - Kryci list" sheetId="1" r:id="rId1"/>
    <sheet name="Stavba - Prehlad" sheetId="2" r:id="rId2"/>
    <sheet name="Čistenie a úprava pozemku" sheetId="3" r:id="rId3"/>
    <sheet name="Búdka pre vtáčiky" sheetId="4" r:id="rId4"/>
    <sheet name="Informačná tabuľa 1" sheetId="5" r:id="rId5"/>
    <sheet name="Informačná tabuľa 2" sheetId="6" r:id="rId6"/>
    <sheet name="Jedinečné interaktívne tabule" sheetId="7" r:id="rId7"/>
    <sheet name="Kŕmidlo pre vtáčiky" sheetId="8" r:id="rId8"/>
    <sheet name="Malá informačná tabuľa" sheetId="9" r:id="rId9"/>
    <sheet name="Odpadový kôs" sheetId="10" r:id="rId10"/>
    <sheet name="Odpočívadlo" sheetId="11" r:id="rId11"/>
    <sheet name="Parkovisko pre bicykle" sheetId="12" r:id="rId12"/>
    <sheet name="Sedacia súprava" sheetId="13" r:id="rId13"/>
    <sheet name="Symbolická vstupná brána" sheetId="14" r:id="rId14"/>
    <sheet name="Výlez" sheetId="15" r:id="rId15"/>
  </sheets>
  <definedNames>
    <definedName name="fakt1R">#REF!</definedName>
    <definedName name="fakt1R">#REF!</definedName>
    <definedName name="fakt1R">#REF!</definedName>
    <definedName name="_xlnm.Print_Titles" localSheetId="3">'Búdka pre vtáčiky'!$8:$10</definedName>
    <definedName name="_xlnm.Print_Titles" localSheetId="2">'Čistenie a úprava pozemku'!$8:$10</definedName>
    <definedName name="_xlnm.Print_Titles" localSheetId="4">'Informačná tabuľa 1'!$8:$10</definedName>
    <definedName name="_xlnm.Print_Titles" localSheetId="5">'Informačná tabuľa 2'!$8:$10</definedName>
    <definedName name="_xlnm.Print_Titles" localSheetId="6">'Jedinečné interaktívne tabule'!$8:$10</definedName>
    <definedName name="_xlnm.Print_Titles" localSheetId="7">'Kŕmidlo pre vtáčiky'!$8:$10</definedName>
    <definedName name="_xlnm.Print_Titles" localSheetId="8">'Malá informačná tabuľa'!$8:$10</definedName>
    <definedName name="_xlnm.Print_Titles" localSheetId="9">'Odpadový kôs'!$8:$10</definedName>
    <definedName name="_xlnm.Print_Titles" localSheetId="10">'Odpočívadlo'!$8:$10</definedName>
    <definedName name="_xlnm.Print_Titles" localSheetId="11">'Parkovisko pre bicykle'!$8:$10</definedName>
    <definedName name="_xlnm.Print_Titles" localSheetId="12">'Sedacia súprava'!$8:$10</definedName>
    <definedName name="_xlnm.Print_Titles" localSheetId="13">'Symbolická vstupná brána'!$8:$10</definedName>
    <definedName name="_xlnm.Print_Titles" localSheetId="14">'Výlez'!$8:$10</definedName>
    <definedName name="_xlnm.Print_Area" localSheetId="3">'Búdka pre vtáčiky'!$A:$O</definedName>
    <definedName name="_xlnm.Print_Area" localSheetId="2">'Čistenie a úprava pozemku'!$A:$O</definedName>
    <definedName name="_xlnm.Print_Area" localSheetId="4">'Informačná tabuľa 1'!$A:$O</definedName>
    <definedName name="_xlnm.Print_Area" localSheetId="5">'Informačná tabuľa 2'!$A:$O</definedName>
    <definedName name="_xlnm.Print_Area" localSheetId="6">'Jedinečné interaktívne tabule'!$A:$O</definedName>
    <definedName name="_xlnm.Print_Area" localSheetId="7">'Kŕmidlo pre vtáčiky'!$A:$O</definedName>
    <definedName name="_xlnm.Print_Area" localSheetId="8">'Malá informačná tabuľa'!$A:$O</definedName>
    <definedName name="_xlnm.Print_Area" localSheetId="9">'Odpadový kôs'!$A:$O</definedName>
    <definedName name="_xlnm.Print_Area" localSheetId="10">'Odpočívadlo'!$A:$O</definedName>
    <definedName name="_xlnm.Print_Area" localSheetId="11">'Parkovisko pre bicykle'!$A:$O</definedName>
    <definedName name="_xlnm.Print_Area" localSheetId="12">'Sedacia súprava'!$A:$O</definedName>
    <definedName name="_xlnm.Print_Area" localSheetId="0">'Stavba - Kryci list'!$A:$J</definedName>
    <definedName name="_xlnm.Print_Area" localSheetId="13">'Symbolická vstupná brána'!$A:$O</definedName>
    <definedName name="_xlnm.Print_Area" localSheetId="14">'Výlez'!$A:$O</definedName>
  </definedNames>
  <calcPr fullCalcOnLoad="1"/>
</workbook>
</file>

<file path=xl/sharedStrings.xml><?xml version="1.0" encoding="utf-8"?>
<sst xmlns="http://schemas.openxmlformats.org/spreadsheetml/2006/main" count="2432" uniqueCount="296">
  <si>
    <t>V module</t>
  </si>
  <si>
    <t>Hlavička1</t>
  </si>
  <si>
    <t>Mena</t>
  </si>
  <si>
    <t>Hlavička2</t>
  </si>
  <si>
    <t>Obdobie</t>
  </si>
  <si>
    <t>Miesto:</t>
  </si>
  <si>
    <t>Rozpočet</t>
  </si>
  <si>
    <t>Krycí list stavby z rozpočtu v</t>
  </si>
  <si>
    <t>EUR</t>
  </si>
  <si>
    <t>Čerpanie</t>
  </si>
  <si>
    <t>Krycí list stavby z čerpania v</t>
  </si>
  <si>
    <t>za obdobie</t>
  </si>
  <si>
    <t>Mesiac 2011</t>
  </si>
  <si>
    <t>VK</t>
  </si>
  <si>
    <t>Krycí list stavby z výrobnej kalkulácie v</t>
  </si>
  <si>
    <t xml:space="preserve">Rozpočet: </t>
  </si>
  <si>
    <t xml:space="preserve">Zmluva č.: </t>
  </si>
  <si>
    <t>Spracoval:</t>
  </si>
  <si>
    <t>Dňa:</t>
  </si>
  <si>
    <t>VF</t>
  </si>
  <si>
    <t>Krycí list stavby z VF v</t>
  </si>
  <si>
    <t>Odberateľ:</t>
  </si>
  <si>
    <t>IČO:</t>
  </si>
  <si>
    <t>DIČ:</t>
  </si>
  <si>
    <t>Dodávateľ: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</si>
  <si>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</si>
  <si>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</si>
  <si>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</si>
  <si>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</si>
  <si>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</si>
  <si>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</si>
  <si>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</si>
  <si>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</si>
  <si>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</si>
  <si>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</si>
  <si>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</si>
  <si>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</si>
  <si>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</si>
  <si>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</si>
  <si>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</si>
  <si>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</si>
  <si>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</si>
  <si>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</si>
  <si>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</t>
  </si>
  <si>
    <t>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</si>
  <si>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</si>
  <si>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</si>
  <si>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</si>
  <si>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</si>
  <si>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</si>
  <si>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</si>
  <si>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</si>
  <si>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</si>
  <si>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</si>
  <si>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</si>
  <si>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</si>
  <si>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</si>
  <si>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</si>
  <si>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Názov stavby, objektu, časti</t>
  </si>
  <si>
    <t>Spolu bez DPH</t>
  </si>
  <si>
    <t>Spolu s DPH</t>
  </si>
  <si>
    <t>001 Stavba : NÁUČNÝ CHODNÍK Dedina Mládeže</t>
  </si>
  <si>
    <t>....Objekt : Čistenie a úprava pozemku</t>
  </si>
  <si>
    <t>....Objekt : Prvky drobnej architektúry</t>
  </si>
  <si>
    <t>........Časť : Búdka pre vtáčiky</t>
  </si>
  <si>
    <t>........Časť : Informačná tabuľa - 2ks</t>
  </si>
  <si>
    <t>........Časť : Informačná tabuľa - 9ks</t>
  </si>
  <si>
    <t>........Časť : Jedinečné interaktívne tabule</t>
  </si>
  <si>
    <t>........Časť : Kŕmidlo pre vtáčiky</t>
  </si>
  <si>
    <t>........Časť : Malá informačná tabuľa</t>
  </si>
  <si>
    <t>........Časť : Odpadový kôš</t>
  </si>
  <si>
    <t>........Časť : Odpočívadlo</t>
  </si>
  <si>
    <t>........Časť : Parkovisko pre bicykle</t>
  </si>
  <si>
    <t>........Časť : Sedacia súprava</t>
  </si>
  <si>
    <t>........Časť : Symbolická vstupná brána</t>
  </si>
  <si>
    <t>........Časť : Výlez</t>
  </si>
  <si>
    <t>Spolu za Objekt : Prvky drobnej architektúry :</t>
  </si>
  <si>
    <t>Stavba spolu :</t>
  </si>
  <si>
    <t>ODIS oceňovanie stavieb</t>
  </si>
  <si>
    <t>JKSO :</t>
  </si>
  <si>
    <t>Obec Dedina Mládeže</t>
  </si>
  <si>
    <t xml:space="preserve">  </t>
  </si>
  <si>
    <t>GYGY - PROJEKT s.r.o.</t>
  </si>
  <si>
    <t>Náklady umiestnenia stavby spolu</t>
  </si>
  <si>
    <t>Individuálne náklady stavby spolu</t>
  </si>
  <si>
    <t>Ostatné náklady stavby spolu</t>
  </si>
  <si>
    <t xml:space="preserve"> DPH 20 %</t>
  </si>
  <si>
    <t xml:space="preserve"> DPH 0 %</t>
  </si>
  <si>
    <t>DPH</t>
  </si>
  <si>
    <t xml:space="preserve">Odberateľ: Obec Dedina Mládeže </t>
  </si>
  <si>
    <t xml:space="preserve">Spracoval:                                         </t>
  </si>
  <si>
    <t>Počet des.miest</t>
  </si>
  <si>
    <t>Formát</t>
  </si>
  <si>
    <t xml:space="preserve">Projektant: GYGY - PROJEKT s.r.o. </t>
  </si>
  <si>
    <t xml:space="preserve">JKSO : </t>
  </si>
  <si>
    <t>Prehľad rozpočtových nákladov v</t>
  </si>
  <si>
    <t xml:space="preserve">Dodávateľ: </t>
  </si>
  <si>
    <t xml:space="preserve">Dátum: </t>
  </si>
  <si>
    <t>Súpis vykonaných prác a dodávok v</t>
  </si>
  <si>
    <t>Prehľad kalkulovaných nákladov v</t>
  </si>
  <si>
    <t>Objekt : Čistenie a úprava pozemku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</si>
  <si>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</si>
  <si>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</si>
  <si>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</si>
  <si>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</si>
  <si>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</si>
  <si>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</si>
  <si>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</si>
  <si>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</si>
  <si>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</si>
  <si>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</si>
  <si>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</si>
  <si>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</si>
  <si>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</si>
  <si>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</si>
  <si>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</si>
  <si>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</si>
  <si>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</si>
  <si>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</si>
  <si>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</si>
  <si>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</si>
  <si>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</si>
  <si>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</si>
  <si>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</si>
  <si>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</si>
  <si>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</si>
  <si>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</si>
  <si>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</si>
  <si>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Zaradenie</t>
  </si>
  <si>
    <t>Lev0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</si>
  <si>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</si>
  <si>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</si>
  <si>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</si>
  <si>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</si>
  <si>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</si>
  <si>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</si>
  <si>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</si>
  <si>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</si>
  <si>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</si>
  <si>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</si>
  <si>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</si>
  <si>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</si>
  <si>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</si>
  <si>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</si>
  <si>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</si>
  <si>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</si>
  <si>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pre KL</t>
  </si>
  <si>
    <t>pozícia</t>
  </si>
  <si>
    <t>PRÁCE A DODÁVKY HSV</t>
  </si>
  <si>
    <t>1 - ZEMNE PRÁCE</t>
  </si>
  <si>
    <t>232</t>
  </si>
  <si>
    <t>111111111</t>
  </si>
  <si>
    <t>Celoplošné kosenie burín v lesných výsadbách</t>
  </si>
  <si>
    <t>ha</t>
  </si>
  <si>
    <t xml:space="preserve">                    </t>
  </si>
  <si>
    <t>11111-1111</t>
  </si>
  <si>
    <t>45.11.23</t>
  </si>
  <si>
    <t xml:space="preserve">    </t>
  </si>
  <si>
    <t>EK</t>
  </si>
  <si>
    <t>S</t>
  </si>
  <si>
    <t>001</t>
  </si>
  <si>
    <t>111201102</t>
  </si>
  <si>
    <t>Odstránenie náletových burín a drevín do 10000 m2</t>
  </si>
  <si>
    <t>m2</t>
  </si>
  <si>
    <t>11120-1102</t>
  </si>
  <si>
    <t>45.11.12</t>
  </si>
  <si>
    <t>272</t>
  </si>
  <si>
    <t>111251113</t>
  </si>
  <si>
    <t>Likvidácia náletov a stojacich porastov do 120 mm</t>
  </si>
  <si>
    <t>11125-1113</t>
  </si>
  <si>
    <t>231</t>
  </si>
  <si>
    <t>183404121</t>
  </si>
  <si>
    <t>Vytvorenie náučného chodníka - posun pôdy, povrchová úprava zeminy</t>
  </si>
  <si>
    <t>18340-4121</t>
  </si>
  <si>
    <t xml:space="preserve">  .  .  </t>
  </si>
  <si>
    <t>184921093</t>
  </si>
  <si>
    <t>Mulčovanie rastlín hr. 50-100 mm v rovine</t>
  </si>
  <si>
    <t>18492-1093</t>
  </si>
  <si>
    <t>45.11.21</t>
  </si>
  <si>
    <t>MAT</t>
  </si>
  <si>
    <t>103911000</t>
  </si>
  <si>
    <t>Kôra mulčovacia</t>
  </si>
  <si>
    <t>m3</t>
  </si>
  <si>
    <t>10.30.10</t>
  </si>
  <si>
    <t>EZ</t>
  </si>
  <si>
    <t xml:space="preserve">1 - ZEMNE PRÁCE  spolu: </t>
  </si>
  <si>
    <t>9 - OSTATNÉ KONŠTRUKCIE A PRÁCE</t>
  </si>
  <si>
    <t>998222012</t>
  </si>
  <si>
    <t>Presun hmôt na plochách</t>
  </si>
  <si>
    <t>t</t>
  </si>
  <si>
    <t>99822-2012</t>
  </si>
  <si>
    <t>45.23.11</t>
  </si>
  <si>
    <t xml:space="preserve">9 - OSTATNÉ KONŠTRUKCIE A PRÁCE  spolu: </t>
  </si>
  <si>
    <t xml:space="preserve">PRÁCE A DODÁVKY HSV  spolu: </t>
  </si>
  <si>
    <t>Za rozpočet celkom</t>
  </si>
  <si>
    <t>Objekt : Prvky drobnej architektúry</t>
  </si>
  <si>
    <t>Časť : Búdka pre vtáčiky</t>
  </si>
  <si>
    <t>PRÁCE A DODÁVKY PSV</t>
  </si>
  <si>
    <t>767 - Konštrukcie doplnk. kovové stavebné</t>
  </si>
  <si>
    <t>700</t>
  </si>
  <si>
    <t>767.585</t>
  </si>
  <si>
    <t>M+D Búdka pre vtáčiky</t>
  </si>
  <si>
    <t>kus</t>
  </si>
  <si>
    <t>I</t>
  </si>
  <si>
    <t>45.00.00</t>
  </si>
  <si>
    <t xml:space="preserve">S01 </t>
  </si>
  <si>
    <t>IK</t>
  </si>
  <si>
    <t>767</t>
  </si>
  <si>
    <t>998767201</t>
  </si>
  <si>
    <t>Presun hmôt pre kovové stav. doplnk. konštr. v objektoch výšky do 6 m</t>
  </si>
  <si>
    <t>99876-7201</t>
  </si>
  <si>
    <t>45.42.12</t>
  </si>
  <si>
    <t xml:space="preserve">767 - Konštrukcie doplnk. kovové stavebné  spolu: </t>
  </si>
  <si>
    <t xml:space="preserve">PRÁCE A DODÁVKY PSV  spolu: </t>
  </si>
  <si>
    <t>Dátum:</t>
  </si>
  <si>
    <t>Časť : Informačná tabuľa - 2ks</t>
  </si>
  <si>
    <t>131202509</t>
  </si>
  <si>
    <t>Príplatok za lepivosť horniny tr.3</t>
  </si>
  <si>
    <t>13120-2509</t>
  </si>
  <si>
    <t>131211101</t>
  </si>
  <si>
    <t>Hĺbenie jám v hornine 3 ručne</t>
  </si>
  <si>
    <t>13121-1101</t>
  </si>
  <si>
    <t>162201101</t>
  </si>
  <si>
    <t>Vodorovné premiestnenie výkopu do 20 m horn. tr. 1-4</t>
  </si>
  <si>
    <t>16220-1101</t>
  </si>
  <si>
    <t>45.11.24</t>
  </si>
  <si>
    <t>171201201</t>
  </si>
  <si>
    <t>Uloženie sypaniny na skládku</t>
  </si>
  <si>
    <t>17120-1201</t>
  </si>
  <si>
    <t>2 - ZÁKLADY</t>
  </si>
  <si>
    <t>011</t>
  </si>
  <si>
    <t>275321411</t>
  </si>
  <si>
    <t>Základové pätky zo železobetónu tr. C25/30</t>
  </si>
  <si>
    <t>27532-1411</t>
  </si>
  <si>
    <t>45.25.32</t>
  </si>
  <si>
    <t>253</t>
  </si>
  <si>
    <t>275361110</t>
  </si>
  <si>
    <t>Vystuženie základných pätiek a blokov 10216</t>
  </si>
  <si>
    <t>27536-1110</t>
  </si>
  <si>
    <t>45.21.22</t>
  </si>
  <si>
    <t xml:space="preserve">2 - ZÁKLADY  spolu: </t>
  </si>
  <si>
    <t>998012021</t>
  </si>
  <si>
    <t>Presun hmôt výšky do 6 m</t>
  </si>
  <si>
    <t>99801-2021</t>
  </si>
  <si>
    <t>45.21.6*</t>
  </si>
  <si>
    <t>767.117</t>
  </si>
  <si>
    <t>M+D Informačná tabuľa - INFO CENA</t>
  </si>
  <si>
    <t>767995101</t>
  </si>
  <si>
    <t>Montáž atypických stavebných doplnk. konštrukcií do 5 kg</t>
  </si>
  <si>
    <t>76799-5101</t>
  </si>
  <si>
    <t>553000020</t>
  </si>
  <si>
    <t>Oceľové konštrukcie - kotviace prvky</t>
  </si>
  <si>
    <t>28.11.23</t>
  </si>
  <si>
    <t>IZ</t>
  </si>
  <si>
    <t>Časť : Informačná tabuľa - 9ks</t>
  </si>
  <si>
    <t>Vystuženie základných pätiek a blokov</t>
  </si>
  <si>
    <t>767.137</t>
  </si>
  <si>
    <t>Časť : Jedinečné interaktívne tabule</t>
  </si>
  <si>
    <t>767.153</t>
  </si>
  <si>
    <t>M+D Interaktívny prvok - jedinečné interaktívne tabule - vyhliadková tabuľa</t>
  </si>
  <si>
    <t>767.573</t>
  </si>
  <si>
    <t>M+D Interaktívny prvok - jedinečné interaktívne tabule</t>
  </si>
  <si>
    <t>Časť : Kŕmidlo pre vtáčiky</t>
  </si>
  <si>
    <t>M+D Kŕmidlo pre vtáčiky</t>
  </si>
  <si>
    <t>Časť : Malá informačná tabuľa</t>
  </si>
  <si>
    <t>767.823</t>
  </si>
  <si>
    <t>M+D Malá informačná tabuľa - INFO CENA</t>
  </si>
  <si>
    <t>Časť : Odpadový kôš</t>
  </si>
  <si>
    <t>767.524</t>
  </si>
  <si>
    <t>M+D odpadový kôš</t>
  </si>
  <si>
    <t>Časť : Odpočívadlo</t>
  </si>
  <si>
    <t>767.152</t>
  </si>
  <si>
    <t>M+D Odpočívadlo - 29 m2</t>
  </si>
  <si>
    <t>Časť : Parkovisko pre bicykle</t>
  </si>
  <si>
    <t>M+D Parkovanie bicyklov - INFO CENA</t>
  </si>
  <si>
    <t>Časť : Sedacia súprava</t>
  </si>
  <si>
    <t>767.412</t>
  </si>
  <si>
    <t>M+D Sedacia súprava</t>
  </si>
  <si>
    <t>Časť : Symbolická vstupná brána</t>
  </si>
  <si>
    <t>767.151</t>
  </si>
  <si>
    <t>M+D Symbolická vstupná brána</t>
  </si>
  <si>
    <t>Časť : Výlez</t>
  </si>
  <si>
    <t>711 - Izolácie proti vode a vlhkosti</t>
  </si>
  <si>
    <t>711</t>
  </si>
  <si>
    <t>711112001</t>
  </si>
  <si>
    <t>Zhotovenie izolácie proti vlhkosti za studena zvislá náterom asfalt. penetr.</t>
  </si>
  <si>
    <t>71111-2001</t>
  </si>
  <si>
    <t>45.22.20</t>
  </si>
  <si>
    <t>111631740</t>
  </si>
  <si>
    <t>Lak asfaltový</t>
  </si>
  <si>
    <t>26.82.13</t>
  </si>
  <si>
    <t>998711201</t>
  </si>
  <si>
    <t>Presun hmôt pre izolácie proti vode v objektoch výšky do 6 m</t>
  </si>
  <si>
    <t>99871-1201</t>
  </si>
  <si>
    <t xml:space="preserve">711 - Izolácie proti vode a vlhkosti  spolu: </t>
  </si>
  <si>
    <t>M+D Interaktívny prvok - Výlez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</si>
</sst>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* _-#,##0\ &quot;Sk&quot;;* \-#,##0\ &quot;Sk&quot;;* _-&quot;-&quot;\ &quot;Sk&quot;;@"/>
    <numFmt numFmtId="175" formatCode="* #,##0;* \-#,##0;* &quot;-&quot;;@"/>
    <numFmt numFmtId="176" formatCode="* _-#,##0.00\ &quot;Sk&quot;;* \-#,##0.00\ &quot;Sk&quot;;* _-&quot;-&quot;??\ &quot;Sk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#"/>
    <numFmt numFmtId="183" formatCode="0.0%"/>
    <numFmt numFmtId="184" formatCode="#,##0.0"/>
    <numFmt numFmtId="185" formatCode="#,##0.00\'\ \'"/>
    <numFmt numFmtId="186" formatCode="#,##0.00\ _S_k"/>
    <numFmt numFmtId="187" formatCode="#,##0\ &quot;Kč&quot;;\-#,##0\ &quot;Kč&quot;"/>
    <numFmt numFmtId="188" formatCode="#,##0\ &quot;Kč&quot;;[Red]\-#,##0\ &quot;Kč&quot;"/>
    <numFmt numFmtId="189" formatCode="#,##0.00\ &quot;Kč&quot;;\-#,##0.00\ &quot;Kč&quot;"/>
    <numFmt numFmtId="190" formatCode="#,##0.00\ &quot;Kč&quot;;[Red]\-#,##0.00\ &quot;Kč&quot;"/>
    <numFmt numFmtId="191" formatCode="_-* #,##0\ &quot;Kč&quot;_-;\-* #,##0\ &quot;Kč&quot;_-;_-* &quot;-&quot;\ &quot;Kč&quot;_-;_-@_-"/>
    <numFmt numFmtId="192" formatCode="_-* #,##0\ _K_č_-;\-* #,##0\ _K_č_-;_-* &quot;-&quot;\ _K_č_-;_-@_-"/>
    <numFmt numFmtId="193" formatCode="_-* #,##0.00\ &quot;Kč&quot;_-;\-* #,##0.00\ &quot;Kč&quot;_-;_-* &quot;-&quot;??\ &quot;Kč&quot;_-;_-@_-"/>
    <numFmt numFmtId="194" formatCode="_-* #,##0.00\ _K_č_-;\-* #,##0.00\ _K_č_-;_-* &quot;-&quot;??\ _K_č_-;_-@_-"/>
    <numFmt numFmtId="195" formatCode="#,##0.000"/>
    <numFmt numFmtId="196" formatCode="#,##0.00000"/>
    <numFmt numFmtId="197" formatCode="#,##0&quot; &quot;"/>
    <numFmt numFmtId="198" formatCode="#,##0.00&quot; &quot;"/>
    <numFmt numFmtId="199" formatCode="#,##0\ &quot;Sk&quot;"/>
    <numFmt numFmtId="200" formatCode="#,##0.00&quot; Sk&quot;;[Red]&quot;-&quot;#,##0.00&quot; Sk&quot;"/>
    <numFmt numFmtId="201" formatCode="#,##0&quot; Sk&quot;;&quot;-&quot;#,##0&quot; Sk&quot;"/>
    <numFmt numFmtId="202" formatCode="#,##0&quot; Sk&quot;;[Red]&quot;-&quot;#,##0&quot; Sk&quot;"/>
    <numFmt numFmtId="203" formatCode="#,##0.00&quot; Sk&quot;;&quot;-&quot;#,##0.00&quot; Sk&quot;"/>
    <numFmt numFmtId="204" formatCode="\ "/>
    <numFmt numFmtId="205" formatCode="0;0;"/>
    <numFmt numFmtId="206" formatCode="0.00;0;0"/>
    <numFmt numFmtId="207" formatCode="#,##0&quot;  &quot;"/>
    <numFmt numFmtId="208" formatCode="#,##0\ _S_k"/>
    <numFmt numFmtId="209" formatCode="0.000"/>
    <numFmt numFmtId="210" formatCode="###,###,###,###.###"/>
    <numFmt numFmtId="211" formatCode="0.0000"/>
    <numFmt numFmtId="212" formatCode="#,##0.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name val="Letter Gothic CE"/>
      <family val="0"/>
    </font>
    <font>
      <sz val="10"/>
      <name val="Arial CE"/>
      <family val="0"/>
    </font>
    <font>
      <b/>
      <sz val="8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39"/>
      <name val="Arial Narrow"/>
      <family val="2"/>
    </font>
    <font>
      <b/>
      <sz val="10"/>
      <color indexed="8"/>
      <name val="Arial Narrow"/>
      <family val="2"/>
    </font>
    <font>
      <sz val="7.5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 style="hair"/>
    </border>
    <border>
      <left style="double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0" borderId="1">
      <alignment vertical="center"/>
      <protection/>
    </xf>
    <xf numFmtId="0" fontId="21" fillId="0" borderId="1" applyFont="0" applyFill="0" applyBorder="0">
      <alignment vertical="center"/>
      <protection/>
    </xf>
    <xf numFmtId="202" fontId="21" fillId="0" borderId="1">
      <alignment/>
      <protection/>
    </xf>
    <xf numFmtId="0" fontId="21" fillId="0" borderId="1" applyFont="0" applyFill="0">
      <alignment/>
      <protection/>
    </xf>
    <xf numFmtId="170" fontId="22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0" borderId="2" applyNumberFormat="0" applyFill="0" applyAlignment="0" applyProtection="0"/>
    <xf numFmtId="169" fontId="0" fillId="0" borderId="0" applyFont="0" applyFill="0" applyProtection="0">
      <alignment/>
    </xf>
    <xf numFmtId="167" fontId="0" fillId="0" borderId="0" applyFont="0" applyFill="0" applyProtection="0">
      <alignment/>
    </xf>
    <xf numFmtId="0" fontId="22" fillId="0" borderId="0">
      <alignment/>
      <protection/>
    </xf>
    <xf numFmtId="0" fontId="9" fillId="6" borderId="0" applyNumberFormat="0" applyBorder="0" applyAlignment="0" applyProtection="0"/>
    <xf numFmtId="0" fontId="10" fillId="11" borderId="0" applyNumberFormat="0" applyBorder="0" applyAlignment="0" applyProtection="0"/>
    <xf numFmtId="0" fontId="16" fillId="12" borderId="3" applyNumberFormat="0" applyAlignment="0" applyProtection="0"/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13" fontId="0" fillId="0" borderId="0" applyFont="0" applyFill="0" applyProtection="0">
      <alignment/>
    </xf>
    <xf numFmtId="0" fontId="0" fillId="4" borderId="7" applyNumberFormat="0" applyFont="0" applyAlignment="0" applyProtection="0"/>
    <xf numFmtId="0" fontId="15" fillId="0" borderId="8" applyNumberFormat="0" applyFill="0" applyAlignment="0" applyProtection="0"/>
    <xf numFmtId="0" fontId="18" fillId="0" borderId="2" applyNumberFormat="0" applyFill="0" applyAlignment="0" applyProtection="0"/>
    <xf numFmtId="0" fontId="21" fillId="0" borderId="9" applyBorder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9">
      <alignment vertical="center"/>
      <protection/>
    </xf>
    <xf numFmtId="0" fontId="12" fillId="7" borderId="10" applyNumberFormat="0" applyAlignment="0" applyProtection="0"/>
    <xf numFmtId="0" fontId="14" fillId="13" borderId="10" applyNumberFormat="0" applyAlignment="0" applyProtection="0"/>
    <xf numFmtId="0" fontId="13" fillId="13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73" applyFont="1" applyAlignment="1">
      <alignment horizontal="left" vertical="center"/>
      <protection/>
    </xf>
    <xf numFmtId="0" fontId="4" fillId="0" borderId="0" xfId="73" applyFont="1">
      <alignment/>
      <protection/>
    </xf>
    <xf numFmtId="0" fontId="4" fillId="0" borderId="0" xfId="72" applyFont="1">
      <alignment/>
      <protection/>
    </xf>
    <xf numFmtId="0" fontId="4" fillId="0" borderId="16" xfId="73" applyFont="1" applyBorder="1" applyAlignment="1">
      <alignment horizontal="left" vertical="center"/>
      <protection/>
    </xf>
    <xf numFmtId="0" fontId="4" fillId="0" borderId="17" xfId="73" applyFont="1" applyBorder="1" applyAlignment="1">
      <alignment horizontal="left" vertical="center"/>
      <protection/>
    </xf>
    <xf numFmtId="0" fontId="4" fillId="0" borderId="17" xfId="73" applyFont="1" applyBorder="1" applyAlignment="1">
      <alignment horizontal="right" vertical="center"/>
      <protection/>
    </xf>
    <xf numFmtId="0" fontId="4" fillId="0" borderId="18" xfId="73" applyFont="1" applyBorder="1" applyAlignment="1">
      <alignment horizontal="left" vertical="center"/>
      <protection/>
    </xf>
    <xf numFmtId="0" fontId="23" fillId="0" borderId="0" xfId="72" applyFont="1">
      <alignment/>
      <protection/>
    </xf>
    <xf numFmtId="49" fontId="23" fillId="0" borderId="0" xfId="72" applyNumberFormat="1" applyFont="1">
      <alignment/>
      <protection/>
    </xf>
    <xf numFmtId="0" fontId="4" fillId="0" borderId="19" xfId="73" applyFont="1" applyBorder="1" applyAlignment="1">
      <alignment horizontal="left" vertical="center"/>
      <protection/>
    </xf>
    <xf numFmtId="0" fontId="4" fillId="0" borderId="20" xfId="73" applyFont="1" applyBorder="1" applyAlignment="1">
      <alignment horizontal="left" vertical="center"/>
      <protection/>
    </xf>
    <xf numFmtId="0" fontId="4" fillId="0" borderId="20" xfId="73" applyFont="1" applyBorder="1" applyAlignment="1">
      <alignment horizontal="right" vertical="center"/>
      <protection/>
    </xf>
    <xf numFmtId="0" fontId="4" fillId="0" borderId="21" xfId="73" applyFont="1" applyBorder="1" applyAlignment="1">
      <alignment horizontal="left" vertical="center"/>
      <protection/>
    </xf>
    <xf numFmtId="0" fontId="4" fillId="0" borderId="22" xfId="73" applyFont="1" applyBorder="1" applyAlignment="1">
      <alignment horizontal="left" vertical="center"/>
      <protection/>
    </xf>
    <xf numFmtId="0" fontId="4" fillId="0" borderId="23" xfId="73" applyFont="1" applyBorder="1" applyAlignment="1">
      <alignment horizontal="left" vertical="center"/>
      <protection/>
    </xf>
    <xf numFmtId="0" fontId="4" fillId="0" borderId="23" xfId="73" applyFont="1" applyBorder="1" applyAlignment="1">
      <alignment horizontal="right" vertical="center"/>
      <protection/>
    </xf>
    <xf numFmtId="0" fontId="4" fillId="0" borderId="24" xfId="73" applyFont="1" applyBorder="1" applyAlignment="1">
      <alignment horizontal="left" vertical="center"/>
      <protection/>
    </xf>
    <xf numFmtId="0" fontId="4" fillId="0" borderId="25" xfId="73" applyFont="1" applyBorder="1" applyAlignment="1">
      <alignment horizontal="left" vertical="center"/>
      <protection/>
    </xf>
    <xf numFmtId="0" fontId="4" fillId="0" borderId="26" xfId="73" applyFont="1" applyBorder="1" applyAlignment="1">
      <alignment horizontal="left" vertical="center"/>
      <protection/>
    </xf>
    <xf numFmtId="0" fontId="4" fillId="0" borderId="26" xfId="73" applyFont="1" applyBorder="1" applyAlignment="1">
      <alignment horizontal="right" vertical="center"/>
      <protection/>
    </xf>
    <xf numFmtId="0" fontId="4" fillId="0" borderId="27" xfId="73" applyFont="1" applyBorder="1" applyAlignment="1">
      <alignment horizontal="left" vertical="center"/>
      <protection/>
    </xf>
    <xf numFmtId="0" fontId="4" fillId="0" borderId="28" xfId="73" applyFont="1" applyBorder="1" applyAlignment="1">
      <alignment horizontal="left" vertical="center"/>
      <protection/>
    </xf>
    <xf numFmtId="0" fontId="4" fillId="0" borderId="29" xfId="73" applyFont="1" applyBorder="1" applyAlignment="1">
      <alignment horizontal="right" vertical="center"/>
      <protection/>
    </xf>
    <xf numFmtId="0" fontId="4" fillId="0" borderId="29" xfId="73" applyFont="1" applyBorder="1" applyAlignment="1">
      <alignment horizontal="left" vertical="center"/>
      <protection/>
    </xf>
    <xf numFmtId="0" fontId="4" fillId="0" borderId="30" xfId="73" applyFont="1" applyBorder="1" applyAlignment="1">
      <alignment horizontal="left" vertical="center"/>
      <protection/>
    </xf>
    <xf numFmtId="0" fontId="4" fillId="0" borderId="31" xfId="73" applyFont="1" applyBorder="1" applyAlignment="1">
      <alignment horizontal="left" vertical="center"/>
      <protection/>
    </xf>
    <xf numFmtId="0" fontId="4" fillId="0" borderId="32" xfId="73" applyFont="1" applyBorder="1" applyAlignment="1">
      <alignment horizontal="left" vertical="center"/>
      <protection/>
    </xf>
    <xf numFmtId="0" fontId="4" fillId="0" borderId="33" xfId="73" applyFont="1" applyBorder="1" applyAlignment="1">
      <alignment horizontal="left" vertical="center"/>
      <protection/>
    </xf>
    <xf numFmtId="0" fontId="4" fillId="0" borderId="16" xfId="73" applyFont="1" applyBorder="1" applyAlignment="1">
      <alignment horizontal="right" vertical="center"/>
      <protection/>
    </xf>
    <xf numFmtId="199" fontId="4" fillId="0" borderId="34" xfId="73" applyNumberFormat="1" applyFont="1" applyBorder="1" applyAlignment="1">
      <alignment horizontal="right" vertical="center"/>
      <protection/>
    </xf>
    <xf numFmtId="199" fontId="4" fillId="0" borderId="18" xfId="73" applyNumberFormat="1" applyFont="1" applyBorder="1" applyAlignment="1">
      <alignment horizontal="right" vertical="center"/>
      <protection/>
    </xf>
    <xf numFmtId="0" fontId="4" fillId="0" borderId="28" xfId="73" applyFont="1" applyBorder="1" applyAlignment="1">
      <alignment horizontal="right" vertical="center"/>
      <protection/>
    </xf>
    <xf numFmtId="199" fontId="4" fillId="0" borderId="35" xfId="73" applyNumberFormat="1" applyFont="1" applyBorder="1" applyAlignment="1">
      <alignment horizontal="right" vertical="center"/>
      <protection/>
    </xf>
    <xf numFmtId="199" fontId="4" fillId="0" borderId="30" xfId="73" applyNumberFormat="1" applyFont="1" applyBorder="1" applyAlignment="1">
      <alignment horizontal="right" vertical="center"/>
      <protection/>
    </xf>
    <xf numFmtId="0" fontId="4" fillId="0" borderId="31" xfId="73" applyFont="1" applyBorder="1" applyAlignment="1">
      <alignment horizontal="right" vertical="center"/>
      <protection/>
    </xf>
    <xf numFmtId="199" fontId="4" fillId="0" borderId="36" xfId="73" applyNumberFormat="1" applyFont="1" applyBorder="1" applyAlignment="1">
      <alignment horizontal="right" vertical="center"/>
      <protection/>
    </xf>
    <xf numFmtId="0" fontId="4" fillId="0" borderId="32" xfId="73" applyFont="1" applyBorder="1" applyAlignment="1">
      <alignment horizontal="right" vertical="center"/>
      <protection/>
    </xf>
    <xf numFmtId="199" fontId="4" fillId="0" borderId="33" xfId="73" applyNumberFormat="1" applyFont="1" applyBorder="1" applyAlignment="1">
      <alignment horizontal="right" vertical="center"/>
      <protection/>
    </xf>
    <xf numFmtId="0" fontId="23" fillId="0" borderId="37" xfId="73" applyFont="1" applyBorder="1" applyAlignment="1">
      <alignment horizontal="center" vertical="center"/>
      <protection/>
    </xf>
    <xf numFmtId="0" fontId="4" fillId="0" borderId="38" xfId="73" applyFont="1" applyBorder="1" applyAlignment="1">
      <alignment horizontal="left" vertical="center"/>
      <protection/>
    </xf>
    <xf numFmtId="0" fontId="4" fillId="0" borderId="38" xfId="73" applyFont="1" applyBorder="1" applyAlignment="1">
      <alignment horizontal="center" vertical="center"/>
      <protection/>
    </xf>
    <xf numFmtId="0" fontId="4" fillId="0" borderId="39" xfId="73" applyFont="1" applyBorder="1" applyAlignment="1">
      <alignment horizontal="center" vertical="center"/>
      <protection/>
    </xf>
    <xf numFmtId="0" fontId="4" fillId="0" borderId="40" xfId="73" applyFont="1" applyBorder="1" applyAlignment="1">
      <alignment horizontal="center" vertical="center"/>
      <protection/>
    </xf>
    <xf numFmtId="0" fontId="4" fillId="0" borderId="41" xfId="73" applyFont="1" applyBorder="1" applyAlignment="1">
      <alignment horizontal="center" vertical="center"/>
      <protection/>
    </xf>
    <xf numFmtId="0" fontId="4" fillId="0" borderId="42" xfId="73" applyFont="1" applyBorder="1" applyAlignment="1">
      <alignment horizontal="center" vertical="center"/>
      <protection/>
    </xf>
    <xf numFmtId="0" fontId="4" fillId="0" borderId="43" xfId="73" applyFont="1" applyBorder="1" applyAlignment="1">
      <alignment horizontal="center" vertical="center"/>
      <protection/>
    </xf>
    <xf numFmtId="0" fontId="4" fillId="0" borderId="44" xfId="73" applyFont="1" applyBorder="1" applyAlignment="1">
      <alignment horizontal="left" vertical="center"/>
      <protection/>
    </xf>
    <xf numFmtId="198" fontId="4" fillId="0" borderId="44" xfId="73" applyNumberFormat="1" applyFont="1" applyBorder="1" applyAlignment="1">
      <alignment horizontal="right" vertical="center"/>
      <protection/>
    </xf>
    <xf numFmtId="198" fontId="4" fillId="0" borderId="45" xfId="73" applyNumberFormat="1" applyFont="1" applyBorder="1" applyAlignment="1">
      <alignment horizontal="right" vertical="center"/>
      <protection/>
    </xf>
    <xf numFmtId="0" fontId="4" fillId="0" borderId="46" xfId="73" applyFont="1" applyBorder="1" applyAlignment="1">
      <alignment horizontal="left" vertical="center"/>
      <protection/>
    </xf>
    <xf numFmtId="0" fontId="4" fillId="0" borderId="47" xfId="73" applyNumberFormat="1" applyFont="1" applyBorder="1" applyAlignment="1">
      <alignment horizontal="left" vertical="center"/>
      <protection/>
    </xf>
    <xf numFmtId="0" fontId="4" fillId="0" borderId="48" xfId="73" applyFont="1" applyBorder="1" applyAlignment="1">
      <alignment horizontal="center" vertical="center"/>
      <protection/>
    </xf>
    <xf numFmtId="0" fontId="4" fillId="0" borderId="9" xfId="73" applyFont="1" applyBorder="1" applyAlignment="1">
      <alignment horizontal="left" vertical="center"/>
      <protection/>
    </xf>
    <xf numFmtId="198" fontId="4" fillId="0" borderId="9" xfId="73" applyNumberFormat="1" applyFont="1" applyBorder="1" applyAlignment="1">
      <alignment horizontal="right" vertical="center"/>
      <protection/>
    </xf>
    <xf numFmtId="0" fontId="4" fillId="0" borderId="49" xfId="73" applyFont="1" applyBorder="1" applyAlignment="1">
      <alignment horizontal="left" vertical="center"/>
      <protection/>
    </xf>
    <xf numFmtId="198" fontId="4" fillId="0" borderId="50" xfId="73" applyNumberFormat="1" applyFont="1" applyBorder="1" applyAlignment="1">
      <alignment horizontal="right" vertical="center"/>
      <protection/>
    </xf>
    <xf numFmtId="198" fontId="4" fillId="0" borderId="51" xfId="73" applyNumberFormat="1" applyFont="1" applyBorder="1" applyAlignment="1">
      <alignment horizontal="right" vertical="center"/>
      <protection/>
    </xf>
    <xf numFmtId="0" fontId="4" fillId="0" borderId="52" xfId="73" applyFont="1" applyBorder="1" applyAlignment="1">
      <alignment horizontal="center" vertical="center"/>
      <protection/>
    </xf>
    <xf numFmtId="0" fontId="4" fillId="0" borderId="15" xfId="73" applyFont="1" applyBorder="1" applyAlignment="1">
      <alignment horizontal="left" vertical="center"/>
      <protection/>
    </xf>
    <xf numFmtId="198" fontId="4" fillId="0" borderId="15" xfId="73" applyNumberFormat="1" applyFont="1" applyBorder="1" applyAlignment="1">
      <alignment horizontal="right" vertical="center"/>
      <protection/>
    </xf>
    <xf numFmtId="198" fontId="4" fillId="0" borderId="53" xfId="73" applyNumberFormat="1" applyFont="1" applyBorder="1" applyAlignment="1">
      <alignment horizontal="right" vertical="center"/>
      <protection/>
    </xf>
    <xf numFmtId="198" fontId="4" fillId="0" borderId="54" xfId="73" applyNumberFormat="1" applyFont="1" applyBorder="1" applyAlignment="1">
      <alignment horizontal="right" vertical="center"/>
      <protection/>
    </xf>
    <xf numFmtId="0" fontId="4" fillId="0" borderId="55" xfId="73" applyFont="1" applyBorder="1" applyAlignment="1">
      <alignment horizontal="center" vertical="center"/>
      <protection/>
    </xf>
    <xf numFmtId="0" fontId="4" fillId="0" borderId="53" xfId="73" applyFont="1" applyBorder="1" applyAlignment="1">
      <alignment horizontal="right" vertical="center"/>
      <protection/>
    </xf>
    <xf numFmtId="0" fontId="4" fillId="0" borderId="40" xfId="73" applyFont="1" applyBorder="1" applyAlignment="1">
      <alignment horizontal="left" vertical="center"/>
      <protection/>
    </xf>
    <xf numFmtId="10" fontId="4" fillId="0" borderId="56" xfId="73" applyNumberFormat="1" applyFont="1" applyBorder="1" applyAlignment="1">
      <alignment horizontal="right" vertical="center"/>
      <protection/>
    </xf>
    <xf numFmtId="0" fontId="4" fillId="0" borderId="57" xfId="73" applyFont="1" applyBorder="1" applyAlignment="1">
      <alignment horizontal="left" vertical="center"/>
      <protection/>
    </xf>
    <xf numFmtId="10" fontId="4" fillId="0" borderId="57" xfId="73" applyNumberFormat="1" applyFont="1" applyBorder="1" applyAlignment="1">
      <alignment horizontal="right" vertical="center"/>
      <protection/>
    </xf>
    <xf numFmtId="0" fontId="4" fillId="0" borderId="53" xfId="73" applyFont="1" applyBorder="1" applyAlignment="1">
      <alignment horizontal="left" vertical="center"/>
      <protection/>
    </xf>
    <xf numFmtId="0" fontId="4" fillId="0" borderId="55" xfId="73" applyFont="1" applyBorder="1" applyAlignment="1">
      <alignment horizontal="right" vertical="center"/>
      <protection/>
    </xf>
    <xf numFmtId="0" fontId="4" fillId="0" borderId="58" xfId="73" applyFont="1" applyBorder="1" applyAlignment="1">
      <alignment horizontal="center" vertical="center"/>
      <protection/>
    </xf>
    <xf numFmtId="0" fontId="4" fillId="0" borderId="59" xfId="73" applyFont="1" applyBorder="1" applyAlignment="1">
      <alignment horizontal="left" vertical="center"/>
      <protection/>
    </xf>
    <xf numFmtId="0" fontId="4" fillId="0" borderId="59" xfId="73" applyFont="1" applyBorder="1" applyAlignment="1">
      <alignment horizontal="right" vertical="center"/>
      <protection/>
    </xf>
    <xf numFmtId="0" fontId="4" fillId="0" borderId="60" xfId="73" applyFont="1" applyBorder="1" applyAlignment="1">
      <alignment horizontal="right" vertical="center"/>
      <protection/>
    </xf>
    <xf numFmtId="3" fontId="4" fillId="0" borderId="0" xfId="73" applyNumberFormat="1" applyFont="1" applyBorder="1" applyAlignment="1">
      <alignment horizontal="right" vertical="center"/>
      <protection/>
    </xf>
    <xf numFmtId="0" fontId="4" fillId="0" borderId="58" xfId="73" applyFont="1" applyBorder="1" applyAlignment="1">
      <alignment horizontal="left" vertical="center"/>
      <protection/>
    </xf>
    <xf numFmtId="0" fontId="4" fillId="0" borderId="0" xfId="73" applyFont="1" applyBorder="1" applyAlignment="1">
      <alignment horizontal="right" vertical="center"/>
      <protection/>
    </xf>
    <xf numFmtId="0" fontId="4" fillId="0" borderId="0" xfId="73" applyFont="1" applyBorder="1" applyAlignment="1">
      <alignment horizontal="left" vertical="center"/>
      <protection/>
    </xf>
    <xf numFmtId="0" fontId="4" fillId="0" borderId="61" xfId="73" applyFont="1" applyBorder="1" applyAlignment="1">
      <alignment horizontal="right" vertical="center"/>
      <protection/>
    </xf>
    <xf numFmtId="0" fontId="4" fillId="0" borderId="35" xfId="73" applyFont="1" applyBorder="1" applyAlignment="1">
      <alignment horizontal="right" vertical="center"/>
      <protection/>
    </xf>
    <xf numFmtId="3" fontId="4" fillId="0" borderId="61" xfId="73" applyNumberFormat="1" applyFont="1" applyBorder="1" applyAlignment="1">
      <alignment horizontal="right" vertical="center"/>
      <protection/>
    </xf>
    <xf numFmtId="198" fontId="4" fillId="0" borderId="57" xfId="73" applyNumberFormat="1" applyFont="1" applyBorder="1" applyAlignment="1">
      <alignment horizontal="right" vertical="center"/>
      <protection/>
    </xf>
    <xf numFmtId="3" fontId="4" fillId="0" borderId="62" xfId="73" applyNumberFormat="1" applyFont="1" applyBorder="1" applyAlignment="1">
      <alignment horizontal="right" vertical="center"/>
      <protection/>
    </xf>
    <xf numFmtId="0" fontId="23" fillId="0" borderId="63" xfId="73" applyFont="1" applyBorder="1" applyAlignment="1">
      <alignment horizontal="center" vertical="center"/>
      <protection/>
    </xf>
    <xf numFmtId="0" fontId="4" fillId="0" borderId="64" xfId="73" applyFont="1" applyBorder="1" applyAlignment="1">
      <alignment horizontal="left" vertical="center"/>
      <protection/>
    </xf>
    <xf numFmtId="0" fontId="4" fillId="0" borderId="65" xfId="73" applyFont="1" applyBorder="1" applyAlignment="1">
      <alignment horizontal="left" vertical="center"/>
      <protection/>
    </xf>
    <xf numFmtId="197" fontId="4" fillId="0" borderId="66" xfId="73" applyNumberFormat="1" applyFont="1" applyBorder="1" applyAlignment="1">
      <alignment horizontal="right" vertical="center"/>
      <protection/>
    </xf>
    <xf numFmtId="0" fontId="4" fillId="0" borderId="67" xfId="73" applyFont="1" applyBorder="1" applyAlignment="1">
      <alignment horizontal="left" vertical="center"/>
      <protection/>
    </xf>
    <xf numFmtId="0" fontId="4" fillId="0" borderId="59" xfId="73" applyFont="1" applyBorder="1" applyAlignment="1">
      <alignment horizontal="center" vertical="center"/>
      <protection/>
    </xf>
    <xf numFmtId="0" fontId="4" fillId="0" borderId="68" xfId="73" applyFont="1" applyBorder="1" applyAlignment="1">
      <alignment horizontal="left" vertical="center"/>
      <protection/>
    </xf>
    <xf numFmtId="10" fontId="4" fillId="0" borderId="69" xfId="73" applyNumberFormat="1" applyFont="1" applyBorder="1" applyAlignment="1">
      <alignment horizontal="left" vertical="center"/>
      <protection/>
    </xf>
    <xf numFmtId="10" fontId="4" fillId="0" borderId="47" xfId="73" applyNumberFormat="1" applyFont="1" applyBorder="1" applyAlignment="1">
      <alignment horizontal="left" vertical="center"/>
      <protection/>
    </xf>
    <xf numFmtId="0" fontId="4" fillId="0" borderId="70" xfId="73" applyFont="1" applyBorder="1" applyAlignment="1">
      <alignment horizontal="left" vertical="center"/>
      <protection/>
    </xf>
    <xf numFmtId="0" fontId="4" fillId="0" borderId="67" xfId="73" applyFont="1" applyBorder="1" applyAlignment="1">
      <alignment horizontal="center" vertical="center"/>
      <protection/>
    </xf>
    <xf numFmtId="0" fontId="24" fillId="0" borderId="59" xfId="72" applyFont="1" applyBorder="1" applyAlignment="1">
      <alignment horizontal="right" vertical="center"/>
      <protection/>
    </xf>
    <xf numFmtId="0" fontId="4" fillId="0" borderId="71" xfId="72" applyFont="1" applyBorder="1" applyAlignment="1">
      <alignment horizontal="left" vertical="center"/>
      <protection/>
    </xf>
    <xf numFmtId="0" fontId="4" fillId="0" borderId="72" xfId="73" applyFont="1" applyBorder="1" applyAlignment="1">
      <alignment horizontal="left" vertical="center"/>
      <protection/>
    </xf>
    <xf numFmtId="0" fontId="24" fillId="0" borderId="0" xfId="72" applyFont="1" applyBorder="1" applyAlignment="1">
      <alignment horizontal="right" vertical="center"/>
      <protection/>
    </xf>
    <xf numFmtId="4" fontId="24" fillId="0" borderId="68" xfId="72" applyNumberFormat="1" applyFont="1" applyBorder="1" applyAlignment="1">
      <alignment horizontal="right" vertical="center"/>
      <protection/>
    </xf>
    <xf numFmtId="0" fontId="4" fillId="0" borderId="36" xfId="73" applyFont="1" applyBorder="1" applyAlignment="1">
      <alignment horizontal="left" vertical="center"/>
      <protection/>
    </xf>
    <xf numFmtId="0" fontId="25" fillId="0" borderId="0" xfId="72" applyFont="1" applyAlignment="1">
      <alignment horizontal="left" vertical="center"/>
      <protection/>
    </xf>
    <xf numFmtId="0" fontId="26" fillId="0" borderId="0" xfId="72" applyFont="1" applyAlignment="1">
      <alignment horizontal="right" vertical="center"/>
      <protection/>
    </xf>
    <xf numFmtId="211" fontId="26" fillId="0" borderId="0" xfId="72" applyNumberFormat="1" applyFont="1" applyAlignment="1">
      <alignment horizontal="left" vertical="center"/>
      <protection/>
    </xf>
    <xf numFmtId="49" fontId="4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196" fontId="28" fillId="0" borderId="0" xfId="0" applyNumberFormat="1" applyFont="1" applyAlignment="1">
      <alignment/>
    </xf>
    <xf numFmtId="195" fontId="28" fillId="0" borderId="0" xfId="0" applyNumberFormat="1" applyFont="1" applyAlignment="1">
      <alignment/>
    </xf>
    <xf numFmtId="0" fontId="33" fillId="0" borderId="0" xfId="72" applyFont="1">
      <alignment/>
      <protection/>
    </xf>
    <xf numFmtId="49" fontId="33" fillId="0" borderId="0" xfId="72" applyNumberFormat="1" applyFont="1">
      <alignment/>
      <protection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right" wrapText="1"/>
    </xf>
    <xf numFmtId="49" fontId="28" fillId="0" borderId="0" xfId="0" applyNumberFormat="1" applyFont="1" applyAlignment="1">
      <alignment/>
    </xf>
    <xf numFmtId="0" fontId="32" fillId="0" borderId="0" xfId="72" applyFont="1">
      <alignment/>
      <protection/>
    </xf>
    <xf numFmtId="49" fontId="32" fillId="0" borderId="0" xfId="72" applyNumberFormat="1" applyFont="1">
      <alignment/>
      <protection/>
    </xf>
    <xf numFmtId="184" fontId="31" fillId="0" borderId="0" xfId="0" applyNumberFormat="1" applyFont="1" applyAlignment="1">
      <alignment horizontal="right" wrapText="1"/>
    </xf>
    <xf numFmtId="4" fontId="31" fillId="0" borderId="0" xfId="0" applyNumberFormat="1" applyFont="1" applyAlignment="1">
      <alignment horizontal="right" wrapText="1"/>
    </xf>
    <xf numFmtId="195" fontId="31" fillId="0" borderId="0" xfId="0" applyNumberFormat="1" applyFont="1" applyAlignment="1">
      <alignment horizontal="right" wrapText="1"/>
    </xf>
    <xf numFmtId="212" fontId="31" fillId="0" borderId="0" xfId="0" applyNumberFormat="1" applyFont="1" applyAlignment="1">
      <alignment horizontal="right" wrapText="1"/>
    </xf>
    <xf numFmtId="49" fontId="28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28" fillId="0" borderId="73" xfId="0" applyFont="1" applyBorder="1" applyAlignment="1">
      <alignment horizontal="center"/>
    </xf>
    <xf numFmtId="0" fontId="28" fillId="0" borderId="74" xfId="0" applyFont="1" applyBorder="1" applyAlignment="1">
      <alignment horizontal="centerContinuous"/>
    </xf>
    <xf numFmtId="0" fontId="28" fillId="0" borderId="75" xfId="0" applyFont="1" applyBorder="1" applyAlignment="1">
      <alignment horizontal="centerContinuous"/>
    </xf>
    <xf numFmtId="0" fontId="28" fillId="0" borderId="76" xfId="0" applyFont="1" applyBorder="1" applyAlignment="1">
      <alignment horizontal="centerContinuous"/>
    </xf>
    <xf numFmtId="0" fontId="28" fillId="0" borderId="77" xfId="0" applyFont="1" applyBorder="1" applyAlignment="1">
      <alignment horizontal="center"/>
    </xf>
    <xf numFmtId="0" fontId="29" fillId="0" borderId="77" xfId="0" applyFont="1" applyBorder="1" applyAlignment="1" applyProtection="1">
      <alignment horizontal="center"/>
      <protection locked="0"/>
    </xf>
    <xf numFmtId="0" fontId="29" fillId="0" borderId="73" xfId="0" applyFont="1" applyBorder="1" applyAlignment="1" applyProtection="1">
      <alignment horizontal="center"/>
      <protection locked="0"/>
    </xf>
    <xf numFmtId="0" fontId="28" fillId="0" borderId="73" xfId="0" applyFont="1" applyBorder="1" applyAlignment="1" applyProtection="1">
      <alignment horizontal="center"/>
      <protection locked="0"/>
    </xf>
    <xf numFmtId="49" fontId="28" fillId="0" borderId="73" xfId="0" applyNumberFormat="1" applyFont="1" applyBorder="1" applyAlignment="1">
      <alignment horizontal="left"/>
    </xf>
    <xf numFmtId="0" fontId="28" fillId="0" borderId="73" xfId="0" applyFont="1" applyBorder="1" applyAlignment="1">
      <alignment horizontal="right"/>
    </xf>
    <xf numFmtId="0" fontId="28" fillId="0" borderId="78" xfId="0" applyFont="1" applyBorder="1" applyAlignment="1">
      <alignment horizontal="center"/>
    </xf>
    <xf numFmtId="0" fontId="28" fillId="0" borderId="78" xfId="0" applyFont="1" applyBorder="1" applyAlignment="1">
      <alignment horizontal="center" vertical="center"/>
    </xf>
    <xf numFmtId="0" fontId="28" fillId="0" borderId="79" xfId="0" applyFont="1" applyBorder="1" applyAlignment="1">
      <alignment horizontal="center"/>
    </xf>
    <xf numFmtId="0" fontId="29" fillId="0" borderId="79" xfId="0" applyFont="1" applyBorder="1" applyAlignment="1" applyProtection="1">
      <alignment horizontal="center"/>
      <protection locked="0"/>
    </xf>
    <xf numFmtId="0" fontId="29" fillId="0" borderId="78" xfId="0" applyFont="1" applyBorder="1" applyAlignment="1" applyProtection="1">
      <alignment horizontal="center"/>
      <protection locked="0"/>
    </xf>
    <xf numFmtId="0" fontId="28" fillId="0" borderId="78" xfId="0" applyFont="1" applyBorder="1" applyAlignment="1" applyProtection="1">
      <alignment horizontal="center"/>
      <protection locked="0"/>
    </xf>
    <xf numFmtId="195" fontId="28" fillId="0" borderId="78" xfId="0" applyNumberFormat="1" applyFont="1" applyBorder="1" applyAlignment="1">
      <alignment/>
    </xf>
    <xf numFmtId="0" fontId="28" fillId="0" borderId="78" xfId="0" applyFont="1" applyBorder="1" applyAlignment="1">
      <alignment/>
    </xf>
    <xf numFmtId="49" fontId="28" fillId="0" borderId="78" xfId="0" applyNumberFormat="1" applyFont="1" applyBorder="1" applyAlignment="1">
      <alignment horizontal="left"/>
    </xf>
    <xf numFmtId="0" fontId="28" fillId="0" borderId="78" xfId="0" applyFont="1" applyBorder="1" applyAlignment="1">
      <alignment horizontal="right"/>
    </xf>
    <xf numFmtId="49" fontId="27" fillId="0" borderId="0" xfId="0" applyNumberFormat="1" applyFont="1" applyAlignment="1">
      <alignment vertical="top"/>
    </xf>
    <xf numFmtId="49" fontId="28" fillId="0" borderId="0" xfId="0" applyNumberFormat="1" applyFont="1" applyAlignment="1">
      <alignment vertical="top"/>
    </xf>
    <xf numFmtId="0" fontId="28" fillId="0" borderId="0" xfId="0" applyFont="1" applyAlignment="1">
      <alignment horizontal="right" vertical="top"/>
    </xf>
    <xf numFmtId="49" fontId="28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horizontal="left" vertical="top" wrapText="1"/>
    </xf>
    <xf numFmtId="195" fontId="28" fillId="0" borderId="0" xfId="0" applyNumberFormat="1" applyFont="1" applyAlignment="1">
      <alignment vertical="top"/>
    </xf>
    <xf numFmtId="0" fontId="28" fillId="0" borderId="0" xfId="0" applyFont="1" applyAlignment="1">
      <alignment vertical="top"/>
    </xf>
    <xf numFmtId="4" fontId="28" fillId="0" borderId="0" xfId="0" applyNumberFormat="1" applyFont="1" applyAlignment="1">
      <alignment vertical="top"/>
    </xf>
    <xf numFmtId="196" fontId="28" fillId="0" borderId="0" xfId="0" applyNumberFormat="1" applyFont="1" applyAlignment="1">
      <alignment vertical="top"/>
    </xf>
    <xf numFmtId="0" fontId="28" fillId="0" borderId="0" xfId="0" applyFont="1" applyAlignment="1">
      <alignment horizontal="center" vertical="top"/>
    </xf>
    <xf numFmtId="209" fontId="28" fillId="0" borderId="0" xfId="0" applyNumberFormat="1" applyFont="1" applyAlignment="1">
      <alignment vertical="top"/>
    </xf>
    <xf numFmtId="49" fontId="28" fillId="0" borderId="0" xfId="0" applyNumberFormat="1" applyFont="1" applyAlignment="1">
      <alignment horizontal="right" vertical="top" wrapText="1"/>
    </xf>
    <xf numFmtId="4" fontId="27" fillId="0" borderId="0" xfId="0" applyNumberFormat="1" applyFont="1" applyAlignment="1">
      <alignment vertical="top"/>
    </xf>
    <xf numFmtId="196" fontId="27" fillId="0" borderId="0" xfId="0" applyNumberFormat="1" applyFont="1" applyAlignment="1">
      <alignment vertical="top"/>
    </xf>
    <xf numFmtId="195" fontId="27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left" vertical="top" wrapText="1"/>
    </xf>
  </cellXfs>
  <cellStyles count="8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Chybně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ázov" xfId="70"/>
    <cellStyle name="Neutrálna" xfId="71"/>
    <cellStyle name="normálne_KLs" xfId="72"/>
    <cellStyle name="normálne_KLv" xfId="73"/>
    <cellStyle name="Percent" xfId="74"/>
    <cellStyle name="Poznámka" xfId="75"/>
    <cellStyle name="Prepojená bunka" xfId="76"/>
    <cellStyle name="Spolu" xfId="77"/>
    <cellStyle name="TEXT" xfId="78"/>
    <cellStyle name="Text upozornění" xfId="79"/>
    <cellStyle name="Text upozornenia" xfId="80"/>
    <cellStyle name="TEXT1" xfId="81"/>
    <cellStyle name="Vstup" xfId="82"/>
    <cellStyle name="Výpočet" xfId="83"/>
    <cellStyle name="Výstup" xfId="84"/>
    <cellStyle name="Vysvětlující text" xfId="85"/>
    <cellStyle name="Vysvetľujúci text" xfId="86"/>
    <cellStyle name="Zlá" xfId="87"/>
    <cellStyle name="Zvýraznění 1" xfId="88"/>
    <cellStyle name="Zvýraznění 2" xfId="89"/>
    <cellStyle name="Zvýraznění 3" xfId="90"/>
    <cellStyle name="Zvýraznění 4" xfId="91"/>
    <cellStyle name="Zvýraznění 5" xfId="92"/>
    <cellStyle name="Zvýraznění 6" xfId="93"/>
    <cellStyle name="Zvýraznenie1" xfId="94"/>
    <cellStyle name="Zvýraznenie2" xfId="95"/>
    <cellStyle name="Zvýraznenie3" xfId="96"/>
    <cellStyle name="Zvýraznenie4" xfId="97"/>
    <cellStyle name="Zvýraznenie5" xfId="98"/>
    <cellStyle name="Zvýraznenie6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zoomScalePageLayoutView="0" workbookViewId="0" topLeftCell="A1">
      <selection activeCell="C2" sqref="C2"/>
    </sheetView>
  </sheetViews>
  <sheetFormatPr defaultColWidth="9.140625" defaultRowHeight="12.75"/>
  <cols>
    <col min="1" max="1" width="0.71875" style="9" customWidth="1"/>
    <col min="2" max="2" width="3.7109375" style="9" customWidth="1"/>
    <col min="3" max="3" width="6.8515625" style="9" customWidth="1"/>
    <col min="4" max="6" width="14.00390625" style="9" customWidth="1"/>
    <col min="7" max="7" width="3.8515625" style="9" customWidth="1"/>
    <col min="8" max="8" width="17.7109375" style="9" customWidth="1"/>
    <col min="9" max="9" width="8.7109375" style="9" customWidth="1"/>
    <col min="10" max="10" width="14.00390625" style="9" customWidth="1"/>
    <col min="11" max="11" width="2.28125" style="9" customWidth="1"/>
    <col min="12" max="12" width="6.8515625" style="9" customWidth="1"/>
    <col min="13" max="23" width="9.140625" style="9" customWidth="1"/>
    <col min="24" max="25" width="5.7109375" style="9" customWidth="1"/>
    <col min="26" max="26" width="6.57421875" style="9" customWidth="1"/>
    <col min="27" max="27" width="21.421875" style="9" customWidth="1"/>
    <col min="28" max="28" width="4.28125" style="9" customWidth="1"/>
    <col min="29" max="29" width="8.28125" style="9" customWidth="1"/>
    <col min="30" max="30" width="8.7109375" style="9" customWidth="1"/>
    <col min="31" max="16384" width="9.140625" style="9" customWidth="1"/>
  </cols>
  <sheetData>
    <row r="1" spans="2:30" ht="28.5" customHeight="1" thickBot="1">
      <c r="B1" s="8" t="s">
        <v>78</v>
      </c>
      <c r="C1" s="8"/>
      <c r="D1" s="8"/>
      <c r="F1" s="108" t="str">
        <f>CONCATENATE(AA2," ",AB2," ",AC2," ",AD2)</f>
        <v>Krycí list stavby z rozpočtu v EUR  </v>
      </c>
      <c r="G1" s="8"/>
      <c r="H1" s="8"/>
      <c r="I1" s="109"/>
      <c r="J1" s="110"/>
      <c r="Z1" s="10" t="s">
        <v>0</v>
      </c>
      <c r="AA1" s="10" t="s">
        <v>1</v>
      </c>
      <c r="AB1" s="10" t="s">
        <v>2</v>
      </c>
      <c r="AC1" s="10" t="s">
        <v>3</v>
      </c>
      <c r="AD1" s="10" t="s">
        <v>4</v>
      </c>
    </row>
    <row r="2" spans="2:30" ht="18" customHeight="1" thickTop="1">
      <c r="B2" s="11"/>
      <c r="C2" s="12" t="s">
        <v>61</v>
      </c>
      <c r="D2" s="12"/>
      <c r="E2" s="12"/>
      <c r="F2" s="12"/>
      <c r="G2" s="13" t="s">
        <v>5</v>
      </c>
      <c r="H2" s="12"/>
      <c r="I2" s="12"/>
      <c r="J2" s="14"/>
      <c r="Z2" s="10" t="s">
        <v>6</v>
      </c>
      <c r="AA2" s="15" t="s">
        <v>7</v>
      </c>
      <c r="AB2" s="15" t="s">
        <v>8</v>
      </c>
      <c r="AC2" s="15"/>
      <c r="AD2" s="16"/>
    </row>
    <row r="3" spans="2:30" ht="18" customHeight="1">
      <c r="B3" s="17"/>
      <c r="C3" s="18"/>
      <c r="D3" s="18"/>
      <c r="E3" s="18"/>
      <c r="F3" s="18"/>
      <c r="G3" s="19" t="s">
        <v>79</v>
      </c>
      <c r="H3" s="18"/>
      <c r="I3" s="18"/>
      <c r="J3" s="20"/>
      <c r="Z3" s="10" t="s">
        <v>9</v>
      </c>
      <c r="AA3" s="15" t="s">
        <v>10</v>
      </c>
      <c r="AB3" s="15" t="s">
        <v>8</v>
      </c>
      <c r="AC3" s="15" t="s">
        <v>11</v>
      </c>
      <c r="AD3" s="16" t="s">
        <v>12</v>
      </c>
    </row>
    <row r="4" spans="2:30" ht="18" customHeight="1">
      <c r="B4" s="21"/>
      <c r="C4" s="22"/>
      <c r="D4" s="22"/>
      <c r="E4" s="22"/>
      <c r="F4" s="22"/>
      <c r="G4" s="23"/>
      <c r="H4" s="22"/>
      <c r="I4" s="22"/>
      <c r="J4" s="24"/>
      <c r="Z4" s="10" t="s">
        <v>13</v>
      </c>
      <c r="AA4" s="15" t="s">
        <v>14</v>
      </c>
      <c r="AB4" s="15" t="s">
        <v>8</v>
      </c>
      <c r="AC4" s="15"/>
      <c r="AD4" s="16"/>
    </row>
    <row r="5" spans="2:30" ht="18" customHeight="1" thickBot="1">
      <c r="B5" s="25"/>
      <c r="C5" s="26" t="s">
        <v>15</v>
      </c>
      <c r="D5" s="26"/>
      <c r="E5" s="26" t="s">
        <v>16</v>
      </c>
      <c r="F5" s="27"/>
      <c r="G5" s="27" t="s">
        <v>17</v>
      </c>
      <c r="H5" s="26"/>
      <c r="I5" s="27" t="s">
        <v>18</v>
      </c>
      <c r="J5" s="28"/>
      <c r="Z5" s="10" t="s">
        <v>19</v>
      </c>
      <c r="AA5" s="15" t="s">
        <v>20</v>
      </c>
      <c r="AB5" s="15" t="s">
        <v>8</v>
      </c>
      <c r="AC5" s="15" t="s">
        <v>11</v>
      </c>
      <c r="AD5" s="16" t="s">
        <v>12</v>
      </c>
    </row>
    <row r="6" spans="2:10" ht="18" customHeight="1" thickTop="1">
      <c r="B6" s="11"/>
      <c r="C6" s="12" t="s">
        <v>21</v>
      </c>
      <c r="D6" s="12" t="s">
        <v>80</v>
      </c>
      <c r="E6" s="12"/>
      <c r="F6" s="12"/>
      <c r="G6" s="12" t="s">
        <v>22</v>
      </c>
      <c r="H6" s="12"/>
      <c r="I6" s="12"/>
      <c r="J6" s="14"/>
    </row>
    <row r="7" spans="2:10" ht="18" customHeight="1">
      <c r="B7" s="29"/>
      <c r="C7" s="30"/>
      <c r="D7" s="31" t="s">
        <v>81</v>
      </c>
      <c r="E7" s="31"/>
      <c r="F7" s="31"/>
      <c r="G7" s="31" t="s">
        <v>23</v>
      </c>
      <c r="H7" s="31"/>
      <c r="I7" s="31"/>
      <c r="J7" s="32"/>
    </row>
    <row r="8" spans="2:10" ht="18" customHeight="1">
      <c r="B8" s="17"/>
      <c r="C8" s="18" t="s">
        <v>24</v>
      </c>
      <c r="D8" s="18"/>
      <c r="E8" s="18"/>
      <c r="F8" s="18"/>
      <c r="G8" s="18" t="s">
        <v>22</v>
      </c>
      <c r="H8" s="18"/>
      <c r="I8" s="18"/>
      <c r="J8" s="20"/>
    </row>
    <row r="9" spans="2:10" ht="18" customHeight="1">
      <c r="B9" s="21"/>
      <c r="C9" s="23"/>
      <c r="D9" s="22"/>
      <c r="E9" s="22"/>
      <c r="F9" s="22"/>
      <c r="G9" s="31" t="s">
        <v>23</v>
      </c>
      <c r="H9" s="22"/>
      <c r="I9" s="22"/>
      <c r="J9" s="24"/>
    </row>
    <row r="10" spans="2:10" ht="18" customHeight="1">
      <c r="B10" s="17"/>
      <c r="C10" s="18" t="s">
        <v>25</v>
      </c>
      <c r="D10" s="18" t="s">
        <v>82</v>
      </c>
      <c r="E10" s="18"/>
      <c r="F10" s="18"/>
      <c r="G10" s="18" t="s">
        <v>22</v>
      </c>
      <c r="H10" s="18"/>
      <c r="I10" s="18"/>
      <c r="J10" s="20"/>
    </row>
    <row r="11" spans="2:10" ht="18" customHeight="1" thickBot="1">
      <c r="B11" s="33"/>
      <c r="C11" s="34"/>
      <c r="D11" s="34" t="s">
        <v>81</v>
      </c>
      <c r="E11" s="34"/>
      <c r="F11" s="34"/>
      <c r="G11" s="34" t="s">
        <v>23</v>
      </c>
      <c r="H11" s="34"/>
      <c r="I11" s="34"/>
      <c r="J11" s="35"/>
    </row>
    <row r="12" spans="2:10" ht="18" customHeight="1" thickTop="1">
      <c r="B12" s="36"/>
      <c r="C12" s="12"/>
      <c r="D12" s="12"/>
      <c r="E12" s="12"/>
      <c r="F12" s="37">
        <f>IF(B12&lt;&gt;0,ROUND($J$31/B12,0),0)</f>
        <v>0</v>
      </c>
      <c r="G12" s="13"/>
      <c r="H12" s="12"/>
      <c r="I12" s="12"/>
      <c r="J12" s="38">
        <f>IF(G12&lt;&gt;0,ROUND($J$31/G12,0),0)</f>
        <v>0</v>
      </c>
    </row>
    <row r="13" spans="2:10" ht="18" customHeight="1">
      <c r="B13" s="39"/>
      <c r="C13" s="31"/>
      <c r="D13" s="31"/>
      <c r="E13" s="31"/>
      <c r="F13" s="40">
        <f>IF(B13&lt;&gt;0,ROUND($J$31/B13,0),0)</f>
        <v>0</v>
      </c>
      <c r="G13" s="30"/>
      <c r="H13" s="31"/>
      <c r="I13" s="31"/>
      <c r="J13" s="41">
        <f>IF(G13&lt;&gt;0,ROUND($J$31/G13,0),0)</f>
        <v>0</v>
      </c>
    </row>
    <row r="14" spans="2:10" ht="18" customHeight="1" thickBot="1">
      <c r="B14" s="42"/>
      <c r="C14" s="34"/>
      <c r="D14" s="34"/>
      <c r="E14" s="34"/>
      <c r="F14" s="43">
        <f>IF(B14&lt;&gt;0,ROUND($J$31/B14,0),0)</f>
        <v>0</v>
      </c>
      <c r="G14" s="44"/>
      <c r="H14" s="34"/>
      <c r="I14" s="34"/>
      <c r="J14" s="45">
        <f>IF(G14&lt;&gt;0,ROUND($J$31/G14,0),0)</f>
        <v>0</v>
      </c>
    </row>
    <row r="15" spans="2:10" ht="18" customHeight="1" thickTop="1">
      <c r="B15" s="46" t="s">
        <v>26</v>
      </c>
      <c r="C15" s="47" t="s">
        <v>27</v>
      </c>
      <c r="D15" s="48" t="s">
        <v>28</v>
      </c>
      <c r="E15" s="48" t="s">
        <v>29</v>
      </c>
      <c r="F15" s="49" t="s">
        <v>30</v>
      </c>
      <c r="G15" s="46" t="s">
        <v>31</v>
      </c>
      <c r="H15" s="50" t="s">
        <v>32</v>
      </c>
      <c r="I15" s="51"/>
      <c r="J15" s="52"/>
    </row>
    <row r="16" spans="2:10" ht="18" customHeight="1">
      <c r="B16" s="53">
        <v>1</v>
      </c>
      <c r="C16" s="54" t="s">
        <v>33</v>
      </c>
      <c r="D16" s="55"/>
      <c r="E16" s="55"/>
      <c r="F16" s="56">
        <f>D16+E16</f>
        <v>0</v>
      </c>
      <c r="G16" s="53">
        <v>6</v>
      </c>
      <c r="H16" s="57" t="s">
        <v>84</v>
      </c>
      <c r="I16" s="58"/>
      <c r="J16" s="56"/>
    </row>
    <row r="17" spans="2:10" ht="18" customHeight="1">
      <c r="B17" s="59">
        <v>2</v>
      </c>
      <c r="C17" s="60" t="s">
        <v>34</v>
      </c>
      <c r="D17" s="61"/>
      <c r="E17" s="61"/>
      <c r="F17" s="56">
        <f>D17+E17</f>
        <v>0</v>
      </c>
      <c r="G17" s="59">
        <v>7</v>
      </c>
      <c r="H17" s="62"/>
      <c r="I17" s="18"/>
      <c r="J17" s="63"/>
    </row>
    <row r="18" spans="2:10" ht="18" customHeight="1">
      <c r="B18" s="59">
        <v>3</v>
      </c>
      <c r="C18" s="60" t="s">
        <v>35</v>
      </c>
      <c r="D18" s="61">
        <v>0</v>
      </c>
      <c r="E18" s="61">
        <v>0</v>
      </c>
      <c r="F18" s="56">
        <f>D18+E18</f>
        <v>0</v>
      </c>
      <c r="G18" s="59">
        <v>8</v>
      </c>
      <c r="H18" s="62"/>
      <c r="I18" s="18"/>
      <c r="J18" s="63"/>
    </row>
    <row r="19" spans="2:10" ht="18" customHeight="1" thickBot="1">
      <c r="B19" s="59">
        <v>4</v>
      </c>
      <c r="C19" s="60" t="s">
        <v>36</v>
      </c>
      <c r="D19" s="61">
        <v>0</v>
      </c>
      <c r="E19" s="61">
        <v>0</v>
      </c>
      <c r="F19" s="64">
        <f>D19+E19</f>
        <v>0</v>
      </c>
      <c r="G19" s="59">
        <v>9</v>
      </c>
      <c r="H19" s="62"/>
      <c r="I19" s="18"/>
      <c r="J19" s="63"/>
    </row>
    <row r="20" spans="2:10" ht="18" customHeight="1" thickBot="1">
      <c r="B20" s="65">
        <v>5</v>
      </c>
      <c r="C20" s="66" t="s">
        <v>37</v>
      </c>
      <c r="D20" s="67">
        <f>SUM(D16:D19)</f>
        <v>0</v>
      </c>
      <c r="E20" s="68">
        <f>SUM(E16:E19)</f>
        <v>0</v>
      </c>
      <c r="F20" s="69">
        <f>SUM(F16:F19)</f>
        <v>0</v>
      </c>
      <c r="G20" s="70">
        <v>10</v>
      </c>
      <c r="I20" s="71" t="s">
        <v>38</v>
      </c>
      <c r="J20" s="69">
        <f>ROUND((I30*0)/100,2)</f>
        <v>0</v>
      </c>
    </row>
    <row r="21" spans="2:10" ht="18" customHeight="1" thickTop="1">
      <c r="B21" s="46" t="s">
        <v>39</v>
      </c>
      <c r="C21" s="72"/>
      <c r="D21" s="51" t="s">
        <v>40</v>
      </c>
      <c r="E21" s="51"/>
      <c r="F21" s="52"/>
      <c r="G21" s="46" t="s">
        <v>41</v>
      </c>
      <c r="H21" s="50" t="s">
        <v>42</v>
      </c>
      <c r="I21" s="51"/>
      <c r="J21" s="52"/>
    </row>
    <row r="22" spans="2:10" ht="18" customHeight="1">
      <c r="B22" s="53">
        <v>11</v>
      </c>
      <c r="C22" s="98" t="s">
        <v>83</v>
      </c>
      <c r="D22" s="99"/>
      <c r="E22" s="73" t="s">
        <v>43</v>
      </c>
      <c r="F22" s="56">
        <v>0</v>
      </c>
      <c r="G22" s="59">
        <v>16</v>
      </c>
      <c r="H22" s="62" t="s">
        <v>44</v>
      </c>
      <c r="I22" s="74"/>
      <c r="J22" s="63">
        <v>0</v>
      </c>
    </row>
    <row r="23" spans="2:10" ht="18" customHeight="1">
      <c r="B23" s="59">
        <v>12</v>
      </c>
      <c r="C23" s="62"/>
      <c r="D23" s="18"/>
      <c r="E23" s="75"/>
      <c r="F23" s="63"/>
      <c r="G23" s="59">
        <v>17</v>
      </c>
      <c r="H23" s="62" t="s">
        <v>85</v>
      </c>
      <c r="I23" s="74"/>
      <c r="J23" s="63"/>
    </row>
    <row r="24" spans="2:10" ht="18" customHeight="1">
      <c r="B24" s="59">
        <v>13</v>
      </c>
      <c r="C24" s="62"/>
      <c r="D24" s="18"/>
      <c r="E24" s="75"/>
      <c r="F24" s="63"/>
      <c r="G24" s="59">
        <v>18</v>
      </c>
      <c r="H24" s="62"/>
      <c r="I24" s="74"/>
      <c r="J24" s="63"/>
    </row>
    <row r="25" spans="2:10" ht="18" customHeight="1" thickBot="1">
      <c r="B25" s="59">
        <v>14</v>
      </c>
      <c r="C25" s="62"/>
      <c r="D25" s="18"/>
      <c r="E25" s="75"/>
      <c r="F25" s="63"/>
      <c r="G25" s="59">
        <v>19</v>
      </c>
      <c r="H25" s="62"/>
      <c r="I25" s="74"/>
      <c r="J25" s="63"/>
    </row>
    <row r="26" spans="2:10" ht="18" customHeight="1" thickBot="1">
      <c r="B26" s="65">
        <v>15</v>
      </c>
      <c r="C26" s="76"/>
      <c r="D26" s="77"/>
      <c r="E26" s="77" t="s">
        <v>45</v>
      </c>
      <c r="F26" s="69">
        <f>SUM(F22:F25)</f>
        <v>0</v>
      </c>
      <c r="G26" s="65">
        <v>20</v>
      </c>
      <c r="H26" s="76"/>
      <c r="I26" s="77" t="s">
        <v>46</v>
      </c>
      <c r="J26" s="69">
        <f>SUM(J22:J25)</f>
        <v>0</v>
      </c>
    </row>
    <row r="27" spans="2:10" ht="18" customHeight="1" thickTop="1">
      <c r="B27" s="78"/>
      <c r="C27" s="79" t="s">
        <v>47</v>
      </c>
      <c r="D27" s="80"/>
      <c r="E27" s="81" t="s">
        <v>48</v>
      </c>
      <c r="F27" s="82"/>
      <c r="G27" s="46" t="s">
        <v>49</v>
      </c>
      <c r="H27" s="50" t="s">
        <v>50</v>
      </c>
      <c r="I27" s="51"/>
      <c r="J27" s="52"/>
    </row>
    <row r="28" spans="2:10" ht="18" customHeight="1">
      <c r="B28" s="83"/>
      <c r="C28" s="84"/>
      <c r="D28" s="85"/>
      <c r="E28" s="86"/>
      <c r="F28" s="82"/>
      <c r="G28" s="53">
        <v>21</v>
      </c>
      <c r="H28" s="57"/>
      <c r="I28" s="87" t="s">
        <v>51</v>
      </c>
      <c r="J28" s="56">
        <f>F20+J20+F26+J26</f>
        <v>0</v>
      </c>
    </row>
    <row r="29" spans="2:10" ht="18" customHeight="1">
      <c r="B29" s="83"/>
      <c r="C29" s="85" t="s">
        <v>52</v>
      </c>
      <c r="D29" s="85"/>
      <c r="E29" s="88"/>
      <c r="F29" s="82"/>
      <c r="G29" s="59">
        <v>22</v>
      </c>
      <c r="H29" s="62" t="s">
        <v>86</v>
      </c>
      <c r="I29" s="89">
        <f>J28-I30</f>
        <v>0</v>
      </c>
      <c r="J29" s="63">
        <f>ROUND((I29*20)/100,2)</f>
        <v>0</v>
      </c>
    </row>
    <row r="30" spans="2:10" ht="18" customHeight="1" thickBot="1">
      <c r="B30" s="17"/>
      <c r="C30" s="18" t="s">
        <v>53</v>
      </c>
      <c r="D30" s="18"/>
      <c r="E30" s="88"/>
      <c r="F30" s="82"/>
      <c r="G30" s="59">
        <v>23</v>
      </c>
      <c r="H30" s="62" t="s">
        <v>87</v>
      </c>
      <c r="I30" s="89">
        <v>0</v>
      </c>
      <c r="J30" s="63">
        <f>ROUND((I30*23)/100,1)</f>
        <v>0</v>
      </c>
    </row>
    <row r="31" spans="2:10" ht="18" customHeight="1" thickBot="1">
      <c r="B31" s="83"/>
      <c r="C31" s="85"/>
      <c r="D31" s="85"/>
      <c r="E31" s="88"/>
      <c r="F31" s="82"/>
      <c r="G31" s="65">
        <v>24</v>
      </c>
      <c r="H31" s="76"/>
      <c r="I31" s="77" t="s">
        <v>54</v>
      </c>
      <c r="J31" s="69">
        <f>SUM(J28:J30)</f>
        <v>0</v>
      </c>
    </row>
    <row r="32" spans="2:10" ht="18" customHeight="1" thickBot="1" thickTop="1">
      <c r="B32" s="78"/>
      <c r="C32" s="85"/>
      <c r="D32" s="82"/>
      <c r="E32" s="90"/>
      <c r="F32" s="82"/>
      <c r="G32" s="91" t="s">
        <v>55</v>
      </c>
      <c r="H32" s="92"/>
      <c r="I32" s="93"/>
      <c r="J32" s="94"/>
    </row>
    <row r="33" spans="2:10" ht="18" customHeight="1" thickTop="1">
      <c r="B33" s="95"/>
      <c r="C33" s="79" t="s">
        <v>56</v>
      </c>
      <c r="D33" s="100"/>
      <c r="E33" s="96" t="s">
        <v>57</v>
      </c>
      <c r="F33" s="96"/>
      <c r="G33" s="101"/>
      <c r="H33" s="96"/>
      <c r="I33" s="102"/>
      <c r="J33" s="103"/>
    </row>
    <row r="34" spans="2:10" ht="18" customHeight="1">
      <c r="B34" s="83"/>
      <c r="C34" s="84"/>
      <c r="D34" s="104"/>
      <c r="E34" s="85"/>
      <c r="F34" s="84"/>
      <c r="G34" s="83"/>
      <c r="H34" s="85"/>
      <c r="I34" s="105"/>
      <c r="J34" s="106"/>
    </row>
    <row r="35" spans="2:10" ht="18" customHeight="1">
      <c r="B35" s="83"/>
      <c r="C35" s="85" t="s">
        <v>52</v>
      </c>
      <c r="D35" s="104"/>
      <c r="E35" s="85" t="s">
        <v>52</v>
      </c>
      <c r="F35" s="84"/>
      <c r="G35" s="83"/>
      <c r="H35" s="85"/>
      <c r="I35" s="105"/>
      <c r="J35" s="106"/>
    </row>
    <row r="36" spans="2:10" ht="18" customHeight="1">
      <c r="B36" s="17"/>
      <c r="C36" s="18" t="s">
        <v>53</v>
      </c>
      <c r="D36" s="74"/>
      <c r="E36" s="18" t="s">
        <v>53</v>
      </c>
      <c r="F36" s="19"/>
      <c r="G36" s="83"/>
      <c r="H36" s="85"/>
      <c r="I36" s="85"/>
      <c r="J36" s="97"/>
    </row>
    <row r="37" spans="2:10" ht="18" customHeight="1">
      <c r="B37" s="83"/>
      <c r="C37" s="85" t="s">
        <v>48</v>
      </c>
      <c r="D37" s="104"/>
      <c r="E37" s="85" t="s">
        <v>48</v>
      </c>
      <c r="F37" s="84"/>
      <c r="G37" s="83"/>
      <c r="H37" s="85"/>
      <c r="I37" s="85"/>
      <c r="J37" s="97"/>
    </row>
    <row r="38" spans="2:10" ht="18" customHeight="1">
      <c r="B38" s="83"/>
      <c r="C38" s="85"/>
      <c r="D38" s="104"/>
      <c r="E38" s="85"/>
      <c r="F38" s="85"/>
      <c r="G38" s="83"/>
      <c r="H38" s="85"/>
      <c r="I38" s="85"/>
      <c r="J38" s="97"/>
    </row>
    <row r="39" spans="2:10" ht="18" customHeight="1">
      <c r="B39" s="83"/>
      <c r="C39" s="85"/>
      <c r="D39" s="104"/>
      <c r="E39" s="85"/>
      <c r="F39" s="85"/>
      <c r="G39" s="83"/>
      <c r="H39" s="85"/>
      <c r="I39" s="85"/>
      <c r="J39" s="97"/>
    </row>
    <row r="40" spans="2:10" ht="18" customHeight="1">
      <c r="B40" s="83"/>
      <c r="C40" s="85"/>
      <c r="D40" s="104"/>
      <c r="E40" s="85"/>
      <c r="F40" s="85"/>
      <c r="G40" s="83"/>
      <c r="H40" s="85"/>
      <c r="I40" s="85"/>
      <c r="J40" s="97"/>
    </row>
    <row r="41" spans="2:10" ht="18" customHeight="1" thickBot="1">
      <c r="B41" s="33"/>
      <c r="C41" s="34"/>
      <c r="D41" s="107"/>
      <c r="E41" s="34"/>
      <c r="F41" s="34"/>
      <c r="G41" s="33"/>
      <c r="H41" s="34"/>
      <c r="I41" s="34"/>
      <c r="J41" s="35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37" sqref="AI37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7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267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197</v>
      </c>
    </row>
    <row r="13" ht="9.75">
      <c r="B13" s="151" t="s">
        <v>198</v>
      </c>
    </row>
    <row r="14" spans="1:37" ht="9.75">
      <c r="A14" s="152">
        <v>1</v>
      </c>
      <c r="B14" s="153" t="s">
        <v>199</v>
      </c>
      <c r="C14" s="151" t="s">
        <v>268</v>
      </c>
      <c r="D14" s="154" t="s">
        <v>269</v>
      </c>
      <c r="E14" s="155">
        <v>2</v>
      </c>
      <c r="F14" s="156" t="s">
        <v>202</v>
      </c>
      <c r="H14" s="157">
        <f>ROUND(E14*G14,2)</f>
        <v>0</v>
      </c>
      <c r="J14" s="157">
        <f>ROUND(E14*G14,2)</f>
        <v>0</v>
      </c>
      <c r="K14" s="158">
        <v>0.06572</v>
      </c>
      <c r="L14" s="158">
        <f>E14*K14</f>
        <v>0.13144</v>
      </c>
      <c r="N14" s="155">
        <f>E14*M14</f>
        <v>0</v>
      </c>
      <c r="O14" s="156">
        <v>20</v>
      </c>
      <c r="P14" s="156" t="s">
        <v>154</v>
      </c>
      <c r="V14" s="159" t="s">
        <v>203</v>
      </c>
      <c r="W14" s="160">
        <v>7.954</v>
      </c>
      <c r="X14" s="151" t="s">
        <v>268</v>
      </c>
      <c r="Y14" s="151" t="s">
        <v>268</v>
      </c>
      <c r="Z14" s="156" t="s">
        <v>204</v>
      </c>
      <c r="AB14" s="156">
        <v>7</v>
      </c>
      <c r="AC14" s="156" t="s">
        <v>205</v>
      </c>
      <c r="AJ14" s="113" t="s">
        <v>206</v>
      </c>
      <c r="AK14" s="113" t="s">
        <v>159</v>
      </c>
    </row>
    <row r="15" spans="1:37" ht="20.25">
      <c r="A15" s="152">
        <v>2</v>
      </c>
      <c r="B15" s="153" t="s">
        <v>207</v>
      </c>
      <c r="C15" s="151" t="s">
        <v>208</v>
      </c>
      <c r="D15" s="154" t="s">
        <v>209</v>
      </c>
      <c r="F15" s="156" t="s">
        <v>137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203</v>
      </c>
      <c r="X15" s="151" t="s">
        <v>210</v>
      </c>
      <c r="Y15" s="151" t="s">
        <v>208</v>
      </c>
      <c r="Z15" s="156" t="s">
        <v>211</v>
      </c>
      <c r="AB15" s="156">
        <v>1</v>
      </c>
      <c r="AC15" s="156" t="s">
        <v>157</v>
      </c>
      <c r="AJ15" s="113" t="s">
        <v>206</v>
      </c>
      <c r="AK15" s="113" t="s">
        <v>159</v>
      </c>
    </row>
    <row r="16" spans="4:23" ht="9.75">
      <c r="D16" s="161" t="s">
        <v>212</v>
      </c>
      <c r="E16" s="162">
        <f>J16</f>
        <v>0</v>
      </c>
      <c r="H16" s="162">
        <f>SUM(H12:H15)</f>
        <v>0</v>
      </c>
      <c r="I16" s="162">
        <f>SUM(I12:I15)</f>
        <v>0</v>
      </c>
      <c r="J16" s="162">
        <f>SUM(J12:J15)</f>
        <v>0</v>
      </c>
      <c r="L16" s="163">
        <f>SUM(L12:L15)</f>
        <v>0.13144</v>
      </c>
      <c r="N16" s="164">
        <f>SUM(N12:N15)</f>
        <v>0</v>
      </c>
      <c r="W16" s="160">
        <f>SUM(W12:W15)</f>
        <v>7.954</v>
      </c>
    </row>
    <row r="18" spans="4:23" ht="9.75">
      <c r="D18" s="161" t="s">
        <v>213</v>
      </c>
      <c r="E18" s="162">
        <f>J18</f>
        <v>0</v>
      </c>
      <c r="H18" s="162">
        <f>+H16</f>
        <v>0</v>
      </c>
      <c r="I18" s="162">
        <f>+I16</f>
        <v>0</v>
      </c>
      <c r="J18" s="162">
        <f>+J16</f>
        <v>0</v>
      </c>
      <c r="L18" s="163">
        <f>+L16</f>
        <v>0.13144</v>
      </c>
      <c r="N18" s="164">
        <f>+N16</f>
        <v>0</v>
      </c>
      <c r="W18" s="160">
        <f>+W16</f>
        <v>7.954</v>
      </c>
    </row>
    <row r="20" spans="4:23" ht="9.75">
      <c r="D20" s="165" t="s">
        <v>194</v>
      </c>
      <c r="E20" s="162">
        <f>J20</f>
        <v>0</v>
      </c>
      <c r="H20" s="162">
        <f>+H18</f>
        <v>0</v>
      </c>
      <c r="I20" s="162">
        <f>+I18</f>
        <v>0</v>
      </c>
      <c r="J20" s="162">
        <f>+J18</f>
        <v>0</v>
      </c>
      <c r="L20" s="163">
        <f>+L18</f>
        <v>0.13144</v>
      </c>
      <c r="N20" s="164">
        <f>+N18</f>
        <v>0</v>
      </c>
      <c r="W20" s="160">
        <f>+W18</f>
        <v>7.954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38" sqref="AO38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7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214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270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197</v>
      </c>
    </row>
    <row r="13" ht="9.75">
      <c r="B13" s="151" t="s">
        <v>198</v>
      </c>
    </row>
    <row r="14" spans="1:37" ht="9.75">
      <c r="A14" s="152">
        <v>1</v>
      </c>
      <c r="B14" s="153" t="s">
        <v>199</v>
      </c>
      <c r="C14" s="151" t="s">
        <v>271</v>
      </c>
      <c r="D14" s="154" t="s">
        <v>272</v>
      </c>
      <c r="E14" s="155">
        <v>1</v>
      </c>
      <c r="F14" s="156" t="s">
        <v>202</v>
      </c>
      <c r="H14" s="157">
        <f>ROUND(E14*G14,2)</f>
        <v>0</v>
      </c>
      <c r="J14" s="157">
        <f>ROUND(E14*G14,2)</f>
        <v>0</v>
      </c>
      <c r="K14" s="158">
        <v>0.0276</v>
      </c>
      <c r="L14" s="158">
        <f>E14*K14</f>
        <v>0.0276</v>
      </c>
      <c r="N14" s="155">
        <f>E14*M14</f>
        <v>0</v>
      </c>
      <c r="O14" s="156">
        <v>20</v>
      </c>
      <c r="P14" s="156" t="s">
        <v>154</v>
      </c>
      <c r="V14" s="159" t="s">
        <v>203</v>
      </c>
      <c r="W14" s="160">
        <v>1.196</v>
      </c>
      <c r="X14" s="151" t="s">
        <v>271</v>
      </c>
      <c r="Y14" s="151" t="s">
        <v>271</v>
      </c>
      <c r="Z14" s="156" t="s">
        <v>204</v>
      </c>
      <c r="AB14" s="156">
        <v>7</v>
      </c>
      <c r="AC14" s="156" t="s">
        <v>205</v>
      </c>
      <c r="AJ14" s="113" t="s">
        <v>206</v>
      </c>
      <c r="AK14" s="113" t="s">
        <v>159</v>
      </c>
    </row>
    <row r="15" spans="1:37" ht="20.25">
      <c r="A15" s="152">
        <v>2</v>
      </c>
      <c r="B15" s="153" t="s">
        <v>207</v>
      </c>
      <c r="C15" s="151" t="s">
        <v>208</v>
      </c>
      <c r="D15" s="154" t="s">
        <v>209</v>
      </c>
      <c r="F15" s="156" t="s">
        <v>137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203</v>
      </c>
      <c r="X15" s="151" t="s">
        <v>210</v>
      </c>
      <c r="Y15" s="151" t="s">
        <v>208</v>
      </c>
      <c r="Z15" s="156" t="s">
        <v>211</v>
      </c>
      <c r="AB15" s="156">
        <v>1</v>
      </c>
      <c r="AC15" s="156" t="s">
        <v>157</v>
      </c>
      <c r="AJ15" s="113" t="s">
        <v>206</v>
      </c>
      <c r="AK15" s="113" t="s">
        <v>159</v>
      </c>
    </row>
    <row r="16" spans="4:23" ht="9.75">
      <c r="D16" s="161" t="s">
        <v>212</v>
      </c>
      <c r="E16" s="162">
        <f>J16</f>
        <v>0</v>
      </c>
      <c r="H16" s="162">
        <f>SUM(H12:H15)</f>
        <v>0</v>
      </c>
      <c r="I16" s="162">
        <f>SUM(I12:I15)</f>
        <v>0</v>
      </c>
      <c r="J16" s="162">
        <f>SUM(J12:J15)</f>
        <v>0</v>
      </c>
      <c r="L16" s="163">
        <f>SUM(L12:L15)</f>
        <v>0.0276</v>
      </c>
      <c r="N16" s="164">
        <f>SUM(N12:N15)</f>
        <v>0</v>
      </c>
      <c r="W16" s="160">
        <f>SUM(W12:W15)</f>
        <v>1.196</v>
      </c>
    </row>
    <row r="18" spans="4:23" ht="9.75">
      <c r="D18" s="161" t="s">
        <v>213</v>
      </c>
      <c r="E18" s="162">
        <f>J18</f>
        <v>0</v>
      </c>
      <c r="H18" s="162">
        <f>+H16</f>
        <v>0</v>
      </c>
      <c r="I18" s="162">
        <f>+I16</f>
        <v>0</v>
      </c>
      <c r="J18" s="162">
        <f>+J16</f>
        <v>0</v>
      </c>
      <c r="L18" s="163">
        <f>+L16</f>
        <v>0.0276</v>
      </c>
      <c r="N18" s="164">
        <f>+N16</f>
        <v>0</v>
      </c>
      <c r="W18" s="160">
        <f>+W16</f>
        <v>1.196</v>
      </c>
    </row>
    <row r="20" spans="4:23" ht="9.75">
      <c r="D20" s="165" t="s">
        <v>194</v>
      </c>
      <c r="E20" s="162">
        <f>J20</f>
        <v>0</v>
      </c>
      <c r="H20" s="162">
        <f>+H18</f>
        <v>0</v>
      </c>
      <c r="I20" s="162">
        <f>+I18</f>
        <v>0</v>
      </c>
      <c r="J20" s="162">
        <f>+J18</f>
        <v>0</v>
      </c>
      <c r="L20" s="163">
        <f>+L18</f>
        <v>0.0276</v>
      </c>
      <c r="N20" s="164">
        <f>+N18</f>
        <v>0</v>
      </c>
      <c r="W20" s="160">
        <f>+W18</f>
        <v>1.196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N47" sqref="AN47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7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273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197</v>
      </c>
    </row>
    <row r="13" ht="9.75">
      <c r="B13" s="151" t="s">
        <v>198</v>
      </c>
    </row>
    <row r="14" spans="1:37" ht="9.75">
      <c r="A14" s="152">
        <v>1</v>
      </c>
      <c r="B14" s="153" t="s">
        <v>199</v>
      </c>
      <c r="C14" s="151" t="s">
        <v>256</v>
      </c>
      <c r="D14" s="154" t="s">
        <v>274</v>
      </c>
      <c r="E14" s="155">
        <v>2</v>
      </c>
      <c r="F14" s="156" t="s">
        <v>202</v>
      </c>
      <c r="H14" s="157">
        <f>ROUND(E14*G14,2)</f>
        <v>0</v>
      </c>
      <c r="J14" s="157">
        <f>ROUND(E14*G14,2)</f>
        <v>0</v>
      </c>
      <c r="K14" s="158">
        <v>0.00085</v>
      </c>
      <c r="L14" s="158">
        <f>E14*K14</f>
        <v>0.0017</v>
      </c>
      <c r="N14" s="155">
        <f>E14*M14</f>
        <v>0</v>
      </c>
      <c r="O14" s="156">
        <v>20</v>
      </c>
      <c r="P14" s="156" t="s">
        <v>154</v>
      </c>
      <c r="V14" s="159" t="s">
        <v>203</v>
      </c>
      <c r="W14" s="160">
        <v>2.01</v>
      </c>
      <c r="X14" s="151" t="s">
        <v>256</v>
      </c>
      <c r="Y14" s="151" t="s">
        <v>256</v>
      </c>
      <c r="Z14" s="156" t="s">
        <v>204</v>
      </c>
      <c r="AB14" s="156">
        <v>7</v>
      </c>
      <c r="AC14" s="156" t="s">
        <v>205</v>
      </c>
      <c r="AJ14" s="113" t="s">
        <v>206</v>
      </c>
      <c r="AK14" s="113" t="s">
        <v>159</v>
      </c>
    </row>
    <row r="15" spans="1:37" ht="20.25">
      <c r="A15" s="152">
        <v>2</v>
      </c>
      <c r="B15" s="153" t="s">
        <v>207</v>
      </c>
      <c r="C15" s="151" t="s">
        <v>208</v>
      </c>
      <c r="D15" s="154" t="s">
        <v>209</v>
      </c>
      <c r="F15" s="156" t="s">
        <v>137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203</v>
      </c>
      <c r="X15" s="151" t="s">
        <v>210</v>
      </c>
      <c r="Y15" s="151" t="s">
        <v>208</v>
      </c>
      <c r="Z15" s="156" t="s">
        <v>211</v>
      </c>
      <c r="AB15" s="156">
        <v>1</v>
      </c>
      <c r="AC15" s="156" t="s">
        <v>157</v>
      </c>
      <c r="AJ15" s="113" t="s">
        <v>206</v>
      </c>
      <c r="AK15" s="113" t="s">
        <v>159</v>
      </c>
    </row>
    <row r="16" spans="4:23" ht="9.75">
      <c r="D16" s="161" t="s">
        <v>212</v>
      </c>
      <c r="E16" s="162">
        <f>J16</f>
        <v>0</v>
      </c>
      <c r="H16" s="162">
        <f>SUM(H12:H15)</f>
        <v>0</v>
      </c>
      <c r="I16" s="162">
        <f>SUM(I12:I15)</f>
        <v>0</v>
      </c>
      <c r="J16" s="162">
        <f>SUM(J12:J15)</f>
        <v>0</v>
      </c>
      <c r="L16" s="163">
        <f>SUM(L12:L15)</f>
        <v>0.0017</v>
      </c>
      <c r="N16" s="164">
        <f>SUM(N12:N15)</f>
        <v>0</v>
      </c>
      <c r="W16" s="160">
        <f>SUM(W12:W15)</f>
        <v>2.01</v>
      </c>
    </row>
    <row r="18" spans="4:23" ht="9.75">
      <c r="D18" s="161" t="s">
        <v>213</v>
      </c>
      <c r="E18" s="162">
        <f>J18</f>
        <v>0</v>
      </c>
      <c r="H18" s="162">
        <f>+H16</f>
        <v>0</v>
      </c>
      <c r="I18" s="162">
        <f>+I16</f>
        <v>0</v>
      </c>
      <c r="J18" s="162">
        <f>+J16</f>
        <v>0</v>
      </c>
      <c r="L18" s="163">
        <f>+L16</f>
        <v>0.0017</v>
      </c>
      <c r="N18" s="164">
        <f>+N16</f>
        <v>0</v>
      </c>
      <c r="W18" s="160">
        <f>+W16</f>
        <v>2.01</v>
      </c>
    </row>
    <row r="20" spans="4:23" ht="9.75">
      <c r="D20" s="165" t="s">
        <v>194</v>
      </c>
      <c r="E20" s="162">
        <f>J20</f>
        <v>0</v>
      </c>
      <c r="H20" s="162">
        <f>+H18</f>
        <v>0</v>
      </c>
      <c r="I20" s="162">
        <f>+I18</f>
        <v>0</v>
      </c>
      <c r="J20" s="162">
        <f>+J18</f>
        <v>0</v>
      </c>
      <c r="L20" s="163">
        <f>+L18</f>
        <v>0.0017</v>
      </c>
      <c r="N20" s="164">
        <f>+N18</f>
        <v>0</v>
      </c>
      <c r="W20" s="160">
        <f>+W18</f>
        <v>2.01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N37" sqref="AN37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7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275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197</v>
      </c>
    </row>
    <row r="13" ht="9.75">
      <c r="B13" s="151" t="s">
        <v>198</v>
      </c>
    </row>
    <row r="14" spans="1:37" ht="9.75">
      <c r="A14" s="152">
        <v>1</v>
      </c>
      <c r="B14" s="153" t="s">
        <v>199</v>
      </c>
      <c r="C14" s="151" t="s">
        <v>276</v>
      </c>
      <c r="D14" s="154" t="s">
        <v>277</v>
      </c>
      <c r="E14" s="155">
        <v>2</v>
      </c>
      <c r="F14" s="156" t="s">
        <v>202</v>
      </c>
      <c r="H14" s="157">
        <f>ROUND(E14*G14,2)</f>
        <v>0</v>
      </c>
      <c r="J14" s="157">
        <f>ROUND(E14*G14,2)</f>
        <v>0</v>
      </c>
      <c r="K14" s="158">
        <v>0.0766</v>
      </c>
      <c r="L14" s="158">
        <f>E14*K14</f>
        <v>0.1532</v>
      </c>
      <c r="N14" s="155">
        <f>E14*M14</f>
        <v>0</v>
      </c>
      <c r="O14" s="156">
        <v>20</v>
      </c>
      <c r="P14" s="156" t="s">
        <v>154</v>
      </c>
      <c r="V14" s="159" t="s">
        <v>203</v>
      </c>
      <c r="W14" s="160">
        <v>12.064</v>
      </c>
      <c r="X14" s="151" t="s">
        <v>276</v>
      </c>
      <c r="Y14" s="151" t="s">
        <v>276</v>
      </c>
      <c r="Z14" s="156" t="s">
        <v>204</v>
      </c>
      <c r="AB14" s="156">
        <v>7</v>
      </c>
      <c r="AC14" s="156" t="s">
        <v>205</v>
      </c>
      <c r="AJ14" s="113" t="s">
        <v>206</v>
      </c>
      <c r="AK14" s="113" t="s">
        <v>159</v>
      </c>
    </row>
    <row r="15" spans="1:37" ht="20.25">
      <c r="A15" s="152">
        <v>2</v>
      </c>
      <c r="B15" s="153" t="s">
        <v>207</v>
      </c>
      <c r="C15" s="151" t="s">
        <v>208</v>
      </c>
      <c r="D15" s="154" t="s">
        <v>209</v>
      </c>
      <c r="F15" s="156" t="s">
        <v>137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203</v>
      </c>
      <c r="X15" s="151" t="s">
        <v>210</v>
      </c>
      <c r="Y15" s="151" t="s">
        <v>208</v>
      </c>
      <c r="Z15" s="156" t="s">
        <v>211</v>
      </c>
      <c r="AB15" s="156">
        <v>1</v>
      </c>
      <c r="AC15" s="156" t="s">
        <v>157</v>
      </c>
      <c r="AJ15" s="113" t="s">
        <v>206</v>
      </c>
      <c r="AK15" s="113" t="s">
        <v>159</v>
      </c>
    </row>
    <row r="16" spans="4:23" ht="9.75">
      <c r="D16" s="161" t="s">
        <v>212</v>
      </c>
      <c r="E16" s="162">
        <f>J16</f>
        <v>0</v>
      </c>
      <c r="H16" s="162">
        <f>SUM(H12:H15)</f>
        <v>0</v>
      </c>
      <c r="I16" s="162">
        <f>SUM(I12:I15)</f>
        <v>0</v>
      </c>
      <c r="J16" s="162">
        <f>SUM(J12:J15)</f>
        <v>0</v>
      </c>
      <c r="L16" s="163">
        <f>SUM(L12:L15)</f>
        <v>0.1532</v>
      </c>
      <c r="N16" s="164">
        <f>SUM(N12:N15)</f>
        <v>0</v>
      </c>
      <c r="W16" s="160">
        <f>SUM(W12:W15)</f>
        <v>12.064</v>
      </c>
    </row>
    <row r="18" spans="4:23" ht="9.75">
      <c r="D18" s="161" t="s">
        <v>213</v>
      </c>
      <c r="E18" s="162">
        <f>J18</f>
        <v>0</v>
      </c>
      <c r="H18" s="162">
        <f>+H16</f>
        <v>0</v>
      </c>
      <c r="I18" s="162">
        <f>+I16</f>
        <v>0</v>
      </c>
      <c r="J18" s="162">
        <f>+J16</f>
        <v>0</v>
      </c>
      <c r="L18" s="163">
        <f>+L16</f>
        <v>0.1532</v>
      </c>
      <c r="N18" s="164">
        <f>+N16</f>
        <v>0</v>
      </c>
      <c r="W18" s="160">
        <f>+W16</f>
        <v>12.064</v>
      </c>
    </row>
    <row r="20" spans="4:23" ht="9.75">
      <c r="D20" s="165" t="s">
        <v>194</v>
      </c>
      <c r="E20" s="162">
        <f>J20</f>
        <v>0</v>
      </c>
      <c r="H20" s="162">
        <f>+H18</f>
        <v>0</v>
      </c>
      <c r="I20" s="162">
        <f>+I18</f>
        <v>0</v>
      </c>
      <c r="J20" s="162">
        <f>+J18</f>
        <v>0</v>
      </c>
      <c r="L20" s="163">
        <f>+L18</f>
        <v>0.1532</v>
      </c>
      <c r="N20" s="164">
        <f>+N18</f>
        <v>0</v>
      </c>
      <c r="W20" s="160">
        <f>+W18</f>
        <v>12.064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41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40" sqref="AO40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8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278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148</v>
      </c>
    </row>
    <row r="13" ht="9.75">
      <c r="B13" s="151" t="s">
        <v>149</v>
      </c>
    </row>
    <row r="14" spans="1:37" ht="9.75">
      <c r="A14" s="152">
        <v>1</v>
      </c>
      <c r="B14" s="153" t="s">
        <v>160</v>
      </c>
      <c r="C14" s="151" t="s">
        <v>216</v>
      </c>
      <c r="D14" s="154" t="s">
        <v>217</v>
      </c>
      <c r="E14" s="155">
        <v>0.156</v>
      </c>
      <c r="F14" s="156" t="s">
        <v>182</v>
      </c>
      <c r="H14" s="157">
        <f>ROUND(E14*G14,2)</f>
        <v>0</v>
      </c>
      <c r="J14" s="157">
        <f>ROUND(E14*G14,2)</f>
        <v>0</v>
      </c>
      <c r="L14" s="158">
        <f>E14*K14</f>
        <v>0</v>
      </c>
      <c r="N14" s="155">
        <f>E14*M14</f>
        <v>0</v>
      </c>
      <c r="O14" s="156">
        <v>20</v>
      </c>
      <c r="P14" s="156" t="s">
        <v>154</v>
      </c>
      <c r="V14" s="159" t="s">
        <v>49</v>
      </c>
      <c r="W14" s="160">
        <v>0.062</v>
      </c>
      <c r="X14" s="151" t="s">
        <v>218</v>
      </c>
      <c r="Y14" s="151" t="s">
        <v>216</v>
      </c>
      <c r="Z14" s="156" t="s">
        <v>178</v>
      </c>
      <c r="AB14" s="156">
        <v>1</v>
      </c>
      <c r="AC14" s="156" t="s">
        <v>157</v>
      </c>
      <c r="AJ14" s="113" t="s">
        <v>158</v>
      </c>
      <c r="AK14" s="113" t="s">
        <v>159</v>
      </c>
    </row>
    <row r="15" spans="1:37" ht="9.75">
      <c r="A15" s="152">
        <v>2</v>
      </c>
      <c r="B15" s="153" t="s">
        <v>166</v>
      </c>
      <c r="C15" s="151" t="s">
        <v>219</v>
      </c>
      <c r="D15" s="154" t="s">
        <v>220</v>
      </c>
      <c r="E15" s="155">
        <v>0.156</v>
      </c>
      <c r="F15" s="156" t="s">
        <v>182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49</v>
      </c>
      <c r="W15" s="160">
        <v>0.434</v>
      </c>
      <c r="X15" s="151" t="s">
        <v>221</v>
      </c>
      <c r="Y15" s="151" t="s">
        <v>219</v>
      </c>
      <c r="Z15" s="156" t="s">
        <v>178</v>
      </c>
      <c r="AB15" s="156">
        <v>1</v>
      </c>
      <c r="AC15" s="156" t="s">
        <v>157</v>
      </c>
      <c r="AJ15" s="113" t="s">
        <v>158</v>
      </c>
      <c r="AK15" s="113" t="s">
        <v>159</v>
      </c>
    </row>
    <row r="16" spans="1:37" ht="9.75">
      <c r="A16" s="152">
        <v>3</v>
      </c>
      <c r="B16" s="153" t="s">
        <v>166</v>
      </c>
      <c r="C16" s="151" t="s">
        <v>222</v>
      </c>
      <c r="D16" s="154" t="s">
        <v>223</v>
      </c>
      <c r="E16" s="155">
        <v>0.156</v>
      </c>
      <c r="F16" s="156" t="s">
        <v>182</v>
      </c>
      <c r="H16" s="157">
        <f>ROUND(E16*G16,2)</f>
        <v>0</v>
      </c>
      <c r="J16" s="157">
        <f>ROUND(E16*G16,2)</f>
        <v>0</v>
      </c>
      <c r="L16" s="158">
        <f>E16*K16</f>
        <v>0</v>
      </c>
      <c r="N16" s="155">
        <f>E16*M16</f>
        <v>0</v>
      </c>
      <c r="O16" s="156">
        <v>20</v>
      </c>
      <c r="P16" s="156" t="s">
        <v>154</v>
      </c>
      <c r="V16" s="159" t="s">
        <v>49</v>
      </c>
      <c r="W16" s="160">
        <v>0.013</v>
      </c>
      <c r="X16" s="151" t="s">
        <v>224</v>
      </c>
      <c r="Y16" s="151" t="s">
        <v>222</v>
      </c>
      <c r="Z16" s="156" t="s">
        <v>225</v>
      </c>
      <c r="AB16" s="156">
        <v>1</v>
      </c>
      <c r="AC16" s="156" t="s">
        <v>157</v>
      </c>
      <c r="AJ16" s="113" t="s">
        <v>158</v>
      </c>
      <c r="AK16" s="113" t="s">
        <v>159</v>
      </c>
    </row>
    <row r="17" spans="1:37" ht="9.75">
      <c r="A17" s="152">
        <v>4</v>
      </c>
      <c r="B17" s="153" t="s">
        <v>166</v>
      </c>
      <c r="C17" s="151" t="s">
        <v>226</v>
      </c>
      <c r="D17" s="154" t="s">
        <v>227</v>
      </c>
      <c r="E17" s="155">
        <v>0.156</v>
      </c>
      <c r="F17" s="156" t="s">
        <v>182</v>
      </c>
      <c r="H17" s="157">
        <f>ROUND(E17*G17,2)</f>
        <v>0</v>
      </c>
      <c r="J17" s="157">
        <f>ROUND(E17*G17,2)</f>
        <v>0</v>
      </c>
      <c r="L17" s="158">
        <f>E17*K17</f>
        <v>0</v>
      </c>
      <c r="N17" s="155">
        <f>E17*M17</f>
        <v>0</v>
      </c>
      <c r="O17" s="156">
        <v>20</v>
      </c>
      <c r="P17" s="156" t="s">
        <v>154</v>
      </c>
      <c r="V17" s="159" t="s">
        <v>49</v>
      </c>
      <c r="W17" s="160">
        <v>0.001</v>
      </c>
      <c r="X17" s="151" t="s">
        <v>228</v>
      </c>
      <c r="Y17" s="151" t="s">
        <v>226</v>
      </c>
      <c r="Z17" s="156" t="s">
        <v>225</v>
      </c>
      <c r="AB17" s="156">
        <v>1</v>
      </c>
      <c r="AC17" s="156" t="s">
        <v>157</v>
      </c>
      <c r="AJ17" s="113" t="s">
        <v>158</v>
      </c>
      <c r="AK17" s="113" t="s">
        <v>159</v>
      </c>
    </row>
    <row r="18" spans="4:23" ht="9.75">
      <c r="D18" s="161" t="s">
        <v>185</v>
      </c>
      <c r="E18" s="162">
        <f>J18</f>
        <v>0</v>
      </c>
      <c r="H18" s="162">
        <f>SUM(H12:H17)</f>
        <v>0</v>
      </c>
      <c r="I18" s="162">
        <f>SUM(I12:I17)</f>
        <v>0</v>
      </c>
      <c r="J18" s="162">
        <f>SUM(J12:J17)</f>
        <v>0</v>
      </c>
      <c r="L18" s="163">
        <f>SUM(L12:L17)</f>
        <v>0</v>
      </c>
      <c r="N18" s="164">
        <f>SUM(N12:N17)</f>
        <v>0</v>
      </c>
      <c r="W18" s="160">
        <f>SUM(W12:W17)</f>
        <v>0.51</v>
      </c>
    </row>
    <row r="20" ht="9.75">
      <c r="B20" s="151" t="s">
        <v>229</v>
      </c>
    </row>
    <row r="21" spans="1:37" ht="9.75">
      <c r="A21" s="152">
        <v>5</v>
      </c>
      <c r="B21" s="153" t="s">
        <v>230</v>
      </c>
      <c r="C21" s="151" t="s">
        <v>231</v>
      </c>
      <c r="D21" s="154" t="s">
        <v>232</v>
      </c>
      <c r="E21" s="155">
        <v>0.156</v>
      </c>
      <c r="F21" s="156" t="s">
        <v>182</v>
      </c>
      <c r="H21" s="157">
        <f>ROUND(E21*G21,2)</f>
        <v>0</v>
      </c>
      <c r="J21" s="157">
        <f>ROUND(E21*G21,2)</f>
        <v>0</v>
      </c>
      <c r="K21" s="158">
        <v>2.23706</v>
      </c>
      <c r="L21" s="158">
        <f>E21*K21</f>
        <v>0.34898136</v>
      </c>
      <c r="N21" s="155">
        <f>E21*M21</f>
        <v>0</v>
      </c>
      <c r="O21" s="156">
        <v>20</v>
      </c>
      <c r="P21" s="156" t="s">
        <v>154</v>
      </c>
      <c r="V21" s="159" t="s">
        <v>49</v>
      </c>
      <c r="W21" s="160">
        <v>0.082</v>
      </c>
      <c r="X21" s="151" t="s">
        <v>233</v>
      </c>
      <c r="Y21" s="151" t="s">
        <v>231</v>
      </c>
      <c r="Z21" s="156" t="s">
        <v>234</v>
      </c>
      <c r="AB21" s="156">
        <v>1</v>
      </c>
      <c r="AC21" s="156" t="s">
        <v>157</v>
      </c>
      <c r="AJ21" s="113" t="s">
        <v>158</v>
      </c>
      <c r="AK21" s="113" t="s">
        <v>159</v>
      </c>
    </row>
    <row r="22" spans="1:37" ht="9.75">
      <c r="A22" s="152">
        <v>6</v>
      </c>
      <c r="B22" s="153" t="s">
        <v>235</v>
      </c>
      <c r="C22" s="151" t="s">
        <v>236</v>
      </c>
      <c r="D22" s="154" t="s">
        <v>237</v>
      </c>
      <c r="E22" s="155">
        <v>0.013</v>
      </c>
      <c r="F22" s="156" t="s">
        <v>189</v>
      </c>
      <c r="H22" s="157">
        <f>ROUND(E22*G22,2)</f>
        <v>0</v>
      </c>
      <c r="J22" s="157">
        <f>ROUND(E22*G22,2)</f>
        <v>0</v>
      </c>
      <c r="K22" s="158">
        <v>1.05969</v>
      </c>
      <c r="L22" s="158">
        <f>E22*K22</f>
        <v>0.01377597</v>
      </c>
      <c r="N22" s="155">
        <f>E22*M22</f>
        <v>0</v>
      </c>
      <c r="O22" s="156">
        <v>20</v>
      </c>
      <c r="P22" s="156" t="s">
        <v>154</v>
      </c>
      <c r="V22" s="159" t="s">
        <v>49</v>
      </c>
      <c r="W22" s="160">
        <v>0.747</v>
      </c>
      <c r="X22" s="151" t="s">
        <v>238</v>
      </c>
      <c r="Y22" s="151" t="s">
        <v>236</v>
      </c>
      <c r="Z22" s="156" t="s">
        <v>239</v>
      </c>
      <c r="AB22" s="156">
        <v>1</v>
      </c>
      <c r="AC22" s="156" t="s">
        <v>157</v>
      </c>
      <c r="AJ22" s="113" t="s">
        <v>158</v>
      </c>
      <c r="AK22" s="113" t="s">
        <v>159</v>
      </c>
    </row>
    <row r="23" spans="4:23" ht="9.75">
      <c r="D23" s="161" t="s">
        <v>240</v>
      </c>
      <c r="E23" s="162">
        <f>J23</f>
        <v>0</v>
      </c>
      <c r="H23" s="162">
        <f>SUM(H20:H22)</f>
        <v>0</v>
      </c>
      <c r="I23" s="162">
        <f>SUM(I20:I22)</f>
        <v>0</v>
      </c>
      <c r="J23" s="162">
        <f>SUM(J20:J22)</f>
        <v>0</v>
      </c>
      <c r="L23" s="163">
        <f>SUM(L20:L22)</f>
        <v>0.36275733000000004</v>
      </c>
      <c r="N23" s="164">
        <f>SUM(N20:N22)</f>
        <v>0</v>
      </c>
      <c r="W23" s="160">
        <f>SUM(W20:W22)</f>
        <v>0.829</v>
      </c>
    </row>
    <row r="25" ht="9.75">
      <c r="B25" s="151" t="s">
        <v>186</v>
      </c>
    </row>
    <row r="26" spans="1:37" ht="9.75">
      <c r="A26" s="152">
        <v>7</v>
      </c>
      <c r="B26" s="153" t="s">
        <v>230</v>
      </c>
      <c r="C26" s="151" t="s">
        <v>241</v>
      </c>
      <c r="D26" s="154" t="s">
        <v>242</v>
      </c>
      <c r="E26" s="155">
        <v>0.363</v>
      </c>
      <c r="F26" s="156" t="s">
        <v>189</v>
      </c>
      <c r="H26" s="157">
        <f>ROUND(E26*G26,2)</f>
        <v>0</v>
      </c>
      <c r="J26" s="157">
        <f>ROUND(E26*G26,2)</f>
        <v>0</v>
      </c>
      <c r="L26" s="158">
        <f>E26*K26</f>
        <v>0</v>
      </c>
      <c r="N26" s="155">
        <f>E26*M26</f>
        <v>0</v>
      </c>
      <c r="O26" s="156">
        <v>20</v>
      </c>
      <c r="P26" s="156" t="s">
        <v>154</v>
      </c>
      <c r="V26" s="159" t="s">
        <v>49</v>
      </c>
      <c r="W26" s="160">
        <v>0.43</v>
      </c>
      <c r="X26" s="151" t="s">
        <v>243</v>
      </c>
      <c r="Y26" s="151" t="s">
        <v>241</v>
      </c>
      <c r="Z26" s="156" t="s">
        <v>244</v>
      </c>
      <c r="AB26" s="156">
        <v>1</v>
      </c>
      <c r="AC26" s="156" t="s">
        <v>157</v>
      </c>
      <c r="AJ26" s="113" t="s">
        <v>158</v>
      </c>
      <c r="AK26" s="113" t="s">
        <v>159</v>
      </c>
    </row>
    <row r="27" spans="4:23" ht="9.75">
      <c r="D27" s="161" t="s">
        <v>192</v>
      </c>
      <c r="E27" s="162">
        <f>J27</f>
        <v>0</v>
      </c>
      <c r="H27" s="162">
        <f>SUM(H25:H26)</f>
        <v>0</v>
      </c>
      <c r="I27" s="162">
        <f>SUM(I25:I26)</f>
        <v>0</v>
      </c>
      <c r="J27" s="162">
        <f>SUM(J25:J26)</f>
        <v>0</v>
      </c>
      <c r="L27" s="163">
        <f>SUM(L25:L26)</f>
        <v>0</v>
      </c>
      <c r="N27" s="164">
        <f>SUM(N25:N26)</f>
        <v>0</v>
      </c>
      <c r="W27" s="160">
        <f>SUM(W25:W26)</f>
        <v>0.43</v>
      </c>
    </row>
    <row r="29" spans="4:23" ht="9.75">
      <c r="D29" s="161" t="s">
        <v>193</v>
      </c>
      <c r="E29" s="164">
        <f>J29</f>
        <v>0</v>
      </c>
      <c r="H29" s="162">
        <f>+H18+H23+H27</f>
        <v>0</v>
      </c>
      <c r="I29" s="162">
        <f>+I18+I23+I27</f>
        <v>0</v>
      </c>
      <c r="J29" s="162">
        <f>+J18+J23+J27</f>
        <v>0</v>
      </c>
      <c r="L29" s="163">
        <f>+L18+L23+L27</f>
        <v>0.36275733000000004</v>
      </c>
      <c r="N29" s="164">
        <f>+N18+N23+N27</f>
        <v>0</v>
      </c>
      <c r="W29" s="160">
        <f>+W18+W23+W27</f>
        <v>1.769</v>
      </c>
    </row>
    <row r="31" ht="9.75">
      <c r="B31" s="150" t="s">
        <v>197</v>
      </c>
    </row>
    <row r="32" ht="9.75">
      <c r="B32" s="151" t="s">
        <v>198</v>
      </c>
    </row>
    <row r="33" spans="1:37" ht="9.75">
      <c r="A33" s="152">
        <v>8</v>
      </c>
      <c r="B33" s="153" t="s">
        <v>199</v>
      </c>
      <c r="C33" s="151" t="s">
        <v>279</v>
      </c>
      <c r="D33" s="154" t="s">
        <v>280</v>
      </c>
      <c r="E33" s="155">
        <v>1</v>
      </c>
      <c r="F33" s="156" t="s">
        <v>202</v>
      </c>
      <c r="H33" s="157">
        <f>ROUND(E33*G33,2)</f>
        <v>0</v>
      </c>
      <c r="J33" s="157">
        <f>ROUND(E33*G33,2)</f>
        <v>0</v>
      </c>
      <c r="K33" s="158">
        <v>0.02985</v>
      </c>
      <c r="L33" s="158">
        <f>E33*K33</f>
        <v>0.02985</v>
      </c>
      <c r="N33" s="155">
        <f>E33*M33</f>
        <v>0</v>
      </c>
      <c r="O33" s="156">
        <v>20</v>
      </c>
      <c r="P33" s="156" t="s">
        <v>154</v>
      </c>
      <c r="V33" s="159" t="s">
        <v>203</v>
      </c>
      <c r="W33" s="160">
        <v>1.6</v>
      </c>
      <c r="X33" s="151" t="s">
        <v>279</v>
      </c>
      <c r="Y33" s="151" t="s">
        <v>279</v>
      </c>
      <c r="Z33" s="156" t="s">
        <v>204</v>
      </c>
      <c r="AB33" s="156">
        <v>7</v>
      </c>
      <c r="AC33" s="156" t="s">
        <v>205</v>
      </c>
      <c r="AJ33" s="113" t="s">
        <v>206</v>
      </c>
      <c r="AK33" s="113" t="s">
        <v>159</v>
      </c>
    </row>
    <row r="34" spans="1:37" ht="9.75">
      <c r="A34" s="152">
        <v>9</v>
      </c>
      <c r="B34" s="153" t="s">
        <v>207</v>
      </c>
      <c r="C34" s="151" t="s">
        <v>247</v>
      </c>
      <c r="D34" s="154" t="s">
        <v>248</v>
      </c>
      <c r="E34" s="155">
        <v>4</v>
      </c>
      <c r="F34" s="156" t="s">
        <v>202</v>
      </c>
      <c r="H34" s="157">
        <f>ROUND(E34*G34,2)</f>
        <v>0</v>
      </c>
      <c r="J34" s="157">
        <f>ROUND(E34*G34,2)</f>
        <v>0</v>
      </c>
      <c r="K34" s="158">
        <v>7E-05</v>
      </c>
      <c r="L34" s="158">
        <f>E34*K34</f>
        <v>0.00028</v>
      </c>
      <c r="N34" s="155">
        <f>E34*M34</f>
        <v>0</v>
      </c>
      <c r="O34" s="156">
        <v>20</v>
      </c>
      <c r="P34" s="156" t="s">
        <v>154</v>
      </c>
      <c r="V34" s="159" t="s">
        <v>203</v>
      </c>
      <c r="W34" s="160">
        <v>1.048</v>
      </c>
      <c r="X34" s="151" t="s">
        <v>249</v>
      </c>
      <c r="Y34" s="151" t="s">
        <v>247</v>
      </c>
      <c r="Z34" s="156" t="s">
        <v>211</v>
      </c>
      <c r="AB34" s="156">
        <v>1</v>
      </c>
      <c r="AC34" s="156" t="s">
        <v>157</v>
      </c>
      <c r="AJ34" s="113" t="s">
        <v>206</v>
      </c>
      <c r="AK34" s="113" t="s">
        <v>159</v>
      </c>
    </row>
    <row r="35" spans="1:37" ht="9.75">
      <c r="A35" s="152">
        <v>10</v>
      </c>
      <c r="B35" s="153" t="s">
        <v>179</v>
      </c>
      <c r="C35" s="151" t="s">
        <v>250</v>
      </c>
      <c r="D35" s="154" t="s">
        <v>251</v>
      </c>
      <c r="E35" s="155">
        <v>4</v>
      </c>
      <c r="F35" s="156" t="s">
        <v>202</v>
      </c>
      <c r="I35" s="157">
        <f>ROUND(E35*G35,2)</f>
        <v>0</v>
      </c>
      <c r="J35" s="157">
        <f>ROUND(E35*G35,2)</f>
        <v>0</v>
      </c>
      <c r="K35" s="158">
        <v>0.001</v>
      </c>
      <c r="L35" s="158">
        <f>E35*K35</f>
        <v>0.004</v>
      </c>
      <c r="N35" s="155">
        <f>E35*M35</f>
        <v>0</v>
      </c>
      <c r="O35" s="156">
        <v>20</v>
      </c>
      <c r="P35" s="156" t="s">
        <v>154</v>
      </c>
      <c r="V35" s="159" t="s">
        <v>41</v>
      </c>
      <c r="X35" s="151" t="s">
        <v>250</v>
      </c>
      <c r="Y35" s="151" t="s">
        <v>250</v>
      </c>
      <c r="Z35" s="156" t="s">
        <v>252</v>
      </c>
      <c r="AA35" s="151" t="s">
        <v>154</v>
      </c>
      <c r="AB35" s="156">
        <v>8</v>
      </c>
      <c r="AC35" s="156" t="s">
        <v>157</v>
      </c>
      <c r="AJ35" s="113" t="s">
        <v>253</v>
      </c>
      <c r="AK35" s="113" t="s">
        <v>159</v>
      </c>
    </row>
    <row r="36" spans="1:37" ht="20.25">
      <c r="A36" s="152">
        <v>11</v>
      </c>
      <c r="B36" s="153" t="s">
        <v>207</v>
      </c>
      <c r="C36" s="151" t="s">
        <v>208</v>
      </c>
      <c r="D36" s="154" t="s">
        <v>209</v>
      </c>
      <c r="F36" s="156" t="s">
        <v>137</v>
      </c>
      <c r="H36" s="157">
        <f>ROUND(E36*G36,2)</f>
        <v>0</v>
      </c>
      <c r="J36" s="157">
        <f>ROUND(E36*G36,2)</f>
        <v>0</v>
      </c>
      <c r="L36" s="158">
        <f>E36*K36</f>
        <v>0</v>
      </c>
      <c r="N36" s="155">
        <f>E36*M36</f>
        <v>0</v>
      </c>
      <c r="O36" s="156">
        <v>20</v>
      </c>
      <c r="P36" s="156" t="s">
        <v>154</v>
      </c>
      <c r="V36" s="159" t="s">
        <v>203</v>
      </c>
      <c r="X36" s="151" t="s">
        <v>210</v>
      </c>
      <c r="Y36" s="151" t="s">
        <v>208</v>
      </c>
      <c r="Z36" s="156" t="s">
        <v>211</v>
      </c>
      <c r="AB36" s="156">
        <v>1</v>
      </c>
      <c r="AC36" s="156" t="s">
        <v>157</v>
      </c>
      <c r="AJ36" s="113" t="s">
        <v>206</v>
      </c>
      <c r="AK36" s="113" t="s">
        <v>159</v>
      </c>
    </row>
    <row r="37" spans="4:23" ht="9.75">
      <c r="D37" s="161" t="s">
        <v>212</v>
      </c>
      <c r="E37" s="162">
        <f>J37</f>
        <v>0</v>
      </c>
      <c r="H37" s="162">
        <f>SUM(H31:H36)</f>
        <v>0</v>
      </c>
      <c r="I37" s="162">
        <f>SUM(I31:I36)</f>
        <v>0</v>
      </c>
      <c r="J37" s="162">
        <f>SUM(J31:J36)</f>
        <v>0</v>
      </c>
      <c r="L37" s="163">
        <f>SUM(L31:L36)</f>
        <v>0.03413</v>
      </c>
      <c r="N37" s="164">
        <f>SUM(N31:N36)</f>
        <v>0</v>
      </c>
      <c r="W37" s="160">
        <f>SUM(W31:W36)</f>
        <v>2.648</v>
      </c>
    </row>
    <row r="39" spans="4:23" ht="9.75">
      <c r="D39" s="161" t="s">
        <v>213</v>
      </c>
      <c r="E39" s="162">
        <f>J39</f>
        <v>0</v>
      </c>
      <c r="H39" s="162">
        <f>+H37</f>
        <v>0</v>
      </c>
      <c r="I39" s="162">
        <f>+I37</f>
        <v>0</v>
      </c>
      <c r="J39" s="162">
        <f>+J37</f>
        <v>0</v>
      </c>
      <c r="L39" s="163">
        <f>+L37</f>
        <v>0.03413</v>
      </c>
      <c r="N39" s="164">
        <f>+N37</f>
        <v>0</v>
      </c>
      <c r="W39" s="160">
        <f>+W37</f>
        <v>2.648</v>
      </c>
    </row>
    <row r="41" spans="4:23" ht="9.75">
      <c r="D41" s="165" t="s">
        <v>194</v>
      </c>
      <c r="E41" s="162">
        <f>J41</f>
        <v>0</v>
      </c>
      <c r="H41" s="162">
        <f>+H29+H39</f>
        <v>0</v>
      </c>
      <c r="I41" s="162">
        <f>+I29+I39</f>
        <v>0</v>
      </c>
      <c r="J41" s="162">
        <f>+J29+J39</f>
        <v>0</v>
      </c>
      <c r="L41" s="163">
        <f>+L29+L39</f>
        <v>0.39688733000000004</v>
      </c>
      <c r="N41" s="164">
        <f>+N29+N39</f>
        <v>0</v>
      </c>
      <c r="W41" s="160">
        <f>+W29+W39</f>
        <v>4.417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K36"/>
  <sheetViews>
    <sheetView showGridLines="0" zoomScalePageLayoutView="0" workbookViewId="0" topLeftCell="A1">
      <pane xSplit="4" ySplit="10" topLeftCell="E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45" sqref="AO45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8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281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148</v>
      </c>
    </row>
    <row r="13" ht="9.75">
      <c r="B13" s="151" t="s">
        <v>149</v>
      </c>
    </row>
    <row r="14" spans="1:37" ht="9.75">
      <c r="A14" s="152">
        <v>1</v>
      </c>
      <c r="B14" s="153" t="s">
        <v>160</v>
      </c>
      <c r="C14" s="151" t="s">
        <v>216</v>
      </c>
      <c r="D14" s="154" t="s">
        <v>217</v>
      </c>
      <c r="E14" s="155">
        <v>0.094</v>
      </c>
      <c r="F14" s="156" t="s">
        <v>182</v>
      </c>
      <c r="H14" s="157">
        <f>ROUND(E14*G14,2)</f>
        <v>0</v>
      </c>
      <c r="J14" s="157">
        <f>ROUND(E14*G14,2)</f>
        <v>0</v>
      </c>
      <c r="L14" s="158">
        <f>E14*K14</f>
        <v>0</v>
      </c>
      <c r="N14" s="155">
        <f>E14*M14</f>
        <v>0</v>
      </c>
      <c r="O14" s="156">
        <v>20</v>
      </c>
      <c r="P14" s="156" t="s">
        <v>154</v>
      </c>
      <c r="V14" s="159" t="s">
        <v>49</v>
      </c>
      <c r="W14" s="160">
        <v>0.037</v>
      </c>
      <c r="X14" s="151" t="s">
        <v>218</v>
      </c>
      <c r="Y14" s="151" t="s">
        <v>216</v>
      </c>
      <c r="Z14" s="156" t="s">
        <v>178</v>
      </c>
      <c r="AB14" s="156">
        <v>1</v>
      </c>
      <c r="AC14" s="156" t="s">
        <v>157</v>
      </c>
      <c r="AJ14" s="113" t="s">
        <v>158</v>
      </c>
      <c r="AK14" s="113" t="s">
        <v>159</v>
      </c>
    </row>
    <row r="15" spans="1:37" ht="9.75">
      <c r="A15" s="152">
        <v>2</v>
      </c>
      <c r="B15" s="153" t="s">
        <v>166</v>
      </c>
      <c r="C15" s="151" t="s">
        <v>219</v>
      </c>
      <c r="D15" s="154" t="s">
        <v>220</v>
      </c>
      <c r="E15" s="155">
        <v>0.094</v>
      </c>
      <c r="F15" s="156" t="s">
        <v>182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49</v>
      </c>
      <c r="W15" s="160">
        <v>0.262</v>
      </c>
      <c r="X15" s="151" t="s">
        <v>221</v>
      </c>
      <c r="Y15" s="151" t="s">
        <v>219</v>
      </c>
      <c r="Z15" s="156" t="s">
        <v>178</v>
      </c>
      <c r="AB15" s="156">
        <v>1</v>
      </c>
      <c r="AC15" s="156" t="s">
        <v>157</v>
      </c>
      <c r="AJ15" s="113" t="s">
        <v>158</v>
      </c>
      <c r="AK15" s="113" t="s">
        <v>159</v>
      </c>
    </row>
    <row r="16" spans="1:37" ht="9.75">
      <c r="A16" s="152">
        <v>3</v>
      </c>
      <c r="B16" s="153" t="s">
        <v>166</v>
      </c>
      <c r="C16" s="151" t="s">
        <v>222</v>
      </c>
      <c r="D16" s="154" t="s">
        <v>223</v>
      </c>
      <c r="E16" s="155">
        <v>0.094</v>
      </c>
      <c r="F16" s="156" t="s">
        <v>182</v>
      </c>
      <c r="H16" s="157">
        <f>ROUND(E16*G16,2)</f>
        <v>0</v>
      </c>
      <c r="J16" s="157">
        <f>ROUND(E16*G16,2)</f>
        <v>0</v>
      </c>
      <c r="L16" s="158">
        <f>E16*K16</f>
        <v>0</v>
      </c>
      <c r="N16" s="155">
        <f>E16*M16</f>
        <v>0</v>
      </c>
      <c r="O16" s="156">
        <v>20</v>
      </c>
      <c r="P16" s="156" t="s">
        <v>154</v>
      </c>
      <c r="V16" s="159" t="s">
        <v>49</v>
      </c>
      <c r="W16" s="160">
        <v>0.008</v>
      </c>
      <c r="X16" s="151" t="s">
        <v>224</v>
      </c>
      <c r="Y16" s="151" t="s">
        <v>222</v>
      </c>
      <c r="Z16" s="156" t="s">
        <v>225</v>
      </c>
      <c r="AB16" s="156">
        <v>1</v>
      </c>
      <c r="AC16" s="156" t="s">
        <v>157</v>
      </c>
      <c r="AJ16" s="113" t="s">
        <v>158</v>
      </c>
      <c r="AK16" s="113" t="s">
        <v>159</v>
      </c>
    </row>
    <row r="17" spans="1:37" ht="9.75">
      <c r="A17" s="152">
        <v>4</v>
      </c>
      <c r="B17" s="153" t="s">
        <v>166</v>
      </c>
      <c r="C17" s="151" t="s">
        <v>226</v>
      </c>
      <c r="D17" s="154" t="s">
        <v>227</v>
      </c>
      <c r="E17" s="155">
        <v>0.094</v>
      </c>
      <c r="F17" s="156" t="s">
        <v>182</v>
      </c>
      <c r="H17" s="157">
        <f>ROUND(E17*G17,2)</f>
        <v>0</v>
      </c>
      <c r="J17" s="157">
        <f>ROUND(E17*G17,2)</f>
        <v>0</v>
      </c>
      <c r="L17" s="158">
        <f>E17*K17</f>
        <v>0</v>
      </c>
      <c r="N17" s="155">
        <f>E17*M17</f>
        <v>0</v>
      </c>
      <c r="O17" s="156">
        <v>20</v>
      </c>
      <c r="P17" s="156" t="s">
        <v>154</v>
      </c>
      <c r="V17" s="159" t="s">
        <v>49</v>
      </c>
      <c r="W17" s="160">
        <v>0.001</v>
      </c>
      <c r="X17" s="151" t="s">
        <v>228</v>
      </c>
      <c r="Y17" s="151" t="s">
        <v>226</v>
      </c>
      <c r="Z17" s="156" t="s">
        <v>225</v>
      </c>
      <c r="AB17" s="156">
        <v>1</v>
      </c>
      <c r="AC17" s="156" t="s">
        <v>157</v>
      </c>
      <c r="AJ17" s="113" t="s">
        <v>158</v>
      </c>
      <c r="AK17" s="113" t="s">
        <v>159</v>
      </c>
    </row>
    <row r="18" spans="4:23" ht="9.75">
      <c r="D18" s="161" t="s">
        <v>185</v>
      </c>
      <c r="E18" s="162">
        <f>J18</f>
        <v>0</v>
      </c>
      <c r="H18" s="162">
        <f>SUM(H12:H17)</f>
        <v>0</v>
      </c>
      <c r="I18" s="162">
        <f>SUM(I12:I17)</f>
        <v>0</v>
      </c>
      <c r="J18" s="162">
        <f>SUM(J12:J17)</f>
        <v>0</v>
      </c>
      <c r="L18" s="163">
        <f>SUM(L12:L17)</f>
        <v>0</v>
      </c>
      <c r="N18" s="164">
        <f>SUM(N12:N17)</f>
        <v>0</v>
      </c>
      <c r="W18" s="160">
        <f>SUM(W12:W17)</f>
        <v>0.308</v>
      </c>
    </row>
    <row r="20" spans="4:23" ht="9.75">
      <c r="D20" s="161" t="s">
        <v>193</v>
      </c>
      <c r="E20" s="164">
        <f>J20</f>
        <v>0</v>
      </c>
      <c r="H20" s="162">
        <f>+H18</f>
        <v>0</v>
      </c>
      <c r="I20" s="162">
        <f>+I18</f>
        <v>0</v>
      </c>
      <c r="J20" s="162">
        <f>+J18</f>
        <v>0</v>
      </c>
      <c r="L20" s="163">
        <f>+L18</f>
        <v>0</v>
      </c>
      <c r="N20" s="164">
        <f>+N18</f>
        <v>0</v>
      </c>
      <c r="W20" s="160">
        <f>+W18</f>
        <v>0.308</v>
      </c>
    </row>
    <row r="22" ht="9.75">
      <c r="B22" s="150" t="s">
        <v>197</v>
      </c>
    </row>
    <row r="23" ht="9.75">
      <c r="B23" s="151" t="s">
        <v>282</v>
      </c>
    </row>
    <row r="24" spans="1:37" ht="20.25">
      <c r="A24" s="152">
        <v>5</v>
      </c>
      <c r="B24" s="153" t="s">
        <v>283</v>
      </c>
      <c r="C24" s="151" t="s">
        <v>284</v>
      </c>
      <c r="D24" s="154" t="s">
        <v>285</v>
      </c>
      <c r="E24" s="155">
        <v>2</v>
      </c>
      <c r="F24" s="156" t="s">
        <v>163</v>
      </c>
      <c r="H24" s="157">
        <f>ROUND(E24*G24,2)</f>
        <v>0</v>
      </c>
      <c r="J24" s="157">
        <f>ROUND(E24*G24,2)</f>
        <v>0</v>
      </c>
      <c r="K24" s="158">
        <v>0.00017</v>
      </c>
      <c r="L24" s="158">
        <f>E24*K24</f>
        <v>0.00034</v>
      </c>
      <c r="N24" s="155">
        <f>E24*M24</f>
        <v>0</v>
      </c>
      <c r="O24" s="156">
        <v>20</v>
      </c>
      <c r="P24" s="156" t="s">
        <v>154</v>
      </c>
      <c r="V24" s="159" t="s">
        <v>203</v>
      </c>
      <c r="W24" s="160">
        <v>0.068</v>
      </c>
      <c r="X24" s="151" t="s">
        <v>286</v>
      </c>
      <c r="Y24" s="151" t="s">
        <v>284</v>
      </c>
      <c r="Z24" s="156" t="s">
        <v>287</v>
      </c>
      <c r="AB24" s="156">
        <v>1</v>
      </c>
      <c r="AC24" s="156" t="s">
        <v>157</v>
      </c>
      <c r="AJ24" s="113" t="s">
        <v>206</v>
      </c>
      <c r="AK24" s="113" t="s">
        <v>159</v>
      </c>
    </row>
    <row r="25" spans="1:37" ht="9.75">
      <c r="A25" s="152">
        <v>6</v>
      </c>
      <c r="B25" s="153" t="s">
        <v>179</v>
      </c>
      <c r="C25" s="151" t="s">
        <v>288</v>
      </c>
      <c r="D25" s="154" t="s">
        <v>289</v>
      </c>
      <c r="E25" s="155">
        <v>0.004</v>
      </c>
      <c r="F25" s="156" t="s">
        <v>189</v>
      </c>
      <c r="I25" s="157">
        <f>ROUND(E25*G25,2)</f>
        <v>0</v>
      </c>
      <c r="J25" s="157">
        <f>ROUND(E25*G25,2)</f>
        <v>0</v>
      </c>
      <c r="K25" s="158">
        <v>1</v>
      </c>
      <c r="L25" s="158">
        <f>E25*K25</f>
        <v>0.004</v>
      </c>
      <c r="N25" s="155">
        <f>E25*M25</f>
        <v>0</v>
      </c>
      <c r="O25" s="156">
        <v>20</v>
      </c>
      <c r="P25" s="156" t="s">
        <v>154</v>
      </c>
      <c r="V25" s="159" t="s">
        <v>41</v>
      </c>
      <c r="X25" s="151" t="s">
        <v>288</v>
      </c>
      <c r="Y25" s="151" t="s">
        <v>288</v>
      </c>
      <c r="Z25" s="156" t="s">
        <v>290</v>
      </c>
      <c r="AA25" s="151" t="s">
        <v>154</v>
      </c>
      <c r="AB25" s="156">
        <v>2</v>
      </c>
      <c r="AC25" s="156" t="s">
        <v>157</v>
      </c>
      <c r="AJ25" s="113" t="s">
        <v>253</v>
      </c>
      <c r="AK25" s="113" t="s">
        <v>159</v>
      </c>
    </row>
    <row r="26" spans="1:37" ht="9.75">
      <c r="A26" s="152">
        <v>7</v>
      </c>
      <c r="B26" s="153" t="s">
        <v>283</v>
      </c>
      <c r="C26" s="151" t="s">
        <v>291</v>
      </c>
      <c r="D26" s="154" t="s">
        <v>292</v>
      </c>
      <c r="F26" s="156" t="s">
        <v>137</v>
      </c>
      <c r="H26" s="157">
        <f>ROUND(E26*G26,2)</f>
        <v>0</v>
      </c>
      <c r="J26" s="157">
        <f>ROUND(E26*G26,2)</f>
        <v>0</v>
      </c>
      <c r="L26" s="158">
        <f>E26*K26</f>
        <v>0</v>
      </c>
      <c r="N26" s="155">
        <f>E26*M26</f>
        <v>0</v>
      </c>
      <c r="O26" s="156">
        <v>20</v>
      </c>
      <c r="P26" s="156" t="s">
        <v>154</v>
      </c>
      <c r="V26" s="159" t="s">
        <v>203</v>
      </c>
      <c r="X26" s="151" t="s">
        <v>293</v>
      </c>
      <c r="Y26" s="151" t="s">
        <v>291</v>
      </c>
      <c r="Z26" s="156" t="s">
        <v>287</v>
      </c>
      <c r="AB26" s="156">
        <v>1</v>
      </c>
      <c r="AC26" s="156" t="s">
        <v>157</v>
      </c>
      <c r="AJ26" s="113" t="s">
        <v>206</v>
      </c>
      <c r="AK26" s="113" t="s">
        <v>159</v>
      </c>
    </row>
    <row r="27" spans="4:23" ht="9.75">
      <c r="D27" s="161" t="s">
        <v>294</v>
      </c>
      <c r="E27" s="162">
        <f>J27</f>
        <v>0</v>
      </c>
      <c r="H27" s="162">
        <f>SUM(H22:H26)</f>
        <v>0</v>
      </c>
      <c r="I27" s="162">
        <f>SUM(I22:I26)</f>
        <v>0</v>
      </c>
      <c r="J27" s="162">
        <f>SUM(J22:J26)</f>
        <v>0</v>
      </c>
      <c r="L27" s="163">
        <f>SUM(L22:L26)</f>
        <v>0.00434</v>
      </c>
      <c r="N27" s="164">
        <f>SUM(N22:N26)</f>
        <v>0</v>
      </c>
      <c r="W27" s="160">
        <f>SUM(W22:W26)</f>
        <v>0.068</v>
      </c>
    </row>
    <row r="29" ht="9.75">
      <c r="B29" s="151" t="s">
        <v>198</v>
      </c>
    </row>
    <row r="30" spans="1:37" ht="9.75">
      <c r="A30" s="152">
        <v>8</v>
      </c>
      <c r="B30" s="153" t="s">
        <v>199</v>
      </c>
      <c r="C30" s="151" t="s">
        <v>258</v>
      </c>
      <c r="D30" s="154" t="s">
        <v>295</v>
      </c>
      <c r="E30" s="155">
        <v>2</v>
      </c>
      <c r="F30" s="156" t="s">
        <v>202</v>
      </c>
      <c r="H30" s="157">
        <f>ROUND(E30*G30,2)</f>
        <v>0</v>
      </c>
      <c r="J30" s="157">
        <f>ROUND(E30*G30,2)</f>
        <v>0</v>
      </c>
      <c r="L30" s="158">
        <f>E30*K30</f>
        <v>0</v>
      </c>
      <c r="N30" s="155">
        <f>E30*M30</f>
        <v>0</v>
      </c>
      <c r="O30" s="156">
        <v>20</v>
      </c>
      <c r="P30" s="156" t="s">
        <v>154</v>
      </c>
      <c r="V30" s="159" t="s">
        <v>203</v>
      </c>
      <c r="W30" s="160">
        <v>3.88</v>
      </c>
      <c r="X30" s="151" t="s">
        <v>258</v>
      </c>
      <c r="Y30" s="151" t="s">
        <v>258</v>
      </c>
      <c r="Z30" s="156" t="s">
        <v>204</v>
      </c>
      <c r="AB30" s="156">
        <v>7</v>
      </c>
      <c r="AC30" s="156" t="s">
        <v>205</v>
      </c>
      <c r="AJ30" s="113" t="s">
        <v>206</v>
      </c>
      <c r="AK30" s="113" t="s">
        <v>159</v>
      </c>
    </row>
    <row r="31" spans="1:37" ht="20.25">
      <c r="A31" s="152">
        <v>9</v>
      </c>
      <c r="B31" s="153" t="s">
        <v>207</v>
      </c>
      <c r="C31" s="151" t="s">
        <v>208</v>
      </c>
      <c r="D31" s="154" t="s">
        <v>209</v>
      </c>
      <c r="F31" s="156" t="s">
        <v>137</v>
      </c>
      <c r="H31" s="157">
        <f>ROUND(E31*G31,2)</f>
        <v>0</v>
      </c>
      <c r="J31" s="157">
        <f>ROUND(E31*G31,2)</f>
        <v>0</v>
      </c>
      <c r="L31" s="158">
        <f>E31*K31</f>
        <v>0</v>
      </c>
      <c r="N31" s="155">
        <f>E31*M31</f>
        <v>0</v>
      </c>
      <c r="O31" s="156">
        <v>20</v>
      </c>
      <c r="P31" s="156" t="s">
        <v>154</v>
      </c>
      <c r="V31" s="159" t="s">
        <v>203</v>
      </c>
      <c r="X31" s="151" t="s">
        <v>210</v>
      </c>
      <c r="Y31" s="151" t="s">
        <v>208</v>
      </c>
      <c r="Z31" s="156" t="s">
        <v>211</v>
      </c>
      <c r="AB31" s="156">
        <v>1</v>
      </c>
      <c r="AC31" s="156" t="s">
        <v>157</v>
      </c>
      <c r="AJ31" s="113" t="s">
        <v>206</v>
      </c>
      <c r="AK31" s="113" t="s">
        <v>159</v>
      </c>
    </row>
    <row r="32" spans="4:23" ht="9.75">
      <c r="D32" s="161" t="s">
        <v>212</v>
      </c>
      <c r="E32" s="162">
        <f>J32</f>
        <v>0</v>
      </c>
      <c r="H32" s="162">
        <f>SUM(H29:H31)</f>
        <v>0</v>
      </c>
      <c r="I32" s="162">
        <f>SUM(I29:I31)</f>
        <v>0</v>
      </c>
      <c r="J32" s="162">
        <f>SUM(J29:J31)</f>
        <v>0</v>
      </c>
      <c r="L32" s="163">
        <f>SUM(L29:L31)</f>
        <v>0</v>
      </c>
      <c r="N32" s="164">
        <f>SUM(N29:N31)</f>
        <v>0</v>
      </c>
      <c r="W32" s="160">
        <f>SUM(W29:W31)</f>
        <v>3.88</v>
      </c>
    </row>
    <row r="34" spans="4:23" ht="9.75">
      <c r="D34" s="161" t="s">
        <v>213</v>
      </c>
      <c r="E34" s="162">
        <f>J34</f>
        <v>0</v>
      </c>
      <c r="H34" s="162">
        <f>+H27+H32</f>
        <v>0</v>
      </c>
      <c r="I34" s="162">
        <f>+I27+I32</f>
        <v>0</v>
      </c>
      <c r="J34" s="162">
        <f>+J27+J32</f>
        <v>0</v>
      </c>
      <c r="L34" s="163">
        <f>+L27+L32</f>
        <v>0.00434</v>
      </c>
      <c r="N34" s="164">
        <f>+N27+N32</f>
        <v>0</v>
      </c>
      <c r="W34" s="160">
        <f>+W27+W32</f>
        <v>3.948</v>
      </c>
    </row>
    <row r="36" spans="4:23" ht="9.75">
      <c r="D36" s="165" t="s">
        <v>194</v>
      </c>
      <c r="E36" s="162">
        <f>J36</f>
        <v>0</v>
      </c>
      <c r="H36" s="162">
        <f>+H20+H34</f>
        <v>0</v>
      </c>
      <c r="I36" s="162">
        <f>+I20+I34</f>
        <v>0</v>
      </c>
      <c r="J36" s="162">
        <f>+J20+J34</f>
        <v>0</v>
      </c>
      <c r="L36" s="163">
        <f>+L20+L34</f>
        <v>0.00434</v>
      </c>
      <c r="N36" s="164">
        <f>+N20+N34</f>
        <v>0</v>
      </c>
      <c r="W36" s="160">
        <f>+W20+W34</f>
        <v>4.256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2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2" sqref="D12"/>
    </sheetView>
  </sheetViews>
  <sheetFormatPr defaultColWidth="9.140625" defaultRowHeight="12.75"/>
  <cols>
    <col min="1" max="1" width="9.140625" style="7" customWidth="1"/>
    <col min="2" max="2" width="42.7109375" style="111" customWidth="1"/>
    <col min="3" max="3" width="14.8515625" style="7" customWidth="1"/>
    <col min="4" max="4" width="15.28125" style="7" customWidth="1"/>
    <col min="5" max="5" width="11.8515625" style="7" customWidth="1"/>
    <col min="6" max="7" width="9.140625" style="7" customWidth="1"/>
    <col min="8" max="16384" width="9.140625" style="7" customWidth="1"/>
  </cols>
  <sheetData>
    <row r="1" spans="2:5" s="3" customFormat="1" ht="10.5" thickTop="1">
      <c r="B1" s="1" t="s">
        <v>58</v>
      </c>
      <c r="C1" s="2" t="s">
        <v>59</v>
      </c>
      <c r="D1" s="2" t="s">
        <v>88</v>
      </c>
      <c r="E1" s="2" t="s">
        <v>60</v>
      </c>
    </row>
    <row r="2" spans="2:5" s="6" customFormat="1" ht="10.5" thickBot="1">
      <c r="B2" s="4"/>
      <c r="C2" s="5" t="s">
        <v>6</v>
      </c>
      <c r="D2" s="5" t="s">
        <v>6</v>
      </c>
      <c r="E2" s="5" t="s">
        <v>6</v>
      </c>
    </row>
    <row r="3" ht="10.5" thickTop="1"/>
    <row r="4" ht="9.75">
      <c r="B4" s="111" t="s">
        <v>61</v>
      </c>
    </row>
    <row r="5" ht="9.75">
      <c r="B5" s="111" t="s">
        <v>62</v>
      </c>
    </row>
    <row r="7" ht="9.75">
      <c r="B7" s="111" t="s">
        <v>63</v>
      </c>
    </row>
    <row r="8" ht="9.75">
      <c r="B8" s="111" t="s">
        <v>64</v>
      </c>
    </row>
    <row r="9" ht="9.75">
      <c r="B9" s="111" t="s">
        <v>65</v>
      </c>
    </row>
    <row r="10" ht="9.75">
      <c r="B10" s="111" t="s">
        <v>66</v>
      </c>
    </row>
    <row r="11" ht="9.75">
      <c r="B11" s="111" t="s">
        <v>67</v>
      </c>
    </row>
    <row r="12" ht="9.75">
      <c r="B12" s="111" t="s">
        <v>68</v>
      </c>
    </row>
    <row r="13" ht="9.75">
      <c r="B13" s="111" t="s">
        <v>69</v>
      </c>
    </row>
    <row r="14" ht="9.75">
      <c r="B14" s="111" t="s">
        <v>70</v>
      </c>
    </row>
    <row r="15" ht="9.75">
      <c r="B15" s="111" t="s">
        <v>71</v>
      </c>
    </row>
    <row r="16" ht="9.75">
      <c r="B16" s="111" t="s">
        <v>72</v>
      </c>
    </row>
    <row r="17" ht="9.75">
      <c r="B17" s="111" t="s">
        <v>73</v>
      </c>
    </row>
    <row r="18" ht="9.75">
      <c r="B18" s="111" t="s">
        <v>74</v>
      </c>
    </row>
    <row r="19" ht="9.75">
      <c r="B19" s="111" t="s">
        <v>75</v>
      </c>
    </row>
    <row r="20" ht="9.75">
      <c r="B20" s="111" t="s">
        <v>76</v>
      </c>
    </row>
    <row r="22" ht="9.75">
      <c r="B22" s="111" t="s">
        <v>77</v>
      </c>
    </row>
  </sheetData>
  <sheetProtection/>
  <printOptions/>
  <pageMargins left="0.18" right="0.29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8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45" sqref="O45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8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100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148</v>
      </c>
    </row>
    <row r="13" ht="9.75">
      <c r="B13" s="151" t="s">
        <v>149</v>
      </c>
    </row>
    <row r="14" spans="1:37" ht="9.75">
      <c r="A14" s="152">
        <v>1</v>
      </c>
      <c r="B14" s="153" t="s">
        <v>150</v>
      </c>
      <c r="C14" s="151" t="s">
        <v>151</v>
      </c>
      <c r="D14" s="154" t="s">
        <v>152</v>
      </c>
      <c r="E14" s="155">
        <v>0.965</v>
      </c>
      <c r="F14" s="156" t="s">
        <v>153</v>
      </c>
      <c r="H14" s="157">
        <f>ROUND(E14*G14,2)</f>
        <v>0</v>
      </c>
      <c r="J14" s="157">
        <f aca="true" t="shared" si="0" ref="J14:J19">ROUND(E14*G14,2)</f>
        <v>0</v>
      </c>
      <c r="L14" s="158">
        <f aca="true" t="shared" si="1" ref="L14:L19">E14*K14</f>
        <v>0</v>
      </c>
      <c r="N14" s="155">
        <f aca="true" t="shared" si="2" ref="N14:N19">E14*M14</f>
        <v>0</v>
      </c>
      <c r="O14" s="156">
        <v>20</v>
      </c>
      <c r="P14" s="156" t="s">
        <v>154</v>
      </c>
      <c r="V14" s="159" t="s">
        <v>49</v>
      </c>
      <c r="W14" s="160">
        <v>302.585</v>
      </c>
      <c r="X14" s="151" t="s">
        <v>155</v>
      </c>
      <c r="Y14" s="151" t="s">
        <v>151</v>
      </c>
      <c r="Z14" s="156" t="s">
        <v>156</v>
      </c>
      <c r="AB14" s="156">
        <v>1</v>
      </c>
      <c r="AC14" s="156" t="s">
        <v>157</v>
      </c>
      <c r="AJ14" s="113" t="s">
        <v>158</v>
      </c>
      <c r="AK14" s="113" t="s">
        <v>159</v>
      </c>
    </row>
    <row r="15" spans="1:37" ht="9.75">
      <c r="A15" s="152">
        <v>2</v>
      </c>
      <c r="B15" s="153" t="s">
        <v>160</v>
      </c>
      <c r="C15" s="151" t="s">
        <v>161</v>
      </c>
      <c r="D15" s="154" t="s">
        <v>162</v>
      </c>
      <c r="E15" s="155">
        <v>9650</v>
      </c>
      <c r="F15" s="156" t="s">
        <v>163</v>
      </c>
      <c r="H15" s="157">
        <f>ROUND(E15*G15,2)</f>
        <v>0</v>
      </c>
      <c r="J15" s="157">
        <f t="shared" si="0"/>
        <v>0</v>
      </c>
      <c r="L15" s="158">
        <f t="shared" si="1"/>
        <v>0</v>
      </c>
      <c r="N15" s="155">
        <f t="shared" si="2"/>
        <v>0</v>
      </c>
      <c r="O15" s="156">
        <v>20</v>
      </c>
      <c r="P15" s="156" t="s">
        <v>154</v>
      </c>
      <c r="V15" s="159" t="s">
        <v>49</v>
      </c>
      <c r="W15" s="160">
        <v>829.9</v>
      </c>
      <c r="X15" s="151" t="s">
        <v>164</v>
      </c>
      <c r="Y15" s="151" t="s">
        <v>161</v>
      </c>
      <c r="Z15" s="156" t="s">
        <v>165</v>
      </c>
      <c r="AB15" s="156">
        <v>1</v>
      </c>
      <c r="AC15" s="156" t="s">
        <v>157</v>
      </c>
      <c r="AJ15" s="113" t="s">
        <v>158</v>
      </c>
      <c r="AK15" s="113" t="s">
        <v>159</v>
      </c>
    </row>
    <row r="16" spans="1:37" ht="9.75">
      <c r="A16" s="152">
        <v>3</v>
      </c>
      <c r="B16" s="153" t="s">
        <v>166</v>
      </c>
      <c r="C16" s="151" t="s">
        <v>167</v>
      </c>
      <c r="D16" s="154" t="s">
        <v>168</v>
      </c>
      <c r="E16" s="155">
        <v>9650</v>
      </c>
      <c r="F16" s="156" t="s">
        <v>163</v>
      </c>
      <c r="H16" s="157">
        <f>ROUND(E16*G16,2)</f>
        <v>0</v>
      </c>
      <c r="J16" s="157">
        <f t="shared" si="0"/>
        <v>0</v>
      </c>
      <c r="L16" s="158">
        <f t="shared" si="1"/>
        <v>0</v>
      </c>
      <c r="N16" s="155">
        <f t="shared" si="2"/>
        <v>0</v>
      </c>
      <c r="O16" s="156">
        <v>20</v>
      </c>
      <c r="P16" s="156" t="s">
        <v>154</v>
      </c>
      <c r="V16" s="159" t="s">
        <v>49</v>
      </c>
      <c r="W16" s="160">
        <v>19.3</v>
      </c>
      <c r="X16" s="151" t="s">
        <v>169</v>
      </c>
      <c r="Y16" s="151" t="s">
        <v>167</v>
      </c>
      <c r="Z16" s="156" t="s">
        <v>165</v>
      </c>
      <c r="AB16" s="156">
        <v>1</v>
      </c>
      <c r="AC16" s="156" t="s">
        <v>157</v>
      </c>
      <c r="AJ16" s="113" t="s">
        <v>158</v>
      </c>
      <c r="AK16" s="113" t="s">
        <v>159</v>
      </c>
    </row>
    <row r="17" spans="1:37" ht="20.25">
      <c r="A17" s="152">
        <v>4</v>
      </c>
      <c r="B17" s="153" t="s">
        <v>170</v>
      </c>
      <c r="C17" s="151" t="s">
        <v>171</v>
      </c>
      <c r="D17" s="154" t="s">
        <v>172</v>
      </c>
      <c r="E17" s="155">
        <v>2490</v>
      </c>
      <c r="F17" s="156" t="s">
        <v>163</v>
      </c>
      <c r="H17" s="157">
        <f>ROUND(E17*G17,2)</f>
        <v>0</v>
      </c>
      <c r="J17" s="157">
        <f t="shared" si="0"/>
        <v>0</v>
      </c>
      <c r="L17" s="158">
        <f t="shared" si="1"/>
        <v>0</v>
      </c>
      <c r="N17" s="155">
        <f t="shared" si="2"/>
        <v>0</v>
      </c>
      <c r="O17" s="156">
        <v>20</v>
      </c>
      <c r="P17" s="156" t="s">
        <v>154</v>
      </c>
      <c r="V17" s="159" t="s">
        <v>49</v>
      </c>
      <c r="W17" s="160">
        <v>92.13</v>
      </c>
      <c r="X17" s="151" t="s">
        <v>173</v>
      </c>
      <c r="Y17" s="151" t="s">
        <v>171</v>
      </c>
      <c r="Z17" s="156" t="s">
        <v>174</v>
      </c>
      <c r="AB17" s="156">
        <v>1</v>
      </c>
      <c r="AC17" s="156" t="s">
        <v>157</v>
      </c>
      <c r="AJ17" s="113" t="s">
        <v>158</v>
      </c>
      <c r="AK17" s="113" t="s">
        <v>159</v>
      </c>
    </row>
    <row r="18" spans="1:37" ht="9.75">
      <c r="A18" s="152">
        <v>5</v>
      </c>
      <c r="B18" s="153" t="s">
        <v>170</v>
      </c>
      <c r="C18" s="151" t="s">
        <v>175</v>
      </c>
      <c r="D18" s="154" t="s">
        <v>176</v>
      </c>
      <c r="E18" s="155">
        <v>1500</v>
      </c>
      <c r="F18" s="156" t="s">
        <v>163</v>
      </c>
      <c r="H18" s="157">
        <f>ROUND(E18*G18,2)</f>
        <v>0</v>
      </c>
      <c r="J18" s="157">
        <f t="shared" si="0"/>
        <v>0</v>
      </c>
      <c r="L18" s="158">
        <f t="shared" si="1"/>
        <v>0</v>
      </c>
      <c r="N18" s="155">
        <f t="shared" si="2"/>
        <v>0</v>
      </c>
      <c r="O18" s="156">
        <v>20</v>
      </c>
      <c r="P18" s="156" t="s">
        <v>154</v>
      </c>
      <c r="V18" s="159" t="s">
        <v>49</v>
      </c>
      <c r="W18" s="160">
        <v>220.5</v>
      </c>
      <c r="X18" s="151" t="s">
        <v>177</v>
      </c>
      <c r="Y18" s="151" t="s">
        <v>175</v>
      </c>
      <c r="Z18" s="156" t="s">
        <v>178</v>
      </c>
      <c r="AB18" s="156">
        <v>1</v>
      </c>
      <c r="AC18" s="156" t="s">
        <v>157</v>
      </c>
      <c r="AJ18" s="113" t="s">
        <v>158</v>
      </c>
      <c r="AK18" s="113" t="s">
        <v>159</v>
      </c>
    </row>
    <row r="19" spans="1:37" ht="9.75">
      <c r="A19" s="152">
        <v>6</v>
      </c>
      <c r="B19" s="153" t="s">
        <v>179</v>
      </c>
      <c r="C19" s="151" t="s">
        <v>180</v>
      </c>
      <c r="D19" s="154" t="s">
        <v>181</v>
      </c>
      <c r="E19" s="155">
        <v>150</v>
      </c>
      <c r="F19" s="156" t="s">
        <v>182</v>
      </c>
      <c r="I19" s="157">
        <f>ROUND(E19*G19,2)</f>
        <v>0</v>
      </c>
      <c r="J19" s="157">
        <f t="shared" si="0"/>
        <v>0</v>
      </c>
      <c r="K19" s="158">
        <v>0.6</v>
      </c>
      <c r="L19" s="158">
        <f t="shared" si="1"/>
        <v>90</v>
      </c>
      <c r="N19" s="155">
        <f t="shared" si="2"/>
        <v>0</v>
      </c>
      <c r="O19" s="156">
        <v>20</v>
      </c>
      <c r="P19" s="156" t="s">
        <v>154</v>
      </c>
      <c r="V19" s="159" t="s">
        <v>41</v>
      </c>
      <c r="X19" s="151" t="s">
        <v>180</v>
      </c>
      <c r="Y19" s="151" t="s">
        <v>180</v>
      </c>
      <c r="Z19" s="156" t="s">
        <v>183</v>
      </c>
      <c r="AA19" s="151" t="s">
        <v>154</v>
      </c>
      <c r="AB19" s="156">
        <v>2</v>
      </c>
      <c r="AC19" s="156" t="s">
        <v>157</v>
      </c>
      <c r="AJ19" s="113" t="s">
        <v>184</v>
      </c>
      <c r="AK19" s="113" t="s">
        <v>159</v>
      </c>
    </row>
    <row r="20" spans="4:23" ht="9.75">
      <c r="D20" s="161" t="s">
        <v>185</v>
      </c>
      <c r="E20" s="162">
        <f>J20</f>
        <v>0</v>
      </c>
      <c r="H20" s="162">
        <f>SUM(H12:H19)</f>
        <v>0</v>
      </c>
      <c r="I20" s="162">
        <f>SUM(I12:I19)</f>
        <v>0</v>
      </c>
      <c r="J20" s="162">
        <f>SUM(J12:J19)</f>
        <v>0</v>
      </c>
      <c r="L20" s="163">
        <f>SUM(L12:L19)</f>
        <v>90</v>
      </c>
      <c r="N20" s="164">
        <f>SUM(N12:N19)</f>
        <v>0</v>
      </c>
      <c r="W20" s="160">
        <f>SUM(W12:W19)</f>
        <v>1464.415</v>
      </c>
    </row>
    <row r="22" ht="9.75">
      <c r="B22" s="151" t="s">
        <v>186</v>
      </c>
    </row>
    <row r="23" spans="1:37" ht="9.75">
      <c r="A23" s="152">
        <v>7</v>
      </c>
      <c r="B23" s="153" t="s">
        <v>170</v>
      </c>
      <c r="C23" s="151" t="s">
        <v>187</v>
      </c>
      <c r="D23" s="154" t="s">
        <v>188</v>
      </c>
      <c r="E23" s="155">
        <v>90</v>
      </c>
      <c r="F23" s="156" t="s">
        <v>189</v>
      </c>
      <c r="H23" s="157">
        <f>ROUND(E23*G23,2)</f>
        <v>0</v>
      </c>
      <c r="J23" s="157">
        <f>ROUND(E23*G23,2)</f>
        <v>0</v>
      </c>
      <c r="L23" s="158">
        <f>E23*K23</f>
        <v>0</v>
      </c>
      <c r="N23" s="155">
        <f>E23*M23</f>
        <v>0</v>
      </c>
      <c r="O23" s="156">
        <v>20</v>
      </c>
      <c r="P23" s="156" t="s">
        <v>154</v>
      </c>
      <c r="V23" s="159" t="s">
        <v>49</v>
      </c>
      <c r="W23" s="160">
        <v>6.48</v>
      </c>
      <c r="X23" s="151" t="s">
        <v>190</v>
      </c>
      <c r="Y23" s="151" t="s">
        <v>187</v>
      </c>
      <c r="Z23" s="156" t="s">
        <v>191</v>
      </c>
      <c r="AB23" s="156">
        <v>1</v>
      </c>
      <c r="AC23" s="156" t="s">
        <v>157</v>
      </c>
      <c r="AJ23" s="113" t="s">
        <v>158</v>
      </c>
      <c r="AK23" s="113" t="s">
        <v>159</v>
      </c>
    </row>
    <row r="24" spans="4:23" ht="9.75">
      <c r="D24" s="161" t="s">
        <v>192</v>
      </c>
      <c r="E24" s="162">
        <f>J24</f>
        <v>0</v>
      </c>
      <c r="H24" s="162">
        <f>SUM(H22:H23)</f>
        <v>0</v>
      </c>
      <c r="I24" s="162">
        <f>SUM(I22:I23)</f>
        <v>0</v>
      </c>
      <c r="J24" s="162">
        <f>SUM(J22:J23)</f>
        <v>0</v>
      </c>
      <c r="L24" s="163">
        <f>SUM(L22:L23)</f>
        <v>0</v>
      </c>
      <c r="N24" s="164">
        <f>SUM(N22:N23)</f>
        <v>0</v>
      </c>
      <c r="W24" s="160">
        <f>SUM(W22:W23)</f>
        <v>6.48</v>
      </c>
    </row>
    <row r="26" spans="4:23" ht="9.75">
      <c r="D26" s="161" t="s">
        <v>193</v>
      </c>
      <c r="E26" s="162">
        <f>J26</f>
        <v>0</v>
      </c>
      <c r="H26" s="162">
        <f>+H20+H24</f>
        <v>0</v>
      </c>
      <c r="I26" s="162">
        <f>+I20+I24</f>
        <v>0</v>
      </c>
      <c r="J26" s="162">
        <f>+J20+J24</f>
        <v>0</v>
      </c>
      <c r="L26" s="163">
        <f>+L20+L24</f>
        <v>90</v>
      </c>
      <c r="N26" s="164">
        <f>+N20+N24</f>
        <v>0</v>
      </c>
      <c r="W26" s="160">
        <f>+W20+W24</f>
        <v>1470.895</v>
      </c>
    </row>
    <row r="28" spans="4:23" ht="10.5" thickBot="1">
      <c r="D28" s="165" t="s">
        <v>194</v>
      </c>
      <c r="E28" s="162">
        <f>J28</f>
        <v>0</v>
      </c>
      <c r="H28" s="162">
        <f>+H26</f>
        <v>0</v>
      </c>
      <c r="I28" s="162">
        <f>+I26</f>
        <v>0</v>
      </c>
      <c r="J28" s="162">
        <f>+J26</f>
        <v>0</v>
      </c>
      <c r="L28" s="163">
        <f>+L26</f>
        <v>90</v>
      </c>
      <c r="N28" s="164">
        <f>+N26</f>
        <v>0</v>
      </c>
      <c r="W28" s="160">
        <f>+W26</f>
        <v>1470.895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8" sqref="J38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7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196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197</v>
      </c>
    </row>
    <row r="13" ht="9.75">
      <c r="B13" s="151" t="s">
        <v>198</v>
      </c>
    </row>
    <row r="14" spans="1:37" ht="9.75">
      <c r="A14" s="152">
        <v>1</v>
      </c>
      <c r="B14" s="153" t="s">
        <v>199</v>
      </c>
      <c r="C14" s="151" t="s">
        <v>200</v>
      </c>
      <c r="D14" s="154" t="s">
        <v>201</v>
      </c>
      <c r="E14" s="155">
        <v>5</v>
      </c>
      <c r="F14" s="156" t="s">
        <v>202</v>
      </c>
      <c r="H14" s="157">
        <f>ROUND(E14*G14,2)</f>
        <v>0</v>
      </c>
      <c r="J14" s="157">
        <f>ROUND(E14*G14,2)</f>
        <v>0</v>
      </c>
      <c r="K14" s="158">
        <v>0.16784</v>
      </c>
      <c r="L14" s="158">
        <f>E14*K14</f>
        <v>0.8392</v>
      </c>
      <c r="N14" s="155">
        <f>E14*M14</f>
        <v>0</v>
      </c>
      <c r="O14" s="156">
        <v>20</v>
      </c>
      <c r="P14" s="156" t="s">
        <v>154</v>
      </c>
      <c r="V14" s="159" t="s">
        <v>203</v>
      </c>
      <c r="W14" s="160">
        <v>14.215</v>
      </c>
      <c r="X14" s="151" t="s">
        <v>200</v>
      </c>
      <c r="Y14" s="151" t="s">
        <v>200</v>
      </c>
      <c r="Z14" s="156" t="s">
        <v>204</v>
      </c>
      <c r="AB14" s="156">
        <v>7</v>
      </c>
      <c r="AC14" s="156" t="s">
        <v>205</v>
      </c>
      <c r="AJ14" s="113" t="s">
        <v>206</v>
      </c>
      <c r="AK14" s="113" t="s">
        <v>159</v>
      </c>
    </row>
    <row r="15" spans="1:37" ht="20.25">
      <c r="A15" s="152">
        <v>2</v>
      </c>
      <c r="B15" s="153" t="s">
        <v>207</v>
      </c>
      <c r="C15" s="151" t="s">
        <v>208</v>
      </c>
      <c r="D15" s="154" t="s">
        <v>209</v>
      </c>
      <c r="F15" s="156" t="s">
        <v>137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203</v>
      </c>
      <c r="X15" s="151" t="s">
        <v>210</v>
      </c>
      <c r="Y15" s="151" t="s">
        <v>208</v>
      </c>
      <c r="Z15" s="156" t="s">
        <v>211</v>
      </c>
      <c r="AB15" s="156">
        <v>1</v>
      </c>
      <c r="AC15" s="156" t="s">
        <v>157</v>
      </c>
      <c r="AJ15" s="113" t="s">
        <v>206</v>
      </c>
      <c r="AK15" s="113" t="s">
        <v>159</v>
      </c>
    </row>
    <row r="16" spans="4:23" ht="9.75">
      <c r="D16" s="161" t="s">
        <v>212</v>
      </c>
      <c r="E16" s="162">
        <f>J16</f>
        <v>0</v>
      </c>
      <c r="H16" s="162">
        <f>SUM(H12:H15)</f>
        <v>0</v>
      </c>
      <c r="I16" s="162">
        <f>SUM(I12:I15)</f>
        <v>0</v>
      </c>
      <c r="J16" s="162">
        <f>SUM(J12:J15)</f>
        <v>0</v>
      </c>
      <c r="L16" s="163">
        <f>SUM(L12:L15)</f>
        <v>0.8392</v>
      </c>
      <c r="N16" s="164">
        <f>SUM(N12:N15)</f>
        <v>0</v>
      </c>
      <c r="W16" s="160">
        <f>SUM(W12:W15)</f>
        <v>14.215</v>
      </c>
    </row>
    <row r="18" spans="4:23" ht="9.75">
      <c r="D18" s="161" t="s">
        <v>213</v>
      </c>
      <c r="E18" s="162">
        <f>J18</f>
        <v>0</v>
      </c>
      <c r="H18" s="162">
        <f>+H16</f>
        <v>0</v>
      </c>
      <c r="I18" s="162">
        <f>+I16</f>
        <v>0</v>
      </c>
      <c r="J18" s="162">
        <f>+J16</f>
        <v>0</v>
      </c>
      <c r="L18" s="163">
        <f>+L16</f>
        <v>0.8392</v>
      </c>
      <c r="N18" s="164">
        <f>+N16</f>
        <v>0</v>
      </c>
      <c r="W18" s="160">
        <f>+W16</f>
        <v>14.215</v>
      </c>
    </row>
    <row r="20" spans="4:23" ht="9.75">
      <c r="D20" s="165" t="s">
        <v>194</v>
      </c>
      <c r="E20" s="162">
        <f>J20</f>
        <v>0</v>
      </c>
      <c r="H20" s="162">
        <f>+H18</f>
        <v>0</v>
      </c>
      <c r="I20" s="162">
        <f>+I18</f>
        <v>0</v>
      </c>
      <c r="J20" s="162">
        <f>+J18</f>
        <v>0</v>
      </c>
      <c r="L20" s="163">
        <f>+L18</f>
        <v>0.8392</v>
      </c>
      <c r="N20" s="164">
        <f>+N18</f>
        <v>0</v>
      </c>
      <c r="W20" s="160">
        <f>+W18</f>
        <v>14.215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41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N38" sqref="AN38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8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214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215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148</v>
      </c>
    </row>
    <row r="13" ht="9.75">
      <c r="B13" s="151" t="s">
        <v>149</v>
      </c>
    </row>
    <row r="14" spans="1:37" ht="9.75">
      <c r="A14" s="152">
        <v>1</v>
      </c>
      <c r="B14" s="153" t="s">
        <v>160</v>
      </c>
      <c r="C14" s="151" t="s">
        <v>216</v>
      </c>
      <c r="D14" s="154" t="s">
        <v>217</v>
      </c>
      <c r="E14" s="155">
        <v>0.468</v>
      </c>
      <c r="F14" s="156" t="s">
        <v>182</v>
      </c>
      <c r="H14" s="157">
        <f>ROUND(E14*G14,2)</f>
        <v>0</v>
      </c>
      <c r="J14" s="157">
        <f>ROUND(E14*G14,2)</f>
        <v>0</v>
      </c>
      <c r="L14" s="158">
        <f>E14*K14</f>
        <v>0</v>
      </c>
      <c r="N14" s="155">
        <f>E14*M14</f>
        <v>0</v>
      </c>
      <c r="O14" s="156">
        <v>20</v>
      </c>
      <c r="P14" s="156" t="s">
        <v>154</v>
      </c>
      <c r="V14" s="159" t="s">
        <v>49</v>
      </c>
      <c r="W14" s="160">
        <v>0.186</v>
      </c>
      <c r="X14" s="151" t="s">
        <v>218</v>
      </c>
      <c r="Y14" s="151" t="s">
        <v>216</v>
      </c>
      <c r="Z14" s="156" t="s">
        <v>178</v>
      </c>
      <c r="AB14" s="156">
        <v>1</v>
      </c>
      <c r="AC14" s="156" t="s">
        <v>157</v>
      </c>
      <c r="AJ14" s="113" t="s">
        <v>158</v>
      </c>
      <c r="AK14" s="113" t="s">
        <v>159</v>
      </c>
    </row>
    <row r="15" spans="1:37" ht="9.75">
      <c r="A15" s="152">
        <v>2</v>
      </c>
      <c r="B15" s="153" t="s">
        <v>166</v>
      </c>
      <c r="C15" s="151" t="s">
        <v>219</v>
      </c>
      <c r="D15" s="154" t="s">
        <v>220</v>
      </c>
      <c r="E15" s="155">
        <v>0.468</v>
      </c>
      <c r="F15" s="156" t="s">
        <v>182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49</v>
      </c>
      <c r="W15" s="160">
        <v>1.303</v>
      </c>
      <c r="X15" s="151" t="s">
        <v>221</v>
      </c>
      <c r="Y15" s="151" t="s">
        <v>219</v>
      </c>
      <c r="Z15" s="156" t="s">
        <v>178</v>
      </c>
      <c r="AB15" s="156">
        <v>1</v>
      </c>
      <c r="AC15" s="156" t="s">
        <v>157</v>
      </c>
      <c r="AJ15" s="113" t="s">
        <v>158</v>
      </c>
      <c r="AK15" s="113" t="s">
        <v>159</v>
      </c>
    </row>
    <row r="16" spans="1:37" ht="9.75">
      <c r="A16" s="152">
        <v>3</v>
      </c>
      <c r="B16" s="153" t="s">
        <v>166</v>
      </c>
      <c r="C16" s="151" t="s">
        <v>222</v>
      </c>
      <c r="D16" s="154" t="s">
        <v>223</v>
      </c>
      <c r="E16" s="155">
        <v>0.468</v>
      </c>
      <c r="F16" s="156" t="s">
        <v>182</v>
      </c>
      <c r="H16" s="157">
        <f>ROUND(E16*G16,2)</f>
        <v>0</v>
      </c>
      <c r="J16" s="157">
        <f>ROUND(E16*G16,2)</f>
        <v>0</v>
      </c>
      <c r="L16" s="158">
        <f>E16*K16</f>
        <v>0</v>
      </c>
      <c r="N16" s="155">
        <f>E16*M16</f>
        <v>0</v>
      </c>
      <c r="O16" s="156">
        <v>20</v>
      </c>
      <c r="P16" s="156" t="s">
        <v>154</v>
      </c>
      <c r="V16" s="159" t="s">
        <v>49</v>
      </c>
      <c r="W16" s="160">
        <v>0.038</v>
      </c>
      <c r="X16" s="151" t="s">
        <v>224</v>
      </c>
      <c r="Y16" s="151" t="s">
        <v>222</v>
      </c>
      <c r="Z16" s="156" t="s">
        <v>225</v>
      </c>
      <c r="AB16" s="156">
        <v>1</v>
      </c>
      <c r="AC16" s="156" t="s">
        <v>157</v>
      </c>
      <c r="AJ16" s="113" t="s">
        <v>158</v>
      </c>
      <c r="AK16" s="113" t="s">
        <v>159</v>
      </c>
    </row>
    <row r="17" spans="1:37" ht="9.75">
      <c r="A17" s="152">
        <v>4</v>
      </c>
      <c r="B17" s="153" t="s">
        <v>166</v>
      </c>
      <c r="C17" s="151" t="s">
        <v>226</v>
      </c>
      <c r="D17" s="154" t="s">
        <v>227</v>
      </c>
      <c r="E17" s="155">
        <v>0.468</v>
      </c>
      <c r="F17" s="156" t="s">
        <v>182</v>
      </c>
      <c r="H17" s="157">
        <f>ROUND(E17*G17,2)</f>
        <v>0</v>
      </c>
      <c r="J17" s="157">
        <f>ROUND(E17*G17,2)</f>
        <v>0</v>
      </c>
      <c r="L17" s="158">
        <f>E17*K17</f>
        <v>0</v>
      </c>
      <c r="N17" s="155">
        <f>E17*M17</f>
        <v>0</v>
      </c>
      <c r="O17" s="156">
        <v>20</v>
      </c>
      <c r="P17" s="156" t="s">
        <v>154</v>
      </c>
      <c r="V17" s="159" t="s">
        <v>49</v>
      </c>
      <c r="W17" s="160">
        <v>0.004</v>
      </c>
      <c r="X17" s="151" t="s">
        <v>228</v>
      </c>
      <c r="Y17" s="151" t="s">
        <v>226</v>
      </c>
      <c r="Z17" s="156" t="s">
        <v>225</v>
      </c>
      <c r="AB17" s="156">
        <v>1</v>
      </c>
      <c r="AC17" s="156" t="s">
        <v>157</v>
      </c>
      <c r="AJ17" s="113" t="s">
        <v>158</v>
      </c>
      <c r="AK17" s="113" t="s">
        <v>159</v>
      </c>
    </row>
    <row r="18" spans="4:23" ht="9.75">
      <c r="D18" s="161" t="s">
        <v>185</v>
      </c>
      <c r="E18" s="162">
        <f>J18</f>
        <v>0</v>
      </c>
      <c r="H18" s="162">
        <f>SUM(H12:H17)</f>
        <v>0</v>
      </c>
      <c r="I18" s="162">
        <f>SUM(I12:I17)</f>
        <v>0</v>
      </c>
      <c r="J18" s="162">
        <f>SUM(J12:J17)</f>
        <v>0</v>
      </c>
      <c r="L18" s="163">
        <f>SUM(L12:L17)</f>
        <v>0</v>
      </c>
      <c r="N18" s="164">
        <f>SUM(N12:N17)</f>
        <v>0</v>
      </c>
      <c r="W18" s="160">
        <f>SUM(W12:W17)</f>
        <v>1.531</v>
      </c>
    </row>
    <row r="20" ht="9.75">
      <c r="B20" s="151" t="s">
        <v>229</v>
      </c>
    </row>
    <row r="21" spans="1:37" ht="9.75">
      <c r="A21" s="152">
        <v>5</v>
      </c>
      <c r="B21" s="153" t="s">
        <v>230</v>
      </c>
      <c r="C21" s="151" t="s">
        <v>231</v>
      </c>
      <c r="D21" s="154" t="s">
        <v>232</v>
      </c>
      <c r="E21" s="155">
        <v>0.468</v>
      </c>
      <c r="F21" s="156" t="s">
        <v>182</v>
      </c>
      <c r="H21" s="157">
        <f>ROUND(E21*G21,2)</f>
        <v>0</v>
      </c>
      <c r="J21" s="157">
        <f>ROUND(E21*G21,2)</f>
        <v>0</v>
      </c>
      <c r="K21" s="158">
        <v>2.23706</v>
      </c>
      <c r="L21" s="158">
        <f>E21*K21</f>
        <v>1.04694408</v>
      </c>
      <c r="N21" s="155">
        <f>E21*M21</f>
        <v>0</v>
      </c>
      <c r="O21" s="156">
        <v>20</v>
      </c>
      <c r="P21" s="156" t="s">
        <v>154</v>
      </c>
      <c r="V21" s="159" t="s">
        <v>49</v>
      </c>
      <c r="W21" s="160">
        <v>0.246</v>
      </c>
      <c r="X21" s="151" t="s">
        <v>233</v>
      </c>
      <c r="Y21" s="151" t="s">
        <v>231</v>
      </c>
      <c r="Z21" s="156" t="s">
        <v>234</v>
      </c>
      <c r="AB21" s="156">
        <v>1</v>
      </c>
      <c r="AC21" s="156" t="s">
        <v>157</v>
      </c>
      <c r="AJ21" s="113" t="s">
        <v>158</v>
      </c>
      <c r="AK21" s="113" t="s">
        <v>159</v>
      </c>
    </row>
    <row r="22" spans="1:37" ht="9.75">
      <c r="A22" s="152">
        <v>6</v>
      </c>
      <c r="B22" s="153" t="s">
        <v>235</v>
      </c>
      <c r="C22" s="151" t="s">
        <v>236</v>
      </c>
      <c r="D22" s="154" t="s">
        <v>237</v>
      </c>
      <c r="E22" s="155">
        <v>0.04</v>
      </c>
      <c r="F22" s="156" t="s">
        <v>189</v>
      </c>
      <c r="H22" s="157">
        <f>ROUND(E22*G22,2)</f>
        <v>0</v>
      </c>
      <c r="J22" s="157">
        <f>ROUND(E22*G22,2)</f>
        <v>0</v>
      </c>
      <c r="K22" s="158">
        <v>1.05969</v>
      </c>
      <c r="L22" s="158">
        <f>E22*K22</f>
        <v>0.042387600000000004</v>
      </c>
      <c r="N22" s="155">
        <f>E22*M22</f>
        <v>0</v>
      </c>
      <c r="O22" s="156">
        <v>20</v>
      </c>
      <c r="P22" s="156" t="s">
        <v>154</v>
      </c>
      <c r="V22" s="159" t="s">
        <v>49</v>
      </c>
      <c r="W22" s="160">
        <v>2.3</v>
      </c>
      <c r="X22" s="151" t="s">
        <v>238</v>
      </c>
      <c r="Y22" s="151" t="s">
        <v>236</v>
      </c>
      <c r="Z22" s="156" t="s">
        <v>239</v>
      </c>
      <c r="AB22" s="156">
        <v>1</v>
      </c>
      <c r="AC22" s="156" t="s">
        <v>157</v>
      </c>
      <c r="AJ22" s="113" t="s">
        <v>158</v>
      </c>
      <c r="AK22" s="113" t="s">
        <v>159</v>
      </c>
    </row>
    <row r="23" spans="4:23" ht="9.75">
      <c r="D23" s="161" t="s">
        <v>240</v>
      </c>
      <c r="E23" s="162">
        <f>J23</f>
        <v>0</v>
      </c>
      <c r="H23" s="162">
        <f>SUM(H20:H22)</f>
        <v>0</v>
      </c>
      <c r="I23" s="162">
        <f>SUM(I20:I22)</f>
        <v>0</v>
      </c>
      <c r="J23" s="162">
        <f>SUM(J20:J22)</f>
        <v>0</v>
      </c>
      <c r="L23" s="163">
        <f>SUM(L20:L22)</f>
        <v>1.0893316800000001</v>
      </c>
      <c r="N23" s="164">
        <f>SUM(N20:N22)</f>
        <v>0</v>
      </c>
      <c r="W23" s="160">
        <f>SUM(W20:W22)</f>
        <v>2.546</v>
      </c>
    </row>
    <row r="25" ht="9.75">
      <c r="B25" s="151" t="s">
        <v>186</v>
      </c>
    </row>
    <row r="26" spans="1:37" ht="9.75">
      <c r="A26" s="152">
        <v>7</v>
      </c>
      <c r="B26" s="153" t="s">
        <v>230</v>
      </c>
      <c r="C26" s="151" t="s">
        <v>241</v>
      </c>
      <c r="D26" s="154" t="s">
        <v>242</v>
      </c>
      <c r="E26" s="155">
        <v>1.089</v>
      </c>
      <c r="F26" s="156" t="s">
        <v>189</v>
      </c>
      <c r="H26" s="157">
        <f>ROUND(E26*G26,2)</f>
        <v>0</v>
      </c>
      <c r="J26" s="157">
        <f>ROUND(E26*G26,2)</f>
        <v>0</v>
      </c>
      <c r="L26" s="158">
        <f>E26*K26</f>
        <v>0</v>
      </c>
      <c r="N26" s="155">
        <f>E26*M26</f>
        <v>0</v>
      </c>
      <c r="O26" s="156">
        <v>20</v>
      </c>
      <c r="P26" s="156" t="s">
        <v>154</v>
      </c>
      <c r="V26" s="159" t="s">
        <v>49</v>
      </c>
      <c r="W26" s="160">
        <v>1.289</v>
      </c>
      <c r="X26" s="151" t="s">
        <v>243</v>
      </c>
      <c r="Y26" s="151" t="s">
        <v>241</v>
      </c>
      <c r="Z26" s="156" t="s">
        <v>244</v>
      </c>
      <c r="AB26" s="156">
        <v>1</v>
      </c>
      <c r="AC26" s="156" t="s">
        <v>157</v>
      </c>
      <c r="AJ26" s="113" t="s">
        <v>158</v>
      </c>
      <c r="AK26" s="113" t="s">
        <v>159</v>
      </c>
    </row>
    <row r="27" spans="4:23" ht="9.75">
      <c r="D27" s="161" t="s">
        <v>192</v>
      </c>
      <c r="E27" s="162">
        <f>J27</f>
        <v>0</v>
      </c>
      <c r="H27" s="162">
        <f>SUM(H25:H26)</f>
        <v>0</v>
      </c>
      <c r="I27" s="162">
        <f>SUM(I25:I26)</f>
        <v>0</v>
      </c>
      <c r="J27" s="162">
        <f>SUM(J25:J26)</f>
        <v>0</v>
      </c>
      <c r="L27" s="163">
        <f>SUM(L25:L26)</f>
        <v>0</v>
      </c>
      <c r="N27" s="164">
        <f>SUM(N25:N26)</f>
        <v>0</v>
      </c>
      <c r="W27" s="160">
        <f>SUM(W25:W26)</f>
        <v>1.289</v>
      </c>
    </row>
    <row r="29" spans="4:23" ht="9.75">
      <c r="D29" s="161" t="s">
        <v>193</v>
      </c>
      <c r="E29" s="164">
        <f>J29</f>
        <v>0</v>
      </c>
      <c r="H29" s="162">
        <f>+H18+H23+H27</f>
        <v>0</v>
      </c>
      <c r="I29" s="162">
        <f>+I18+I23+I27</f>
        <v>0</v>
      </c>
      <c r="J29" s="162">
        <f>+J18+J23+J27</f>
        <v>0</v>
      </c>
      <c r="L29" s="163">
        <f>+L18+L23+L27</f>
        <v>1.0893316800000001</v>
      </c>
      <c r="N29" s="164">
        <f>+N18+N23+N27</f>
        <v>0</v>
      </c>
      <c r="W29" s="160">
        <f>+W18+W23+W27</f>
        <v>5.366</v>
      </c>
    </row>
    <row r="31" ht="9.75">
      <c r="B31" s="150" t="s">
        <v>197</v>
      </c>
    </row>
    <row r="32" ht="9.75">
      <c r="B32" s="151" t="s">
        <v>198</v>
      </c>
    </row>
    <row r="33" spans="1:37" ht="9.75">
      <c r="A33" s="152">
        <v>8</v>
      </c>
      <c r="B33" s="153" t="s">
        <v>199</v>
      </c>
      <c r="C33" s="151" t="s">
        <v>245</v>
      </c>
      <c r="D33" s="154" t="s">
        <v>246</v>
      </c>
      <c r="E33" s="155">
        <v>2</v>
      </c>
      <c r="F33" s="156" t="s">
        <v>202</v>
      </c>
      <c r="H33" s="157">
        <f>ROUND(E33*G33,2)</f>
        <v>0</v>
      </c>
      <c r="J33" s="157">
        <f>ROUND(E33*G33,2)</f>
        <v>0</v>
      </c>
      <c r="K33" s="158">
        <v>0.00103</v>
      </c>
      <c r="L33" s="158">
        <f>E33*K33</f>
        <v>0.00206</v>
      </c>
      <c r="N33" s="155">
        <f>E33*M33</f>
        <v>0</v>
      </c>
      <c r="O33" s="156">
        <v>20</v>
      </c>
      <c r="P33" s="156" t="s">
        <v>154</v>
      </c>
      <c r="V33" s="159" t="s">
        <v>203</v>
      </c>
      <c r="W33" s="160">
        <v>1.998</v>
      </c>
      <c r="X33" s="151" t="s">
        <v>245</v>
      </c>
      <c r="Y33" s="151" t="s">
        <v>245</v>
      </c>
      <c r="Z33" s="156" t="s">
        <v>204</v>
      </c>
      <c r="AB33" s="156">
        <v>7</v>
      </c>
      <c r="AC33" s="156" t="s">
        <v>205</v>
      </c>
      <c r="AJ33" s="113" t="s">
        <v>206</v>
      </c>
      <c r="AK33" s="113" t="s">
        <v>159</v>
      </c>
    </row>
    <row r="34" spans="1:37" ht="9.75">
      <c r="A34" s="152">
        <v>9</v>
      </c>
      <c r="B34" s="153" t="s">
        <v>207</v>
      </c>
      <c r="C34" s="151" t="s">
        <v>247</v>
      </c>
      <c r="D34" s="154" t="s">
        <v>248</v>
      </c>
      <c r="E34" s="155">
        <v>8</v>
      </c>
      <c r="F34" s="156" t="s">
        <v>202</v>
      </c>
      <c r="H34" s="157">
        <f>ROUND(E34*G34,2)</f>
        <v>0</v>
      </c>
      <c r="J34" s="157">
        <f>ROUND(E34*G34,2)</f>
        <v>0</v>
      </c>
      <c r="K34" s="158">
        <v>7E-05</v>
      </c>
      <c r="L34" s="158">
        <f>E34*K34</f>
        <v>0.00056</v>
      </c>
      <c r="N34" s="155">
        <f>E34*M34</f>
        <v>0</v>
      </c>
      <c r="O34" s="156">
        <v>20</v>
      </c>
      <c r="P34" s="156" t="s">
        <v>154</v>
      </c>
      <c r="V34" s="159" t="s">
        <v>203</v>
      </c>
      <c r="W34" s="160">
        <v>2.096</v>
      </c>
      <c r="X34" s="151" t="s">
        <v>249</v>
      </c>
      <c r="Y34" s="151" t="s">
        <v>247</v>
      </c>
      <c r="Z34" s="156" t="s">
        <v>211</v>
      </c>
      <c r="AB34" s="156">
        <v>1</v>
      </c>
      <c r="AC34" s="156" t="s">
        <v>157</v>
      </c>
      <c r="AJ34" s="113" t="s">
        <v>206</v>
      </c>
      <c r="AK34" s="113" t="s">
        <v>159</v>
      </c>
    </row>
    <row r="35" spans="1:37" ht="9.75">
      <c r="A35" s="152">
        <v>10</v>
      </c>
      <c r="B35" s="153" t="s">
        <v>179</v>
      </c>
      <c r="C35" s="151" t="s">
        <v>250</v>
      </c>
      <c r="D35" s="154" t="s">
        <v>251</v>
      </c>
      <c r="E35" s="155">
        <v>8</v>
      </c>
      <c r="F35" s="156" t="s">
        <v>202</v>
      </c>
      <c r="I35" s="157">
        <f>ROUND(E35*G35,2)</f>
        <v>0</v>
      </c>
      <c r="J35" s="157">
        <f>ROUND(E35*G35,2)</f>
        <v>0</v>
      </c>
      <c r="K35" s="158">
        <v>0.001</v>
      </c>
      <c r="L35" s="158">
        <f>E35*K35</f>
        <v>0.008</v>
      </c>
      <c r="N35" s="155">
        <f>E35*M35</f>
        <v>0</v>
      </c>
      <c r="O35" s="156">
        <v>20</v>
      </c>
      <c r="P35" s="156" t="s">
        <v>154</v>
      </c>
      <c r="V35" s="159" t="s">
        <v>41</v>
      </c>
      <c r="X35" s="151" t="s">
        <v>250</v>
      </c>
      <c r="Y35" s="151" t="s">
        <v>250</v>
      </c>
      <c r="Z35" s="156" t="s">
        <v>252</v>
      </c>
      <c r="AA35" s="151" t="s">
        <v>154</v>
      </c>
      <c r="AB35" s="156">
        <v>8</v>
      </c>
      <c r="AC35" s="156" t="s">
        <v>157</v>
      </c>
      <c r="AJ35" s="113" t="s">
        <v>253</v>
      </c>
      <c r="AK35" s="113" t="s">
        <v>159</v>
      </c>
    </row>
    <row r="36" spans="1:37" ht="20.25">
      <c r="A36" s="152">
        <v>11</v>
      </c>
      <c r="B36" s="153" t="s">
        <v>207</v>
      </c>
      <c r="C36" s="151" t="s">
        <v>208</v>
      </c>
      <c r="D36" s="154" t="s">
        <v>209</v>
      </c>
      <c r="F36" s="156" t="s">
        <v>137</v>
      </c>
      <c r="H36" s="157">
        <f>ROUND(E36*G36,2)</f>
        <v>0</v>
      </c>
      <c r="J36" s="157">
        <f>ROUND(E36*G36,2)</f>
        <v>0</v>
      </c>
      <c r="L36" s="158">
        <f>E36*K36</f>
        <v>0</v>
      </c>
      <c r="N36" s="155">
        <f>E36*M36</f>
        <v>0</v>
      </c>
      <c r="O36" s="156">
        <v>20</v>
      </c>
      <c r="P36" s="156" t="s">
        <v>154</v>
      </c>
      <c r="V36" s="159" t="s">
        <v>203</v>
      </c>
      <c r="X36" s="151" t="s">
        <v>210</v>
      </c>
      <c r="Y36" s="151" t="s">
        <v>208</v>
      </c>
      <c r="Z36" s="156" t="s">
        <v>211</v>
      </c>
      <c r="AB36" s="156">
        <v>1</v>
      </c>
      <c r="AC36" s="156" t="s">
        <v>157</v>
      </c>
      <c r="AJ36" s="113" t="s">
        <v>206</v>
      </c>
      <c r="AK36" s="113" t="s">
        <v>159</v>
      </c>
    </row>
    <row r="37" spans="4:23" ht="9.75">
      <c r="D37" s="161" t="s">
        <v>212</v>
      </c>
      <c r="E37" s="162">
        <f>J37</f>
        <v>0</v>
      </c>
      <c r="H37" s="162">
        <f>SUM(H31:H36)</f>
        <v>0</v>
      </c>
      <c r="I37" s="162">
        <f>SUM(I31:I36)</f>
        <v>0</v>
      </c>
      <c r="J37" s="162">
        <f>SUM(J31:J36)</f>
        <v>0</v>
      </c>
      <c r="L37" s="163">
        <f>SUM(L31:L36)</f>
        <v>0.010620000000000001</v>
      </c>
      <c r="N37" s="164">
        <f>SUM(N31:N36)</f>
        <v>0</v>
      </c>
      <c r="W37" s="160">
        <f>SUM(W31:W36)</f>
        <v>4.094</v>
      </c>
    </row>
    <row r="39" spans="4:23" ht="9.75">
      <c r="D39" s="161" t="s">
        <v>213</v>
      </c>
      <c r="E39" s="162">
        <f>J39</f>
        <v>0</v>
      </c>
      <c r="H39" s="162">
        <f>+H37</f>
        <v>0</v>
      </c>
      <c r="I39" s="162">
        <f>+I37</f>
        <v>0</v>
      </c>
      <c r="J39" s="162">
        <f>+J37</f>
        <v>0</v>
      </c>
      <c r="L39" s="163">
        <f>+L37</f>
        <v>0.010620000000000001</v>
      </c>
      <c r="N39" s="164">
        <f>+N37</f>
        <v>0</v>
      </c>
      <c r="W39" s="160">
        <f>+W37</f>
        <v>4.094</v>
      </c>
    </row>
    <row r="41" spans="4:23" ht="9.75">
      <c r="D41" s="165" t="s">
        <v>194</v>
      </c>
      <c r="E41" s="162">
        <f>J41</f>
        <v>0</v>
      </c>
      <c r="H41" s="162">
        <f>+H29+H39</f>
        <v>0</v>
      </c>
      <c r="I41" s="162">
        <f>+I29+I39</f>
        <v>0</v>
      </c>
      <c r="J41" s="162">
        <f>+J29+J39</f>
        <v>0</v>
      </c>
      <c r="L41" s="163">
        <f>+L29+L39</f>
        <v>1.0999516800000002</v>
      </c>
      <c r="N41" s="164">
        <f>+N29+N39</f>
        <v>0</v>
      </c>
      <c r="W41" s="160">
        <f>+W29+W39</f>
        <v>9.46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41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43" sqref="AO43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8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254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148</v>
      </c>
    </row>
    <row r="13" ht="9.75">
      <c r="B13" s="151" t="s">
        <v>149</v>
      </c>
    </row>
    <row r="14" spans="1:37" ht="9.75">
      <c r="A14" s="152">
        <v>1</v>
      </c>
      <c r="B14" s="153" t="s">
        <v>160</v>
      </c>
      <c r="C14" s="151" t="s">
        <v>216</v>
      </c>
      <c r="D14" s="154" t="s">
        <v>217</v>
      </c>
      <c r="E14" s="155">
        <v>1.404</v>
      </c>
      <c r="F14" s="156" t="s">
        <v>182</v>
      </c>
      <c r="H14" s="157">
        <f>ROUND(E14*G14,2)</f>
        <v>0</v>
      </c>
      <c r="J14" s="157">
        <f>ROUND(E14*G14,2)</f>
        <v>0</v>
      </c>
      <c r="L14" s="158">
        <f>E14*K14</f>
        <v>0</v>
      </c>
      <c r="N14" s="155">
        <f>E14*M14</f>
        <v>0</v>
      </c>
      <c r="O14" s="156">
        <v>20</v>
      </c>
      <c r="P14" s="156" t="s">
        <v>154</v>
      </c>
      <c r="V14" s="159" t="s">
        <v>49</v>
      </c>
      <c r="W14" s="160">
        <v>0.559</v>
      </c>
      <c r="X14" s="151" t="s">
        <v>218</v>
      </c>
      <c r="Y14" s="151" t="s">
        <v>216</v>
      </c>
      <c r="Z14" s="156" t="s">
        <v>178</v>
      </c>
      <c r="AB14" s="156">
        <v>1</v>
      </c>
      <c r="AC14" s="156" t="s">
        <v>157</v>
      </c>
      <c r="AJ14" s="113" t="s">
        <v>158</v>
      </c>
      <c r="AK14" s="113" t="s">
        <v>159</v>
      </c>
    </row>
    <row r="15" spans="1:37" ht="9.75">
      <c r="A15" s="152">
        <v>2</v>
      </c>
      <c r="B15" s="153" t="s">
        <v>166</v>
      </c>
      <c r="C15" s="151" t="s">
        <v>219</v>
      </c>
      <c r="D15" s="154" t="s">
        <v>220</v>
      </c>
      <c r="E15" s="155">
        <v>1.404</v>
      </c>
      <c r="F15" s="156" t="s">
        <v>182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49</v>
      </c>
      <c r="W15" s="160">
        <v>3.909</v>
      </c>
      <c r="X15" s="151" t="s">
        <v>221</v>
      </c>
      <c r="Y15" s="151" t="s">
        <v>219</v>
      </c>
      <c r="Z15" s="156" t="s">
        <v>178</v>
      </c>
      <c r="AB15" s="156">
        <v>1</v>
      </c>
      <c r="AC15" s="156" t="s">
        <v>157</v>
      </c>
      <c r="AJ15" s="113" t="s">
        <v>158</v>
      </c>
      <c r="AK15" s="113" t="s">
        <v>159</v>
      </c>
    </row>
    <row r="16" spans="1:37" ht="9.75">
      <c r="A16" s="152">
        <v>3</v>
      </c>
      <c r="B16" s="153" t="s">
        <v>166</v>
      </c>
      <c r="C16" s="151" t="s">
        <v>222</v>
      </c>
      <c r="D16" s="154" t="s">
        <v>223</v>
      </c>
      <c r="E16" s="155">
        <v>1.404</v>
      </c>
      <c r="F16" s="156" t="s">
        <v>182</v>
      </c>
      <c r="H16" s="157">
        <f>ROUND(E16*G16,2)</f>
        <v>0</v>
      </c>
      <c r="J16" s="157">
        <f>ROUND(E16*G16,2)</f>
        <v>0</v>
      </c>
      <c r="L16" s="158">
        <f>E16*K16</f>
        <v>0</v>
      </c>
      <c r="N16" s="155">
        <f>E16*M16</f>
        <v>0</v>
      </c>
      <c r="O16" s="156">
        <v>20</v>
      </c>
      <c r="P16" s="156" t="s">
        <v>154</v>
      </c>
      <c r="V16" s="159" t="s">
        <v>49</v>
      </c>
      <c r="W16" s="160">
        <v>0.114</v>
      </c>
      <c r="X16" s="151" t="s">
        <v>224</v>
      </c>
      <c r="Y16" s="151" t="s">
        <v>222</v>
      </c>
      <c r="Z16" s="156" t="s">
        <v>225</v>
      </c>
      <c r="AB16" s="156">
        <v>1</v>
      </c>
      <c r="AC16" s="156" t="s">
        <v>157</v>
      </c>
      <c r="AJ16" s="113" t="s">
        <v>158</v>
      </c>
      <c r="AK16" s="113" t="s">
        <v>159</v>
      </c>
    </row>
    <row r="17" spans="1:37" ht="9.75">
      <c r="A17" s="152">
        <v>4</v>
      </c>
      <c r="B17" s="153" t="s">
        <v>166</v>
      </c>
      <c r="C17" s="151" t="s">
        <v>226</v>
      </c>
      <c r="D17" s="154" t="s">
        <v>227</v>
      </c>
      <c r="E17" s="155">
        <v>1.404</v>
      </c>
      <c r="F17" s="156" t="s">
        <v>182</v>
      </c>
      <c r="H17" s="157">
        <f>ROUND(E17*G17,2)</f>
        <v>0</v>
      </c>
      <c r="J17" s="157">
        <f>ROUND(E17*G17,2)</f>
        <v>0</v>
      </c>
      <c r="L17" s="158">
        <f>E17*K17</f>
        <v>0</v>
      </c>
      <c r="N17" s="155">
        <f>E17*M17</f>
        <v>0</v>
      </c>
      <c r="O17" s="156">
        <v>20</v>
      </c>
      <c r="P17" s="156" t="s">
        <v>154</v>
      </c>
      <c r="V17" s="159" t="s">
        <v>49</v>
      </c>
      <c r="W17" s="160">
        <v>0.013</v>
      </c>
      <c r="X17" s="151" t="s">
        <v>228</v>
      </c>
      <c r="Y17" s="151" t="s">
        <v>226</v>
      </c>
      <c r="Z17" s="156" t="s">
        <v>225</v>
      </c>
      <c r="AB17" s="156">
        <v>1</v>
      </c>
      <c r="AC17" s="156" t="s">
        <v>157</v>
      </c>
      <c r="AJ17" s="113" t="s">
        <v>158</v>
      </c>
      <c r="AK17" s="113" t="s">
        <v>159</v>
      </c>
    </row>
    <row r="18" spans="4:23" ht="9.75">
      <c r="D18" s="161" t="s">
        <v>185</v>
      </c>
      <c r="E18" s="162">
        <f>J18</f>
        <v>0</v>
      </c>
      <c r="H18" s="162">
        <f>SUM(H12:H17)</f>
        <v>0</v>
      </c>
      <c r="I18" s="162">
        <f>SUM(I12:I17)</f>
        <v>0</v>
      </c>
      <c r="J18" s="162">
        <f>SUM(J12:J17)</f>
        <v>0</v>
      </c>
      <c r="L18" s="163">
        <f>SUM(L12:L17)</f>
        <v>0</v>
      </c>
      <c r="N18" s="164">
        <f>SUM(N12:N17)</f>
        <v>0</v>
      </c>
      <c r="W18" s="160">
        <f>SUM(W12:W17)</f>
        <v>4.595</v>
      </c>
    </row>
    <row r="20" ht="9.75">
      <c r="B20" s="151" t="s">
        <v>229</v>
      </c>
    </row>
    <row r="21" spans="1:37" ht="9.75">
      <c r="A21" s="152">
        <v>5</v>
      </c>
      <c r="B21" s="153" t="s">
        <v>230</v>
      </c>
      <c r="C21" s="151" t="s">
        <v>231</v>
      </c>
      <c r="D21" s="154" t="s">
        <v>232</v>
      </c>
      <c r="E21" s="155">
        <v>1.404</v>
      </c>
      <c r="F21" s="156" t="s">
        <v>182</v>
      </c>
      <c r="H21" s="157">
        <f>ROUND(E21*G21,2)</f>
        <v>0</v>
      </c>
      <c r="J21" s="157">
        <f>ROUND(E21*G21,2)</f>
        <v>0</v>
      </c>
      <c r="K21" s="158">
        <v>2.23706</v>
      </c>
      <c r="L21" s="158">
        <f>E21*K21</f>
        <v>3.14083224</v>
      </c>
      <c r="N21" s="155">
        <f>E21*M21</f>
        <v>0</v>
      </c>
      <c r="O21" s="156">
        <v>20</v>
      </c>
      <c r="P21" s="156" t="s">
        <v>154</v>
      </c>
      <c r="V21" s="159" t="s">
        <v>49</v>
      </c>
      <c r="W21" s="160">
        <v>0.739</v>
      </c>
      <c r="X21" s="151" t="s">
        <v>233</v>
      </c>
      <c r="Y21" s="151" t="s">
        <v>231</v>
      </c>
      <c r="Z21" s="156" t="s">
        <v>234</v>
      </c>
      <c r="AB21" s="156">
        <v>1</v>
      </c>
      <c r="AC21" s="156" t="s">
        <v>157</v>
      </c>
      <c r="AJ21" s="113" t="s">
        <v>158</v>
      </c>
      <c r="AK21" s="113" t="s">
        <v>159</v>
      </c>
    </row>
    <row r="22" spans="1:37" ht="9.75">
      <c r="A22" s="152">
        <v>6</v>
      </c>
      <c r="B22" s="153" t="s">
        <v>235</v>
      </c>
      <c r="C22" s="151" t="s">
        <v>236</v>
      </c>
      <c r="D22" s="154" t="s">
        <v>255</v>
      </c>
      <c r="E22" s="155">
        <v>0.12</v>
      </c>
      <c r="F22" s="156" t="s">
        <v>189</v>
      </c>
      <c r="H22" s="157">
        <f>ROUND(E22*G22,2)</f>
        <v>0</v>
      </c>
      <c r="J22" s="157">
        <f>ROUND(E22*G22,2)</f>
        <v>0</v>
      </c>
      <c r="K22" s="158">
        <v>1.05969</v>
      </c>
      <c r="L22" s="158">
        <f>E22*K22</f>
        <v>0.1271628</v>
      </c>
      <c r="N22" s="155">
        <f>E22*M22</f>
        <v>0</v>
      </c>
      <c r="O22" s="156">
        <v>20</v>
      </c>
      <c r="P22" s="156" t="s">
        <v>154</v>
      </c>
      <c r="V22" s="159" t="s">
        <v>49</v>
      </c>
      <c r="W22" s="160">
        <v>6.899</v>
      </c>
      <c r="X22" s="151" t="s">
        <v>238</v>
      </c>
      <c r="Y22" s="151" t="s">
        <v>236</v>
      </c>
      <c r="Z22" s="156" t="s">
        <v>239</v>
      </c>
      <c r="AB22" s="156">
        <v>1</v>
      </c>
      <c r="AC22" s="156" t="s">
        <v>157</v>
      </c>
      <c r="AJ22" s="113" t="s">
        <v>158</v>
      </c>
      <c r="AK22" s="113" t="s">
        <v>159</v>
      </c>
    </row>
    <row r="23" spans="4:23" ht="9.75">
      <c r="D23" s="161" t="s">
        <v>240</v>
      </c>
      <c r="E23" s="162">
        <f>J23</f>
        <v>0</v>
      </c>
      <c r="H23" s="162">
        <f>SUM(H20:H22)</f>
        <v>0</v>
      </c>
      <c r="I23" s="162">
        <f>SUM(I20:I22)</f>
        <v>0</v>
      </c>
      <c r="J23" s="162">
        <f>SUM(J20:J22)</f>
        <v>0</v>
      </c>
      <c r="L23" s="163">
        <f>SUM(L20:L22)</f>
        <v>3.2679950399999997</v>
      </c>
      <c r="N23" s="164">
        <f>SUM(N20:N22)</f>
        <v>0</v>
      </c>
      <c r="W23" s="160">
        <f>SUM(W20:W22)</f>
        <v>7.638</v>
      </c>
    </row>
    <row r="25" ht="9.75">
      <c r="B25" s="151" t="s">
        <v>186</v>
      </c>
    </row>
    <row r="26" spans="1:37" ht="9.75">
      <c r="A26" s="152">
        <v>7</v>
      </c>
      <c r="B26" s="153" t="s">
        <v>230</v>
      </c>
      <c r="C26" s="151" t="s">
        <v>241</v>
      </c>
      <c r="D26" s="154" t="s">
        <v>242</v>
      </c>
      <c r="E26" s="155">
        <v>3.268</v>
      </c>
      <c r="F26" s="156" t="s">
        <v>189</v>
      </c>
      <c r="H26" s="157">
        <f>ROUND(E26*G26,2)</f>
        <v>0</v>
      </c>
      <c r="J26" s="157">
        <f>ROUND(E26*G26,2)</f>
        <v>0</v>
      </c>
      <c r="L26" s="158">
        <f>E26*K26</f>
        <v>0</v>
      </c>
      <c r="N26" s="155">
        <f>E26*M26</f>
        <v>0</v>
      </c>
      <c r="O26" s="156">
        <v>20</v>
      </c>
      <c r="P26" s="156" t="s">
        <v>154</v>
      </c>
      <c r="V26" s="159" t="s">
        <v>49</v>
      </c>
      <c r="W26" s="160">
        <v>3.869</v>
      </c>
      <c r="X26" s="151" t="s">
        <v>243</v>
      </c>
      <c r="Y26" s="151" t="s">
        <v>241</v>
      </c>
      <c r="Z26" s="156" t="s">
        <v>244</v>
      </c>
      <c r="AB26" s="156">
        <v>1</v>
      </c>
      <c r="AC26" s="156" t="s">
        <v>157</v>
      </c>
      <c r="AJ26" s="113" t="s">
        <v>158</v>
      </c>
      <c r="AK26" s="113" t="s">
        <v>159</v>
      </c>
    </row>
    <row r="27" spans="4:23" ht="9.75">
      <c r="D27" s="161" t="s">
        <v>192</v>
      </c>
      <c r="E27" s="162">
        <f>J27</f>
        <v>0</v>
      </c>
      <c r="H27" s="162">
        <f>SUM(H25:H26)</f>
        <v>0</v>
      </c>
      <c r="I27" s="162">
        <f>SUM(I25:I26)</f>
        <v>0</v>
      </c>
      <c r="J27" s="162">
        <f>SUM(J25:J26)</f>
        <v>0</v>
      </c>
      <c r="L27" s="163">
        <f>SUM(L25:L26)</f>
        <v>0</v>
      </c>
      <c r="N27" s="164">
        <f>SUM(N25:N26)</f>
        <v>0</v>
      </c>
      <c r="W27" s="160">
        <f>SUM(W25:W26)</f>
        <v>3.869</v>
      </c>
    </row>
    <row r="29" spans="4:23" ht="9.75">
      <c r="D29" s="161" t="s">
        <v>193</v>
      </c>
      <c r="E29" s="164">
        <f>J29</f>
        <v>0</v>
      </c>
      <c r="H29" s="162">
        <f>+H18+H23+H27</f>
        <v>0</v>
      </c>
      <c r="I29" s="162">
        <f>+I18+I23+I27</f>
        <v>0</v>
      </c>
      <c r="J29" s="162">
        <f>+J18+J23+J27</f>
        <v>0</v>
      </c>
      <c r="L29" s="163">
        <f>+L18+L23+L27</f>
        <v>3.2679950399999997</v>
      </c>
      <c r="N29" s="164">
        <f>+N18+N23+N27</f>
        <v>0</v>
      </c>
      <c r="W29" s="160">
        <f>+W18+W23+W27</f>
        <v>16.102</v>
      </c>
    </row>
    <row r="31" ht="9.75">
      <c r="B31" s="150" t="s">
        <v>197</v>
      </c>
    </row>
    <row r="32" ht="9.75">
      <c r="B32" s="151" t="s">
        <v>198</v>
      </c>
    </row>
    <row r="33" spans="1:37" ht="9.75">
      <c r="A33" s="152">
        <v>8</v>
      </c>
      <c r="B33" s="153" t="s">
        <v>199</v>
      </c>
      <c r="C33" s="151" t="s">
        <v>256</v>
      </c>
      <c r="D33" s="154" t="s">
        <v>246</v>
      </c>
      <c r="E33" s="155">
        <v>9</v>
      </c>
      <c r="F33" s="156" t="s">
        <v>202</v>
      </c>
      <c r="H33" s="157">
        <f>ROUND(E33*G33,2)</f>
        <v>0</v>
      </c>
      <c r="J33" s="157">
        <f>ROUND(E33*G33,2)</f>
        <v>0</v>
      </c>
      <c r="K33" s="158">
        <v>0.00085</v>
      </c>
      <c r="L33" s="158">
        <f>E33*K33</f>
        <v>0.00765</v>
      </c>
      <c r="N33" s="155">
        <f>E33*M33</f>
        <v>0</v>
      </c>
      <c r="O33" s="156">
        <v>20</v>
      </c>
      <c r="P33" s="156" t="s">
        <v>154</v>
      </c>
      <c r="V33" s="159" t="s">
        <v>203</v>
      </c>
      <c r="W33" s="160">
        <v>9.045</v>
      </c>
      <c r="X33" s="151" t="s">
        <v>256</v>
      </c>
      <c r="Y33" s="151" t="s">
        <v>256</v>
      </c>
      <c r="Z33" s="156" t="s">
        <v>204</v>
      </c>
      <c r="AB33" s="156">
        <v>7</v>
      </c>
      <c r="AC33" s="156" t="s">
        <v>205</v>
      </c>
      <c r="AJ33" s="113" t="s">
        <v>206</v>
      </c>
      <c r="AK33" s="113" t="s">
        <v>159</v>
      </c>
    </row>
    <row r="34" spans="1:37" ht="9.75">
      <c r="A34" s="152">
        <v>9</v>
      </c>
      <c r="B34" s="153" t="s">
        <v>207</v>
      </c>
      <c r="C34" s="151" t="s">
        <v>247</v>
      </c>
      <c r="D34" s="154" t="s">
        <v>248</v>
      </c>
      <c r="E34" s="155">
        <v>36</v>
      </c>
      <c r="F34" s="156" t="s">
        <v>202</v>
      </c>
      <c r="H34" s="157">
        <f>ROUND(E34*G34,2)</f>
        <v>0</v>
      </c>
      <c r="J34" s="157">
        <f>ROUND(E34*G34,2)</f>
        <v>0</v>
      </c>
      <c r="K34" s="158">
        <v>7E-05</v>
      </c>
      <c r="L34" s="158">
        <f>E34*K34</f>
        <v>0.0025199999999999997</v>
      </c>
      <c r="N34" s="155">
        <f>E34*M34</f>
        <v>0</v>
      </c>
      <c r="O34" s="156">
        <v>20</v>
      </c>
      <c r="P34" s="156" t="s">
        <v>154</v>
      </c>
      <c r="V34" s="159" t="s">
        <v>203</v>
      </c>
      <c r="W34" s="160">
        <v>9.432</v>
      </c>
      <c r="X34" s="151" t="s">
        <v>249</v>
      </c>
      <c r="Y34" s="151" t="s">
        <v>247</v>
      </c>
      <c r="Z34" s="156" t="s">
        <v>211</v>
      </c>
      <c r="AB34" s="156">
        <v>1</v>
      </c>
      <c r="AC34" s="156" t="s">
        <v>157</v>
      </c>
      <c r="AJ34" s="113" t="s">
        <v>206</v>
      </c>
      <c r="AK34" s="113" t="s">
        <v>159</v>
      </c>
    </row>
    <row r="35" spans="1:37" ht="9.75">
      <c r="A35" s="152">
        <v>10</v>
      </c>
      <c r="B35" s="153" t="s">
        <v>179</v>
      </c>
      <c r="C35" s="151" t="s">
        <v>250</v>
      </c>
      <c r="D35" s="154" t="s">
        <v>251</v>
      </c>
      <c r="E35" s="155">
        <v>36</v>
      </c>
      <c r="F35" s="156" t="s">
        <v>202</v>
      </c>
      <c r="I35" s="157">
        <f>ROUND(E35*G35,2)</f>
        <v>0</v>
      </c>
      <c r="J35" s="157">
        <f>ROUND(E35*G35,2)</f>
        <v>0</v>
      </c>
      <c r="K35" s="158">
        <v>0.001</v>
      </c>
      <c r="L35" s="158">
        <f>E35*K35</f>
        <v>0.036000000000000004</v>
      </c>
      <c r="N35" s="155">
        <f>E35*M35</f>
        <v>0</v>
      </c>
      <c r="O35" s="156">
        <v>20</v>
      </c>
      <c r="P35" s="156" t="s">
        <v>154</v>
      </c>
      <c r="V35" s="159" t="s">
        <v>41</v>
      </c>
      <c r="X35" s="151" t="s">
        <v>250</v>
      </c>
      <c r="Y35" s="151" t="s">
        <v>250</v>
      </c>
      <c r="Z35" s="156" t="s">
        <v>252</v>
      </c>
      <c r="AA35" s="151" t="s">
        <v>154</v>
      </c>
      <c r="AB35" s="156">
        <v>8</v>
      </c>
      <c r="AC35" s="156" t="s">
        <v>157</v>
      </c>
      <c r="AJ35" s="113" t="s">
        <v>253</v>
      </c>
      <c r="AK35" s="113" t="s">
        <v>159</v>
      </c>
    </row>
    <row r="36" spans="1:37" ht="20.25">
      <c r="A36" s="152">
        <v>11</v>
      </c>
      <c r="B36" s="153" t="s">
        <v>207</v>
      </c>
      <c r="C36" s="151" t="s">
        <v>208</v>
      </c>
      <c r="D36" s="154" t="s">
        <v>209</v>
      </c>
      <c r="F36" s="156" t="s">
        <v>137</v>
      </c>
      <c r="H36" s="157">
        <f>ROUND(E36*G36,2)</f>
        <v>0</v>
      </c>
      <c r="J36" s="157">
        <f>ROUND(E36*G36,2)</f>
        <v>0</v>
      </c>
      <c r="L36" s="158">
        <f>E36*K36</f>
        <v>0</v>
      </c>
      <c r="N36" s="155">
        <f>E36*M36</f>
        <v>0</v>
      </c>
      <c r="O36" s="156">
        <v>20</v>
      </c>
      <c r="P36" s="156" t="s">
        <v>154</v>
      </c>
      <c r="V36" s="159" t="s">
        <v>203</v>
      </c>
      <c r="X36" s="151" t="s">
        <v>210</v>
      </c>
      <c r="Y36" s="151" t="s">
        <v>208</v>
      </c>
      <c r="Z36" s="156" t="s">
        <v>211</v>
      </c>
      <c r="AB36" s="156">
        <v>1</v>
      </c>
      <c r="AC36" s="156" t="s">
        <v>157</v>
      </c>
      <c r="AJ36" s="113" t="s">
        <v>206</v>
      </c>
      <c r="AK36" s="113" t="s">
        <v>159</v>
      </c>
    </row>
    <row r="37" spans="4:23" ht="9.75">
      <c r="D37" s="161" t="s">
        <v>212</v>
      </c>
      <c r="E37" s="162">
        <f>J37</f>
        <v>0</v>
      </c>
      <c r="H37" s="162">
        <f>SUM(H31:H36)</f>
        <v>0</v>
      </c>
      <c r="I37" s="162">
        <f>SUM(I31:I36)</f>
        <v>0</v>
      </c>
      <c r="J37" s="162">
        <f>SUM(J31:J36)</f>
        <v>0</v>
      </c>
      <c r="L37" s="163">
        <f>SUM(L31:L36)</f>
        <v>0.04617</v>
      </c>
      <c r="N37" s="164">
        <f>SUM(N31:N36)</f>
        <v>0</v>
      </c>
      <c r="W37" s="160">
        <f>SUM(W31:W36)</f>
        <v>18.477</v>
      </c>
    </row>
    <row r="39" spans="4:23" ht="9.75">
      <c r="D39" s="161" t="s">
        <v>213</v>
      </c>
      <c r="E39" s="162">
        <f>J39</f>
        <v>0</v>
      </c>
      <c r="H39" s="162">
        <f>+H37</f>
        <v>0</v>
      </c>
      <c r="I39" s="162">
        <f>+I37</f>
        <v>0</v>
      </c>
      <c r="J39" s="162">
        <f>+J37</f>
        <v>0</v>
      </c>
      <c r="L39" s="163">
        <f>+L37</f>
        <v>0.04617</v>
      </c>
      <c r="N39" s="164">
        <f>+N37</f>
        <v>0</v>
      </c>
      <c r="W39" s="160">
        <f>+W37</f>
        <v>18.477</v>
      </c>
    </row>
    <row r="41" spans="4:23" ht="9.75">
      <c r="D41" s="165" t="s">
        <v>194</v>
      </c>
      <c r="E41" s="162">
        <f>J41</f>
        <v>0</v>
      </c>
      <c r="H41" s="162">
        <f>+H29+H39</f>
        <v>0</v>
      </c>
      <c r="I41" s="162">
        <f>+I29+I39</f>
        <v>0</v>
      </c>
      <c r="J41" s="162">
        <f>+J29+J39</f>
        <v>0</v>
      </c>
      <c r="L41" s="163">
        <f>+L29+L39</f>
        <v>3.31416504</v>
      </c>
      <c r="N41" s="164">
        <f>+N29+N39</f>
        <v>0</v>
      </c>
      <c r="W41" s="160">
        <f>+W29+W39</f>
        <v>34.579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2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49" sqref="O49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8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257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148</v>
      </c>
    </row>
    <row r="13" ht="9.75">
      <c r="B13" s="151" t="s">
        <v>149</v>
      </c>
    </row>
    <row r="14" spans="1:37" ht="9.75">
      <c r="A14" s="152">
        <v>1</v>
      </c>
      <c r="B14" s="153" t="s">
        <v>160</v>
      </c>
      <c r="C14" s="151" t="s">
        <v>216</v>
      </c>
      <c r="D14" s="154" t="s">
        <v>217</v>
      </c>
      <c r="E14" s="155">
        <v>1.092</v>
      </c>
      <c r="F14" s="156" t="s">
        <v>182</v>
      </c>
      <c r="H14" s="157">
        <f>ROUND(E14*G14,2)</f>
        <v>0</v>
      </c>
      <c r="J14" s="157">
        <f>ROUND(E14*G14,2)</f>
        <v>0</v>
      </c>
      <c r="L14" s="158">
        <f>E14*K14</f>
        <v>0</v>
      </c>
      <c r="N14" s="155">
        <f>E14*M14</f>
        <v>0</v>
      </c>
      <c r="O14" s="156">
        <v>20</v>
      </c>
      <c r="P14" s="156" t="s">
        <v>154</v>
      </c>
      <c r="V14" s="159" t="s">
        <v>49</v>
      </c>
      <c r="W14" s="160">
        <v>0.435</v>
      </c>
      <c r="X14" s="151" t="s">
        <v>218</v>
      </c>
      <c r="Y14" s="151" t="s">
        <v>216</v>
      </c>
      <c r="Z14" s="156" t="s">
        <v>178</v>
      </c>
      <c r="AB14" s="156">
        <v>1</v>
      </c>
      <c r="AC14" s="156" t="s">
        <v>157</v>
      </c>
      <c r="AJ14" s="113" t="s">
        <v>158</v>
      </c>
      <c r="AK14" s="113" t="s">
        <v>159</v>
      </c>
    </row>
    <row r="15" spans="1:37" ht="9.75">
      <c r="A15" s="152">
        <v>2</v>
      </c>
      <c r="B15" s="153" t="s">
        <v>166</v>
      </c>
      <c r="C15" s="151" t="s">
        <v>219</v>
      </c>
      <c r="D15" s="154" t="s">
        <v>220</v>
      </c>
      <c r="E15" s="155">
        <v>1.092</v>
      </c>
      <c r="F15" s="156" t="s">
        <v>182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49</v>
      </c>
      <c r="W15" s="160">
        <v>3.04</v>
      </c>
      <c r="X15" s="151" t="s">
        <v>221</v>
      </c>
      <c r="Y15" s="151" t="s">
        <v>219</v>
      </c>
      <c r="Z15" s="156" t="s">
        <v>178</v>
      </c>
      <c r="AB15" s="156">
        <v>1</v>
      </c>
      <c r="AC15" s="156" t="s">
        <v>157</v>
      </c>
      <c r="AJ15" s="113" t="s">
        <v>158</v>
      </c>
      <c r="AK15" s="113" t="s">
        <v>159</v>
      </c>
    </row>
    <row r="16" spans="1:37" ht="9.75">
      <c r="A16" s="152">
        <v>3</v>
      </c>
      <c r="B16" s="153" t="s">
        <v>166</v>
      </c>
      <c r="C16" s="151" t="s">
        <v>222</v>
      </c>
      <c r="D16" s="154" t="s">
        <v>223</v>
      </c>
      <c r="E16" s="155">
        <v>1.092</v>
      </c>
      <c r="F16" s="156" t="s">
        <v>182</v>
      </c>
      <c r="H16" s="157">
        <f>ROUND(E16*G16,2)</f>
        <v>0</v>
      </c>
      <c r="J16" s="157">
        <f>ROUND(E16*G16,2)</f>
        <v>0</v>
      </c>
      <c r="L16" s="158">
        <f>E16*K16</f>
        <v>0</v>
      </c>
      <c r="N16" s="155">
        <f>E16*M16</f>
        <v>0</v>
      </c>
      <c r="O16" s="156">
        <v>20</v>
      </c>
      <c r="P16" s="156" t="s">
        <v>154</v>
      </c>
      <c r="V16" s="159" t="s">
        <v>49</v>
      </c>
      <c r="W16" s="160">
        <v>0.088</v>
      </c>
      <c r="X16" s="151" t="s">
        <v>224</v>
      </c>
      <c r="Y16" s="151" t="s">
        <v>222</v>
      </c>
      <c r="Z16" s="156" t="s">
        <v>225</v>
      </c>
      <c r="AB16" s="156">
        <v>1</v>
      </c>
      <c r="AC16" s="156" t="s">
        <v>157</v>
      </c>
      <c r="AJ16" s="113" t="s">
        <v>158</v>
      </c>
      <c r="AK16" s="113" t="s">
        <v>159</v>
      </c>
    </row>
    <row r="17" spans="1:37" ht="9.75">
      <c r="A17" s="152">
        <v>4</v>
      </c>
      <c r="B17" s="153" t="s">
        <v>166</v>
      </c>
      <c r="C17" s="151" t="s">
        <v>226</v>
      </c>
      <c r="D17" s="154" t="s">
        <v>227</v>
      </c>
      <c r="E17" s="155">
        <v>1.092</v>
      </c>
      <c r="F17" s="156" t="s">
        <v>182</v>
      </c>
      <c r="H17" s="157">
        <f>ROUND(E17*G17,2)</f>
        <v>0</v>
      </c>
      <c r="J17" s="157">
        <f>ROUND(E17*G17,2)</f>
        <v>0</v>
      </c>
      <c r="L17" s="158">
        <f>E17*K17</f>
        <v>0</v>
      </c>
      <c r="N17" s="155">
        <f>E17*M17</f>
        <v>0</v>
      </c>
      <c r="O17" s="156">
        <v>20</v>
      </c>
      <c r="P17" s="156" t="s">
        <v>154</v>
      </c>
      <c r="V17" s="159" t="s">
        <v>49</v>
      </c>
      <c r="W17" s="160">
        <v>0.01</v>
      </c>
      <c r="X17" s="151" t="s">
        <v>228</v>
      </c>
      <c r="Y17" s="151" t="s">
        <v>226</v>
      </c>
      <c r="Z17" s="156" t="s">
        <v>225</v>
      </c>
      <c r="AB17" s="156">
        <v>1</v>
      </c>
      <c r="AC17" s="156" t="s">
        <v>157</v>
      </c>
      <c r="AJ17" s="113" t="s">
        <v>158</v>
      </c>
      <c r="AK17" s="113" t="s">
        <v>159</v>
      </c>
    </row>
    <row r="18" spans="4:23" ht="9.75">
      <c r="D18" s="161" t="s">
        <v>185</v>
      </c>
      <c r="E18" s="162">
        <f>J18</f>
        <v>0</v>
      </c>
      <c r="H18" s="162">
        <f>SUM(H12:H17)</f>
        <v>0</v>
      </c>
      <c r="I18" s="162">
        <f>SUM(I12:I17)</f>
        <v>0</v>
      </c>
      <c r="J18" s="162">
        <f>SUM(J12:J17)</f>
        <v>0</v>
      </c>
      <c r="L18" s="163">
        <f>SUM(L12:L17)</f>
        <v>0</v>
      </c>
      <c r="N18" s="164">
        <f>SUM(N12:N17)</f>
        <v>0</v>
      </c>
      <c r="W18" s="160">
        <f>SUM(W12:W17)</f>
        <v>3.573</v>
      </c>
    </row>
    <row r="20" ht="9.75">
      <c r="B20" s="151" t="s">
        <v>229</v>
      </c>
    </row>
    <row r="21" spans="1:37" ht="9.75">
      <c r="A21" s="152">
        <v>5</v>
      </c>
      <c r="B21" s="153" t="s">
        <v>230</v>
      </c>
      <c r="C21" s="151" t="s">
        <v>231</v>
      </c>
      <c r="D21" s="154" t="s">
        <v>232</v>
      </c>
      <c r="E21" s="155">
        <v>1.092</v>
      </c>
      <c r="F21" s="156" t="s">
        <v>182</v>
      </c>
      <c r="H21" s="157">
        <f>ROUND(E21*G21,2)</f>
        <v>0</v>
      </c>
      <c r="J21" s="157">
        <f>ROUND(E21*G21,2)</f>
        <v>0</v>
      </c>
      <c r="K21" s="158">
        <v>2.23706</v>
      </c>
      <c r="L21" s="158">
        <f>E21*K21</f>
        <v>2.4428695200000003</v>
      </c>
      <c r="N21" s="155">
        <f>E21*M21</f>
        <v>0</v>
      </c>
      <c r="O21" s="156">
        <v>20</v>
      </c>
      <c r="P21" s="156" t="s">
        <v>154</v>
      </c>
      <c r="V21" s="159" t="s">
        <v>49</v>
      </c>
      <c r="W21" s="160">
        <v>0.574</v>
      </c>
      <c r="X21" s="151" t="s">
        <v>233</v>
      </c>
      <c r="Y21" s="151" t="s">
        <v>231</v>
      </c>
      <c r="Z21" s="156" t="s">
        <v>234</v>
      </c>
      <c r="AB21" s="156">
        <v>1</v>
      </c>
      <c r="AC21" s="156" t="s">
        <v>157</v>
      </c>
      <c r="AJ21" s="113" t="s">
        <v>158</v>
      </c>
      <c r="AK21" s="113" t="s">
        <v>159</v>
      </c>
    </row>
    <row r="22" spans="1:37" ht="9.75">
      <c r="A22" s="152">
        <v>6</v>
      </c>
      <c r="B22" s="153" t="s">
        <v>235</v>
      </c>
      <c r="C22" s="151" t="s">
        <v>236</v>
      </c>
      <c r="D22" s="154" t="s">
        <v>237</v>
      </c>
      <c r="E22" s="155">
        <v>0.093</v>
      </c>
      <c r="F22" s="156" t="s">
        <v>189</v>
      </c>
      <c r="H22" s="157">
        <f>ROUND(E22*G22,2)</f>
        <v>0</v>
      </c>
      <c r="J22" s="157">
        <f>ROUND(E22*G22,2)</f>
        <v>0</v>
      </c>
      <c r="K22" s="158">
        <v>1.05969</v>
      </c>
      <c r="L22" s="158">
        <f>E22*K22</f>
        <v>0.09855117000000001</v>
      </c>
      <c r="N22" s="155">
        <f>E22*M22</f>
        <v>0</v>
      </c>
      <c r="O22" s="156">
        <v>20</v>
      </c>
      <c r="P22" s="156" t="s">
        <v>154</v>
      </c>
      <c r="V22" s="159" t="s">
        <v>49</v>
      </c>
      <c r="W22" s="160">
        <v>5.347</v>
      </c>
      <c r="X22" s="151" t="s">
        <v>238</v>
      </c>
      <c r="Y22" s="151" t="s">
        <v>236</v>
      </c>
      <c r="Z22" s="156" t="s">
        <v>239</v>
      </c>
      <c r="AB22" s="156">
        <v>1</v>
      </c>
      <c r="AC22" s="156" t="s">
        <v>157</v>
      </c>
      <c r="AJ22" s="113" t="s">
        <v>158</v>
      </c>
      <c r="AK22" s="113" t="s">
        <v>159</v>
      </c>
    </row>
    <row r="23" spans="4:23" ht="9.75">
      <c r="D23" s="161" t="s">
        <v>240</v>
      </c>
      <c r="E23" s="162">
        <f>J23</f>
        <v>0</v>
      </c>
      <c r="H23" s="162">
        <f>SUM(H20:H22)</f>
        <v>0</v>
      </c>
      <c r="I23" s="162">
        <f>SUM(I20:I22)</f>
        <v>0</v>
      </c>
      <c r="J23" s="162">
        <f>SUM(J20:J22)</f>
        <v>0</v>
      </c>
      <c r="L23" s="163">
        <f>SUM(L20:L22)</f>
        <v>2.5414206900000003</v>
      </c>
      <c r="N23" s="164">
        <f>SUM(N20:N22)</f>
        <v>0</v>
      </c>
      <c r="W23" s="160">
        <f>SUM(W20:W22)</f>
        <v>5.921</v>
      </c>
    </row>
    <row r="25" ht="9.75">
      <c r="B25" s="151" t="s">
        <v>186</v>
      </c>
    </row>
    <row r="26" spans="1:37" ht="9.75">
      <c r="A26" s="152">
        <v>7</v>
      </c>
      <c r="B26" s="153" t="s">
        <v>230</v>
      </c>
      <c r="C26" s="151" t="s">
        <v>241</v>
      </c>
      <c r="D26" s="154" t="s">
        <v>242</v>
      </c>
      <c r="E26" s="155">
        <v>2.541</v>
      </c>
      <c r="F26" s="156" t="s">
        <v>189</v>
      </c>
      <c r="H26" s="157">
        <f>ROUND(E26*G26,2)</f>
        <v>0</v>
      </c>
      <c r="J26" s="157">
        <f>ROUND(E26*G26,2)</f>
        <v>0</v>
      </c>
      <c r="L26" s="158">
        <f>E26*K26</f>
        <v>0</v>
      </c>
      <c r="N26" s="155">
        <f>E26*M26</f>
        <v>0</v>
      </c>
      <c r="O26" s="156">
        <v>20</v>
      </c>
      <c r="P26" s="156" t="s">
        <v>154</v>
      </c>
      <c r="V26" s="159" t="s">
        <v>49</v>
      </c>
      <c r="W26" s="160">
        <v>3.009</v>
      </c>
      <c r="X26" s="151" t="s">
        <v>243</v>
      </c>
      <c r="Y26" s="151" t="s">
        <v>241</v>
      </c>
      <c r="Z26" s="156" t="s">
        <v>244</v>
      </c>
      <c r="AB26" s="156">
        <v>1</v>
      </c>
      <c r="AC26" s="156" t="s">
        <v>157</v>
      </c>
      <c r="AJ26" s="113" t="s">
        <v>158</v>
      </c>
      <c r="AK26" s="113" t="s">
        <v>159</v>
      </c>
    </row>
    <row r="27" spans="4:23" ht="9.75">
      <c r="D27" s="161" t="s">
        <v>192</v>
      </c>
      <c r="E27" s="162">
        <f>J27</f>
        <v>0</v>
      </c>
      <c r="H27" s="162">
        <f>SUM(H25:H26)</f>
        <v>0</v>
      </c>
      <c r="I27" s="162">
        <f>SUM(I25:I26)</f>
        <v>0</v>
      </c>
      <c r="J27" s="162">
        <f>SUM(J25:J26)</f>
        <v>0</v>
      </c>
      <c r="L27" s="163">
        <f>SUM(L25:L26)</f>
        <v>0</v>
      </c>
      <c r="N27" s="164">
        <f>SUM(N25:N26)</f>
        <v>0</v>
      </c>
      <c r="W27" s="160">
        <f>SUM(W25:W26)</f>
        <v>3.009</v>
      </c>
    </row>
    <row r="29" spans="4:23" ht="9.75">
      <c r="D29" s="161" t="s">
        <v>193</v>
      </c>
      <c r="E29" s="164">
        <f>J29</f>
        <v>0</v>
      </c>
      <c r="H29" s="162">
        <f>+H18+H23+H27</f>
        <v>0</v>
      </c>
      <c r="I29" s="162">
        <f>+I18+I23+I27</f>
        <v>0</v>
      </c>
      <c r="J29" s="162">
        <f>+J18+J23+J27</f>
        <v>0</v>
      </c>
      <c r="L29" s="163">
        <f>+L18+L23+L27</f>
        <v>2.5414206900000003</v>
      </c>
      <c r="N29" s="164">
        <f>+N18+N23+N27</f>
        <v>0</v>
      </c>
      <c r="W29" s="160">
        <f>+W18+W23+W27</f>
        <v>12.503</v>
      </c>
    </row>
    <row r="31" ht="9.75">
      <c r="B31" s="150" t="s">
        <v>197</v>
      </c>
    </row>
    <row r="32" ht="9.75">
      <c r="B32" s="151" t="s">
        <v>198</v>
      </c>
    </row>
    <row r="33" spans="1:37" ht="20.25">
      <c r="A33" s="152">
        <v>8</v>
      </c>
      <c r="B33" s="153" t="s">
        <v>199</v>
      </c>
      <c r="C33" s="151" t="s">
        <v>258</v>
      </c>
      <c r="D33" s="154" t="s">
        <v>259</v>
      </c>
      <c r="E33" s="155">
        <v>5</v>
      </c>
      <c r="F33" s="156" t="s">
        <v>202</v>
      </c>
      <c r="H33" s="157">
        <f>ROUND(E33*G33,2)</f>
        <v>0</v>
      </c>
      <c r="J33" s="157">
        <f>ROUND(E33*G33,2)</f>
        <v>0</v>
      </c>
      <c r="L33" s="158">
        <f>E33*K33</f>
        <v>0</v>
      </c>
      <c r="N33" s="155">
        <f>E33*M33</f>
        <v>0</v>
      </c>
      <c r="O33" s="156">
        <v>20</v>
      </c>
      <c r="P33" s="156" t="s">
        <v>154</v>
      </c>
      <c r="V33" s="159" t="s">
        <v>203</v>
      </c>
      <c r="W33" s="160">
        <v>9.7</v>
      </c>
      <c r="X33" s="151" t="s">
        <v>258</v>
      </c>
      <c r="Y33" s="151" t="s">
        <v>258</v>
      </c>
      <c r="Z33" s="156" t="s">
        <v>204</v>
      </c>
      <c r="AB33" s="156">
        <v>7</v>
      </c>
      <c r="AC33" s="156" t="s">
        <v>205</v>
      </c>
      <c r="AJ33" s="113" t="s">
        <v>206</v>
      </c>
      <c r="AK33" s="113" t="s">
        <v>159</v>
      </c>
    </row>
    <row r="34" spans="1:37" ht="9.75">
      <c r="A34" s="152">
        <v>9</v>
      </c>
      <c r="B34" s="153" t="s">
        <v>199</v>
      </c>
      <c r="C34" s="151" t="s">
        <v>260</v>
      </c>
      <c r="D34" s="154" t="s">
        <v>261</v>
      </c>
      <c r="E34" s="155">
        <v>1</v>
      </c>
      <c r="F34" s="156" t="s">
        <v>202</v>
      </c>
      <c r="H34" s="157">
        <f>ROUND(E34*G34,2)</f>
        <v>0</v>
      </c>
      <c r="J34" s="157">
        <f>ROUND(E34*G34,2)</f>
        <v>0</v>
      </c>
      <c r="K34" s="158">
        <v>0.17341</v>
      </c>
      <c r="L34" s="158">
        <f>E34*K34</f>
        <v>0.17341</v>
      </c>
      <c r="N34" s="155">
        <f>E34*M34</f>
        <v>0</v>
      </c>
      <c r="O34" s="156">
        <v>20</v>
      </c>
      <c r="P34" s="156" t="s">
        <v>154</v>
      </c>
      <c r="V34" s="159" t="s">
        <v>203</v>
      </c>
      <c r="W34" s="160">
        <v>2.843</v>
      </c>
      <c r="X34" s="151" t="s">
        <v>260</v>
      </c>
      <c r="Y34" s="151" t="s">
        <v>260</v>
      </c>
      <c r="Z34" s="156" t="s">
        <v>204</v>
      </c>
      <c r="AB34" s="156">
        <v>7</v>
      </c>
      <c r="AC34" s="156" t="s">
        <v>205</v>
      </c>
      <c r="AJ34" s="113" t="s">
        <v>206</v>
      </c>
      <c r="AK34" s="113" t="s">
        <v>159</v>
      </c>
    </row>
    <row r="35" spans="1:37" ht="9.75">
      <c r="A35" s="152">
        <v>10</v>
      </c>
      <c r="B35" s="153" t="s">
        <v>207</v>
      </c>
      <c r="C35" s="151" t="s">
        <v>247</v>
      </c>
      <c r="D35" s="154" t="s">
        <v>248</v>
      </c>
      <c r="E35" s="155">
        <v>24</v>
      </c>
      <c r="F35" s="156" t="s">
        <v>202</v>
      </c>
      <c r="H35" s="157">
        <f>ROUND(E35*G35,2)</f>
        <v>0</v>
      </c>
      <c r="J35" s="157">
        <f>ROUND(E35*G35,2)</f>
        <v>0</v>
      </c>
      <c r="K35" s="158">
        <v>7E-05</v>
      </c>
      <c r="L35" s="158">
        <f>E35*K35</f>
        <v>0.0016799999999999999</v>
      </c>
      <c r="N35" s="155">
        <f>E35*M35</f>
        <v>0</v>
      </c>
      <c r="O35" s="156">
        <v>20</v>
      </c>
      <c r="P35" s="156" t="s">
        <v>154</v>
      </c>
      <c r="V35" s="159" t="s">
        <v>203</v>
      </c>
      <c r="W35" s="160">
        <v>6.288</v>
      </c>
      <c r="X35" s="151" t="s">
        <v>249</v>
      </c>
      <c r="Y35" s="151" t="s">
        <v>247</v>
      </c>
      <c r="Z35" s="156" t="s">
        <v>211</v>
      </c>
      <c r="AB35" s="156">
        <v>1</v>
      </c>
      <c r="AC35" s="156" t="s">
        <v>157</v>
      </c>
      <c r="AJ35" s="113" t="s">
        <v>206</v>
      </c>
      <c r="AK35" s="113" t="s">
        <v>159</v>
      </c>
    </row>
    <row r="36" spans="1:37" ht="9.75">
      <c r="A36" s="152">
        <v>11</v>
      </c>
      <c r="B36" s="153" t="s">
        <v>179</v>
      </c>
      <c r="C36" s="151" t="s">
        <v>250</v>
      </c>
      <c r="D36" s="154" t="s">
        <v>251</v>
      </c>
      <c r="E36" s="155">
        <v>24</v>
      </c>
      <c r="F36" s="156" t="s">
        <v>202</v>
      </c>
      <c r="I36" s="157">
        <f>ROUND(E36*G36,2)</f>
        <v>0</v>
      </c>
      <c r="J36" s="157">
        <f>ROUND(E36*G36,2)</f>
        <v>0</v>
      </c>
      <c r="K36" s="158">
        <v>0.001</v>
      </c>
      <c r="L36" s="158">
        <f>E36*K36</f>
        <v>0.024</v>
      </c>
      <c r="N36" s="155">
        <f>E36*M36</f>
        <v>0</v>
      </c>
      <c r="O36" s="156">
        <v>20</v>
      </c>
      <c r="P36" s="156" t="s">
        <v>154</v>
      </c>
      <c r="V36" s="159" t="s">
        <v>41</v>
      </c>
      <c r="X36" s="151" t="s">
        <v>250</v>
      </c>
      <c r="Y36" s="151" t="s">
        <v>250</v>
      </c>
      <c r="Z36" s="156" t="s">
        <v>252</v>
      </c>
      <c r="AA36" s="151" t="s">
        <v>154</v>
      </c>
      <c r="AB36" s="156">
        <v>8</v>
      </c>
      <c r="AC36" s="156" t="s">
        <v>157</v>
      </c>
      <c r="AJ36" s="113" t="s">
        <v>253</v>
      </c>
      <c r="AK36" s="113" t="s">
        <v>159</v>
      </c>
    </row>
    <row r="37" spans="1:37" ht="20.25">
      <c r="A37" s="152">
        <v>12</v>
      </c>
      <c r="B37" s="153" t="s">
        <v>207</v>
      </c>
      <c r="C37" s="151" t="s">
        <v>208</v>
      </c>
      <c r="D37" s="154" t="s">
        <v>209</v>
      </c>
      <c r="F37" s="156" t="s">
        <v>137</v>
      </c>
      <c r="H37" s="157">
        <f>ROUND(E37*G37,2)</f>
        <v>0</v>
      </c>
      <c r="J37" s="157">
        <f>ROUND(E37*G37,2)</f>
        <v>0</v>
      </c>
      <c r="L37" s="158">
        <f>E37*K37</f>
        <v>0</v>
      </c>
      <c r="N37" s="155">
        <f>E37*M37</f>
        <v>0</v>
      </c>
      <c r="O37" s="156">
        <v>20</v>
      </c>
      <c r="P37" s="156" t="s">
        <v>154</v>
      </c>
      <c r="V37" s="159" t="s">
        <v>203</v>
      </c>
      <c r="X37" s="151" t="s">
        <v>210</v>
      </c>
      <c r="Y37" s="151" t="s">
        <v>208</v>
      </c>
      <c r="Z37" s="156" t="s">
        <v>211</v>
      </c>
      <c r="AB37" s="156">
        <v>1</v>
      </c>
      <c r="AC37" s="156" t="s">
        <v>157</v>
      </c>
      <c r="AJ37" s="113" t="s">
        <v>206</v>
      </c>
      <c r="AK37" s="113" t="s">
        <v>159</v>
      </c>
    </row>
    <row r="38" spans="4:23" ht="9.75">
      <c r="D38" s="161" t="s">
        <v>212</v>
      </c>
      <c r="E38" s="162">
        <f>J38</f>
        <v>0</v>
      </c>
      <c r="H38" s="162">
        <f>SUM(H31:H37)</f>
        <v>0</v>
      </c>
      <c r="I38" s="162">
        <f>SUM(I31:I37)</f>
        <v>0</v>
      </c>
      <c r="J38" s="162">
        <f>SUM(J31:J37)</f>
        <v>0</v>
      </c>
      <c r="L38" s="163">
        <f>SUM(L31:L37)</f>
        <v>0.19909</v>
      </c>
      <c r="N38" s="164">
        <f>SUM(N31:N37)</f>
        <v>0</v>
      </c>
      <c r="W38" s="160">
        <f>SUM(W31:W37)</f>
        <v>18.831</v>
      </c>
    </row>
    <row r="40" spans="4:23" ht="9.75">
      <c r="D40" s="161" t="s">
        <v>213</v>
      </c>
      <c r="E40" s="162">
        <f>J40</f>
        <v>0</v>
      </c>
      <c r="H40" s="162">
        <f>+H38</f>
        <v>0</v>
      </c>
      <c r="I40" s="162">
        <f>+I38</f>
        <v>0</v>
      </c>
      <c r="J40" s="162">
        <f>+J38</f>
        <v>0</v>
      </c>
      <c r="L40" s="163">
        <f>+L38</f>
        <v>0.19909</v>
      </c>
      <c r="N40" s="164">
        <f>+N38</f>
        <v>0</v>
      </c>
      <c r="W40" s="160">
        <f>+W38</f>
        <v>18.831</v>
      </c>
    </row>
    <row r="42" spans="4:23" ht="9.75">
      <c r="D42" s="165" t="s">
        <v>194</v>
      </c>
      <c r="E42" s="162">
        <f>J42</f>
        <v>0</v>
      </c>
      <c r="H42" s="162">
        <f>+H29+H40</f>
        <v>0</v>
      </c>
      <c r="I42" s="162">
        <f>+I29+I40</f>
        <v>0</v>
      </c>
      <c r="J42" s="162">
        <f>+J29+J40</f>
        <v>0</v>
      </c>
      <c r="L42" s="163">
        <f>+L29+L40</f>
        <v>2.7405106900000002</v>
      </c>
      <c r="N42" s="164">
        <f>+N29+N40</f>
        <v>0</v>
      </c>
      <c r="W42" s="160">
        <f>+W29+W40</f>
        <v>31.334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K20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8" sqref="G38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7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262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197</v>
      </c>
    </row>
    <row r="13" ht="9.75">
      <c r="B13" s="151" t="s">
        <v>198</v>
      </c>
    </row>
    <row r="14" spans="1:37" ht="9.75">
      <c r="A14" s="152">
        <v>1</v>
      </c>
      <c r="B14" s="153" t="s">
        <v>199</v>
      </c>
      <c r="C14" s="151" t="s">
        <v>200</v>
      </c>
      <c r="D14" s="154" t="s">
        <v>263</v>
      </c>
      <c r="E14" s="155">
        <v>1</v>
      </c>
      <c r="F14" s="156" t="s">
        <v>202</v>
      </c>
      <c r="H14" s="157">
        <f>ROUND(E14*G14,2)</f>
        <v>0</v>
      </c>
      <c r="J14" s="157">
        <f>ROUND(E14*G14,2)</f>
        <v>0</v>
      </c>
      <c r="K14" s="158">
        <v>0.16784</v>
      </c>
      <c r="L14" s="158">
        <f>E14*K14</f>
        <v>0.16784</v>
      </c>
      <c r="N14" s="155">
        <f>E14*M14</f>
        <v>0</v>
      </c>
      <c r="O14" s="156">
        <v>20</v>
      </c>
      <c r="P14" s="156" t="s">
        <v>154</v>
      </c>
      <c r="V14" s="159" t="s">
        <v>203</v>
      </c>
      <c r="W14" s="160">
        <v>2.843</v>
      </c>
      <c r="X14" s="151" t="s">
        <v>200</v>
      </c>
      <c r="Y14" s="151" t="s">
        <v>200</v>
      </c>
      <c r="Z14" s="156" t="s">
        <v>204</v>
      </c>
      <c r="AB14" s="156">
        <v>7</v>
      </c>
      <c r="AC14" s="156" t="s">
        <v>205</v>
      </c>
      <c r="AJ14" s="113" t="s">
        <v>206</v>
      </c>
      <c r="AK14" s="113" t="s">
        <v>159</v>
      </c>
    </row>
    <row r="15" spans="1:37" ht="20.25">
      <c r="A15" s="152">
        <v>2</v>
      </c>
      <c r="B15" s="153" t="s">
        <v>207</v>
      </c>
      <c r="C15" s="151" t="s">
        <v>208</v>
      </c>
      <c r="D15" s="154" t="s">
        <v>209</v>
      </c>
      <c r="F15" s="156" t="s">
        <v>137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203</v>
      </c>
      <c r="X15" s="151" t="s">
        <v>210</v>
      </c>
      <c r="Y15" s="151" t="s">
        <v>208</v>
      </c>
      <c r="Z15" s="156" t="s">
        <v>211</v>
      </c>
      <c r="AB15" s="156">
        <v>1</v>
      </c>
      <c r="AC15" s="156" t="s">
        <v>157</v>
      </c>
      <c r="AJ15" s="113" t="s">
        <v>206</v>
      </c>
      <c r="AK15" s="113" t="s">
        <v>159</v>
      </c>
    </row>
    <row r="16" spans="4:23" ht="9.75">
      <c r="D16" s="161" t="s">
        <v>212</v>
      </c>
      <c r="E16" s="162">
        <f>J16</f>
        <v>0</v>
      </c>
      <c r="H16" s="162">
        <f>SUM(H12:H15)</f>
        <v>0</v>
      </c>
      <c r="I16" s="162">
        <f>SUM(I12:I15)</f>
        <v>0</v>
      </c>
      <c r="J16" s="162">
        <f>SUM(J12:J15)</f>
        <v>0</v>
      </c>
      <c r="L16" s="163">
        <f>SUM(L12:L15)</f>
        <v>0.16784</v>
      </c>
      <c r="N16" s="164">
        <f>SUM(N12:N15)</f>
        <v>0</v>
      </c>
      <c r="W16" s="160">
        <f>SUM(W12:W15)</f>
        <v>2.843</v>
      </c>
    </row>
    <row r="18" spans="4:23" ht="9.75">
      <c r="D18" s="161" t="s">
        <v>213</v>
      </c>
      <c r="E18" s="162">
        <f>J18</f>
        <v>0</v>
      </c>
      <c r="H18" s="162">
        <f>+H16</f>
        <v>0</v>
      </c>
      <c r="I18" s="162">
        <f>+I16</f>
        <v>0</v>
      </c>
      <c r="J18" s="162">
        <f>+J16</f>
        <v>0</v>
      </c>
      <c r="L18" s="163">
        <f>+L16</f>
        <v>0.16784</v>
      </c>
      <c r="N18" s="164">
        <f>+N16</f>
        <v>0</v>
      </c>
      <c r="W18" s="160">
        <f>+W16</f>
        <v>2.843</v>
      </c>
    </row>
    <row r="20" spans="4:23" ht="9.75">
      <c r="D20" s="165" t="s">
        <v>194</v>
      </c>
      <c r="E20" s="162">
        <f>J20</f>
        <v>0</v>
      </c>
      <c r="H20" s="162">
        <f>+H18</f>
        <v>0</v>
      </c>
      <c r="I20" s="162">
        <f>+I18</f>
        <v>0</v>
      </c>
      <c r="J20" s="162">
        <f>+J18</f>
        <v>0</v>
      </c>
      <c r="L20" s="163">
        <f>+L18</f>
        <v>0.16784</v>
      </c>
      <c r="N20" s="164">
        <f>+N18</f>
        <v>0</v>
      </c>
      <c r="W20" s="160">
        <f>+W18</f>
        <v>2.843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41"/>
  <sheetViews>
    <sheetView showGridLines="0" zoomScalePageLayoutView="0" workbookViewId="0" topLeftCell="A1">
      <pane xSplit="4" ySplit="10" topLeftCell="E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M42" sqref="AM42"/>
    </sheetView>
  </sheetViews>
  <sheetFormatPr defaultColWidth="9.140625" defaultRowHeight="9.75" customHeight="1"/>
  <cols>
    <col min="1" max="1" width="6.7109375" style="152" customWidth="1"/>
    <col min="2" max="2" width="3.7109375" style="153" customWidth="1"/>
    <col min="3" max="3" width="13.00390625" style="151" customWidth="1"/>
    <col min="4" max="4" width="35.7109375" style="154" customWidth="1"/>
    <col min="5" max="5" width="10.7109375" style="155" customWidth="1"/>
    <col min="6" max="6" width="5.28125" style="156" customWidth="1"/>
    <col min="7" max="7" width="8.7109375" style="157" customWidth="1"/>
    <col min="8" max="9" width="9.7109375" style="157" hidden="1" customWidth="1"/>
    <col min="10" max="10" width="9.7109375" style="157" customWidth="1"/>
    <col min="11" max="11" width="7.421875" style="158" hidden="1" customWidth="1"/>
    <col min="12" max="12" width="8.28125" style="158" hidden="1" customWidth="1"/>
    <col min="13" max="13" width="9.140625" style="155" hidden="1" customWidth="1"/>
    <col min="14" max="14" width="7.00390625" style="155" hidden="1" customWidth="1"/>
    <col min="15" max="15" width="3.57421875" style="156" customWidth="1"/>
    <col min="16" max="16" width="12.7109375" style="156" hidden="1" customWidth="1"/>
    <col min="17" max="19" width="13.28125" style="155" hidden="1" customWidth="1"/>
    <col min="20" max="20" width="10.57421875" style="159" hidden="1" customWidth="1"/>
    <col min="21" max="21" width="10.28125" style="159" hidden="1" customWidth="1"/>
    <col min="22" max="22" width="5.7109375" style="159" hidden="1" customWidth="1"/>
    <col min="23" max="23" width="9.140625" style="160" hidden="1" customWidth="1"/>
    <col min="24" max="25" width="5.7109375" style="156" hidden="1" customWidth="1"/>
    <col min="26" max="26" width="7.57421875" style="156" hidden="1" customWidth="1"/>
    <col min="27" max="27" width="24.8515625" style="156" hidden="1" customWidth="1"/>
    <col min="28" max="28" width="4.28125" style="156" hidden="1" customWidth="1"/>
    <col min="29" max="29" width="8.28125" style="156" hidden="1" customWidth="1"/>
    <col min="30" max="30" width="8.7109375" style="156" hidden="1" customWidth="1"/>
    <col min="31" max="34" width="9.140625" style="156" hidden="1" customWidth="1"/>
    <col min="35" max="35" width="9.140625" style="113" customWidth="1"/>
    <col min="36" max="37" width="0" style="113" hidden="1" customWidth="1"/>
    <col min="38" max="16384" width="9.140625" style="113" customWidth="1"/>
  </cols>
  <sheetData>
    <row r="1" spans="1:34" ht="9.75">
      <c r="A1" s="112" t="s">
        <v>89</v>
      </c>
      <c r="B1" s="113"/>
      <c r="C1" s="113"/>
      <c r="D1" s="113"/>
      <c r="E1" s="112" t="s">
        <v>90</v>
      </c>
      <c r="F1" s="113"/>
      <c r="G1" s="114"/>
      <c r="H1" s="113"/>
      <c r="I1" s="113"/>
      <c r="J1" s="114"/>
      <c r="K1" s="115"/>
      <c r="L1" s="113"/>
      <c r="M1" s="113"/>
      <c r="N1" s="113"/>
      <c r="O1" s="113"/>
      <c r="P1" s="113"/>
      <c r="Q1" s="116"/>
      <c r="R1" s="116"/>
      <c r="S1" s="116"/>
      <c r="T1" s="113"/>
      <c r="U1" s="113"/>
      <c r="V1" s="113"/>
      <c r="W1" s="113"/>
      <c r="X1" s="113"/>
      <c r="Y1" s="113"/>
      <c r="Z1" s="117" t="s">
        <v>0</v>
      </c>
      <c r="AA1" s="118" t="s">
        <v>1</v>
      </c>
      <c r="AB1" s="117" t="s">
        <v>2</v>
      </c>
      <c r="AC1" s="117" t="s">
        <v>3</v>
      </c>
      <c r="AD1" s="117" t="s">
        <v>4</v>
      </c>
      <c r="AE1" s="119" t="s">
        <v>91</v>
      </c>
      <c r="AF1" s="120" t="s">
        <v>92</v>
      </c>
      <c r="AG1" s="113"/>
      <c r="AH1" s="113"/>
    </row>
    <row r="2" spans="1:34" ht="9.75">
      <c r="A2" s="112" t="s">
        <v>93</v>
      </c>
      <c r="B2" s="113"/>
      <c r="C2" s="113"/>
      <c r="D2" s="113"/>
      <c r="E2" s="112" t="s">
        <v>94</v>
      </c>
      <c r="F2" s="113"/>
      <c r="G2" s="114"/>
      <c r="H2" s="121"/>
      <c r="I2" s="113"/>
      <c r="J2" s="114"/>
      <c r="K2" s="115"/>
      <c r="L2" s="113"/>
      <c r="M2" s="113"/>
      <c r="N2" s="113"/>
      <c r="O2" s="113"/>
      <c r="P2" s="113"/>
      <c r="Q2" s="116"/>
      <c r="R2" s="116"/>
      <c r="S2" s="116"/>
      <c r="T2" s="113"/>
      <c r="U2" s="113"/>
      <c r="V2" s="113"/>
      <c r="W2" s="113"/>
      <c r="X2" s="113"/>
      <c r="Y2" s="113"/>
      <c r="Z2" s="117" t="s">
        <v>6</v>
      </c>
      <c r="AA2" s="122" t="s">
        <v>95</v>
      </c>
      <c r="AB2" s="122" t="s">
        <v>8</v>
      </c>
      <c r="AC2" s="122"/>
      <c r="AD2" s="123"/>
      <c r="AE2" s="119">
        <v>1</v>
      </c>
      <c r="AF2" s="124">
        <v>123.5</v>
      </c>
      <c r="AG2" s="113"/>
      <c r="AH2" s="113"/>
    </row>
    <row r="3" spans="1:34" ht="9.75">
      <c r="A3" s="112" t="s">
        <v>96</v>
      </c>
      <c r="B3" s="113"/>
      <c r="C3" s="113"/>
      <c r="D3" s="113"/>
      <c r="E3" s="112" t="s">
        <v>97</v>
      </c>
      <c r="F3" s="113"/>
      <c r="G3" s="114"/>
      <c r="H3" s="113"/>
      <c r="I3" s="113"/>
      <c r="J3" s="114"/>
      <c r="K3" s="115"/>
      <c r="L3" s="113"/>
      <c r="M3" s="113"/>
      <c r="N3" s="113"/>
      <c r="O3" s="113"/>
      <c r="P3" s="113"/>
      <c r="Q3" s="116"/>
      <c r="R3" s="116"/>
      <c r="S3" s="116"/>
      <c r="T3" s="113"/>
      <c r="U3" s="113"/>
      <c r="V3" s="113"/>
      <c r="W3" s="113"/>
      <c r="X3" s="113"/>
      <c r="Y3" s="113"/>
      <c r="Z3" s="117" t="s">
        <v>9</v>
      </c>
      <c r="AA3" s="122" t="s">
        <v>98</v>
      </c>
      <c r="AB3" s="122" t="s">
        <v>8</v>
      </c>
      <c r="AC3" s="122" t="s">
        <v>11</v>
      </c>
      <c r="AD3" s="123" t="s">
        <v>12</v>
      </c>
      <c r="AE3" s="119">
        <v>2</v>
      </c>
      <c r="AF3" s="125">
        <v>123.46</v>
      </c>
      <c r="AG3" s="113"/>
      <c r="AH3" s="113"/>
    </row>
    <row r="4" spans="1:34" ht="9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6"/>
      <c r="R4" s="116"/>
      <c r="S4" s="116"/>
      <c r="T4" s="113"/>
      <c r="U4" s="113"/>
      <c r="V4" s="113"/>
      <c r="W4" s="113"/>
      <c r="X4" s="113"/>
      <c r="Y4" s="113"/>
      <c r="Z4" s="117" t="s">
        <v>13</v>
      </c>
      <c r="AA4" s="122" t="s">
        <v>99</v>
      </c>
      <c r="AB4" s="122" t="s">
        <v>8</v>
      </c>
      <c r="AC4" s="122"/>
      <c r="AD4" s="123"/>
      <c r="AE4" s="119">
        <v>3</v>
      </c>
      <c r="AF4" s="126">
        <v>123.457</v>
      </c>
      <c r="AG4" s="113"/>
      <c r="AH4" s="113"/>
    </row>
    <row r="5" spans="1:34" ht="9.75">
      <c r="A5" s="112" t="s">
        <v>61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6"/>
      <c r="R5" s="116"/>
      <c r="S5" s="116"/>
      <c r="T5" s="113"/>
      <c r="U5" s="113"/>
      <c r="V5" s="113"/>
      <c r="W5" s="113"/>
      <c r="X5" s="113"/>
      <c r="Y5" s="113"/>
      <c r="Z5" s="117" t="s">
        <v>19</v>
      </c>
      <c r="AA5" s="122" t="s">
        <v>98</v>
      </c>
      <c r="AB5" s="122" t="s">
        <v>8</v>
      </c>
      <c r="AC5" s="122" t="s">
        <v>11</v>
      </c>
      <c r="AD5" s="123" t="s">
        <v>12</v>
      </c>
      <c r="AE5" s="119">
        <v>4</v>
      </c>
      <c r="AF5" s="127">
        <v>123.4567</v>
      </c>
      <c r="AG5" s="113"/>
      <c r="AH5" s="113"/>
    </row>
    <row r="6" spans="1:34" ht="9.75">
      <c r="A6" s="112" t="s">
        <v>195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6"/>
      <c r="R6" s="116"/>
      <c r="S6" s="116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9" t="s">
        <v>101</v>
      </c>
      <c r="AF6" s="125">
        <v>123.46</v>
      </c>
      <c r="AG6" s="113"/>
      <c r="AH6" s="113"/>
    </row>
    <row r="7" spans="1:34" ht="9.75">
      <c r="A7" s="112" t="s">
        <v>264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6"/>
      <c r="R7" s="116"/>
      <c r="S7" s="116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ht="13.5">
      <c r="A8" s="113" t="s">
        <v>78</v>
      </c>
      <c r="B8" s="128"/>
      <c r="C8" s="121"/>
      <c r="D8" s="129" t="str">
        <f>CONCATENATE(AA2," ",AB2," ",AC2," ",AD2)</f>
        <v>Prehľad rozpočtových nákladov v EUR  </v>
      </c>
      <c r="E8" s="116"/>
      <c r="F8" s="113"/>
      <c r="G8" s="114"/>
      <c r="H8" s="114"/>
      <c r="I8" s="114"/>
      <c r="J8" s="114"/>
      <c r="K8" s="115"/>
      <c r="L8" s="115"/>
      <c r="M8" s="116"/>
      <c r="N8" s="116"/>
      <c r="O8" s="113"/>
      <c r="P8" s="113"/>
      <c r="Q8" s="116"/>
      <c r="R8" s="116"/>
      <c r="S8" s="116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</row>
    <row r="9" spans="1:37" ht="9.75">
      <c r="A9" s="130" t="s">
        <v>102</v>
      </c>
      <c r="B9" s="130" t="s">
        <v>103</v>
      </c>
      <c r="C9" s="130" t="s">
        <v>104</v>
      </c>
      <c r="D9" s="130" t="s">
        <v>105</v>
      </c>
      <c r="E9" s="130" t="s">
        <v>106</v>
      </c>
      <c r="F9" s="130" t="s">
        <v>107</v>
      </c>
      <c r="G9" s="130" t="s">
        <v>108</v>
      </c>
      <c r="H9" s="130" t="s">
        <v>109</v>
      </c>
      <c r="I9" s="130" t="s">
        <v>110</v>
      </c>
      <c r="J9" s="130" t="s">
        <v>111</v>
      </c>
      <c r="K9" s="131" t="s">
        <v>112</v>
      </c>
      <c r="L9" s="132"/>
      <c r="M9" s="133" t="s">
        <v>113</v>
      </c>
      <c r="N9" s="132"/>
      <c r="O9" s="130" t="s">
        <v>88</v>
      </c>
      <c r="P9" s="134" t="s">
        <v>114</v>
      </c>
      <c r="Q9" s="130" t="s">
        <v>106</v>
      </c>
      <c r="R9" s="130" t="s">
        <v>106</v>
      </c>
      <c r="S9" s="134" t="s">
        <v>106</v>
      </c>
      <c r="T9" s="135" t="s">
        <v>115</v>
      </c>
      <c r="U9" s="136" t="s">
        <v>116</v>
      </c>
      <c r="V9" s="137" t="s">
        <v>117</v>
      </c>
      <c r="W9" s="130" t="s">
        <v>118</v>
      </c>
      <c r="X9" s="130" t="s">
        <v>119</v>
      </c>
      <c r="Y9" s="130" t="s">
        <v>120</v>
      </c>
      <c r="Z9" s="138" t="s">
        <v>121</v>
      </c>
      <c r="AA9" s="138" t="s">
        <v>122</v>
      </c>
      <c r="AB9" s="130" t="s">
        <v>117</v>
      </c>
      <c r="AC9" s="130" t="s">
        <v>123</v>
      </c>
      <c r="AD9" s="130" t="s">
        <v>124</v>
      </c>
      <c r="AE9" s="139" t="s">
        <v>125</v>
      </c>
      <c r="AF9" s="139" t="s">
        <v>126</v>
      </c>
      <c r="AG9" s="139" t="s">
        <v>106</v>
      </c>
      <c r="AH9" s="139" t="s">
        <v>127</v>
      </c>
      <c r="AJ9" s="113" t="s">
        <v>128</v>
      </c>
      <c r="AK9" s="113" t="s">
        <v>129</v>
      </c>
    </row>
    <row r="10" spans="1:37" ht="9.75">
      <c r="A10" s="140" t="s">
        <v>130</v>
      </c>
      <c r="B10" s="140" t="s">
        <v>131</v>
      </c>
      <c r="C10" s="141"/>
      <c r="D10" s="140" t="s">
        <v>132</v>
      </c>
      <c r="E10" s="140" t="s">
        <v>133</v>
      </c>
      <c r="F10" s="140" t="s">
        <v>134</v>
      </c>
      <c r="G10" s="140" t="s">
        <v>135</v>
      </c>
      <c r="H10" s="140" t="s">
        <v>136</v>
      </c>
      <c r="I10" s="140" t="s">
        <v>29</v>
      </c>
      <c r="J10" s="140"/>
      <c r="K10" s="140" t="s">
        <v>108</v>
      </c>
      <c r="L10" s="140" t="s">
        <v>111</v>
      </c>
      <c r="M10" s="142" t="s">
        <v>108</v>
      </c>
      <c r="N10" s="140" t="s">
        <v>111</v>
      </c>
      <c r="O10" s="140" t="s">
        <v>137</v>
      </c>
      <c r="P10" s="142"/>
      <c r="Q10" s="140" t="s">
        <v>138</v>
      </c>
      <c r="R10" s="140" t="s">
        <v>139</v>
      </c>
      <c r="S10" s="142" t="s">
        <v>140</v>
      </c>
      <c r="T10" s="143" t="s">
        <v>141</v>
      </c>
      <c r="U10" s="144" t="s">
        <v>142</v>
      </c>
      <c r="V10" s="145" t="s">
        <v>143</v>
      </c>
      <c r="W10" s="146"/>
      <c r="X10" s="147"/>
      <c r="Y10" s="147"/>
      <c r="Z10" s="148" t="s">
        <v>144</v>
      </c>
      <c r="AA10" s="148" t="s">
        <v>130</v>
      </c>
      <c r="AB10" s="140" t="s">
        <v>145</v>
      </c>
      <c r="AC10" s="147"/>
      <c r="AD10" s="147"/>
      <c r="AE10" s="149"/>
      <c r="AF10" s="149"/>
      <c r="AG10" s="149"/>
      <c r="AH10" s="149"/>
      <c r="AJ10" s="113" t="s">
        <v>146</v>
      </c>
      <c r="AK10" s="113" t="s">
        <v>147</v>
      </c>
    </row>
    <row r="12" ht="9.75">
      <c r="B12" s="150" t="s">
        <v>148</v>
      </c>
    </row>
    <row r="13" ht="9.75">
      <c r="B13" s="151" t="s">
        <v>149</v>
      </c>
    </row>
    <row r="14" spans="1:37" ht="9.75">
      <c r="A14" s="152">
        <v>1</v>
      </c>
      <c r="B14" s="153" t="s">
        <v>160</v>
      </c>
      <c r="C14" s="151" t="s">
        <v>216</v>
      </c>
      <c r="D14" s="154" t="s">
        <v>217</v>
      </c>
      <c r="E14" s="155">
        <v>0.293</v>
      </c>
      <c r="F14" s="156" t="s">
        <v>182</v>
      </c>
      <c r="H14" s="157">
        <f>ROUND(E14*G14,2)</f>
        <v>0</v>
      </c>
      <c r="J14" s="157">
        <f>ROUND(E14*G14,2)</f>
        <v>0</v>
      </c>
      <c r="L14" s="158">
        <f>E14*K14</f>
        <v>0</v>
      </c>
      <c r="N14" s="155">
        <f>E14*M14</f>
        <v>0</v>
      </c>
      <c r="O14" s="156">
        <v>20</v>
      </c>
      <c r="P14" s="156" t="s">
        <v>154</v>
      </c>
      <c r="V14" s="159" t="s">
        <v>49</v>
      </c>
      <c r="W14" s="160">
        <v>0.117</v>
      </c>
      <c r="X14" s="151" t="s">
        <v>218</v>
      </c>
      <c r="Y14" s="151" t="s">
        <v>216</v>
      </c>
      <c r="Z14" s="156" t="s">
        <v>178</v>
      </c>
      <c r="AB14" s="156">
        <v>1</v>
      </c>
      <c r="AC14" s="156" t="s">
        <v>157</v>
      </c>
      <c r="AJ14" s="113" t="s">
        <v>158</v>
      </c>
      <c r="AK14" s="113" t="s">
        <v>159</v>
      </c>
    </row>
    <row r="15" spans="1:37" ht="9.75">
      <c r="A15" s="152">
        <v>2</v>
      </c>
      <c r="B15" s="153" t="s">
        <v>166</v>
      </c>
      <c r="C15" s="151" t="s">
        <v>219</v>
      </c>
      <c r="D15" s="154" t="s">
        <v>220</v>
      </c>
      <c r="E15" s="155">
        <v>0.293</v>
      </c>
      <c r="F15" s="156" t="s">
        <v>182</v>
      </c>
      <c r="H15" s="157">
        <f>ROUND(E15*G15,2)</f>
        <v>0</v>
      </c>
      <c r="J15" s="157">
        <f>ROUND(E15*G15,2)</f>
        <v>0</v>
      </c>
      <c r="L15" s="158">
        <f>E15*K15</f>
        <v>0</v>
      </c>
      <c r="N15" s="155">
        <f>E15*M15</f>
        <v>0</v>
      </c>
      <c r="O15" s="156">
        <v>20</v>
      </c>
      <c r="P15" s="156" t="s">
        <v>154</v>
      </c>
      <c r="V15" s="159" t="s">
        <v>49</v>
      </c>
      <c r="W15" s="160">
        <v>0.816</v>
      </c>
      <c r="X15" s="151" t="s">
        <v>221</v>
      </c>
      <c r="Y15" s="151" t="s">
        <v>219</v>
      </c>
      <c r="Z15" s="156" t="s">
        <v>178</v>
      </c>
      <c r="AB15" s="156">
        <v>1</v>
      </c>
      <c r="AC15" s="156" t="s">
        <v>157</v>
      </c>
      <c r="AJ15" s="113" t="s">
        <v>158</v>
      </c>
      <c r="AK15" s="113" t="s">
        <v>159</v>
      </c>
    </row>
    <row r="16" spans="1:37" ht="9.75">
      <c r="A16" s="152">
        <v>3</v>
      </c>
      <c r="B16" s="153" t="s">
        <v>166</v>
      </c>
      <c r="C16" s="151" t="s">
        <v>222</v>
      </c>
      <c r="D16" s="154" t="s">
        <v>223</v>
      </c>
      <c r="E16" s="155">
        <v>0.293</v>
      </c>
      <c r="F16" s="156" t="s">
        <v>182</v>
      </c>
      <c r="H16" s="157">
        <f>ROUND(E16*G16,2)</f>
        <v>0</v>
      </c>
      <c r="J16" s="157">
        <f>ROUND(E16*G16,2)</f>
        <v>0</v>
      </c>
      <c r="L16" s="158">
        <f>E16*K16</f>
        <v>0</v>
      </c>
      <c r="N16" s="155">
        <f>E16*M16</f>
        <v>0</v>
      </c>
      <c r="O16" s="156">
        <v>20</v>
      </c>
      <c r="P16" s="156" t="s">
        <v>154</v>
      </c>
      <c r="V16" s="159" t="s">
        <v>49</v>
      </c>
      <c r="W16" s="160">
        <v>0.024</v>
      </c>
      <c r="X16" s="151" t="s">
        <v>224</v>
      </c>
      <c r="Y16" s="151" t="s">
        <v>222</v>
      </c>
      <c r="Z16" s="156" t="s">
        <v>225</v>
      </c>
      <c r="AB16" s="156">
        <v>1</v>
      </c>
      <c r="AC16" s="156" t="s">
        <v>157</v>
      </c>
      <c r="AJ16" s="113" t="s">
        <v>158</v>
      </c>
      <c r="AK16" s="113" t="s">
        <v>159</v>
      </c>
    </row>
    <row r="17" spans="1:37" ht="9.75">
      <c r="A17" s="152">
        <v>4</v>
      </c>
      <c r="B17" s="153" t="s">
        <v>166</v>
      </c>
      <c r="C17" s="151" t="s">
        <v>226</v>
      </c>
      <c r="D17" s="154" t="s">
        <v>227</v>
      </c>
      <c r="E17" s="155">
        <v>0.293</v>
      </c>
      <c r="F17" s="156" t="s">
        <v>182</v>
      </c>
      <c r="H17" s="157">
        <f>ROUND(E17*G17,2)</f>
        <v>0</v>
      </c>
      <c r="J17" s="157">
        <f>ROUND(E17*G17,2)</f>
        <v>0</v>
      </c>
      <c r="L17" s="158">
        <f>E17*K17</f>
        <v>0</v>
      </c>
      <c r="N17" s="155">
        <f>E17*M17</f>
        <v>0</v>
      </c>
      <c r="O17" s="156">
        <v>20</v>
      </c>
      <c r="P17" s="156" t="s">
        <v>154</v>
      </c>
      <c r="V17" s="159" t="s">
        <v>49</v>
      </c>
      <c r="W17" s="160">
        <v>0.003</v>
      </c>
      <c r="X17" s="151" t="s">
        <v>228</v>
      </c>
      <c r="Y17" s="151" t="s">
        <v>226</v>
      </c>
      <c r="Z17" s="156" t="s">
        <v>225</v>
      </c>
      <c r="AB17" s="156">
        <v>1</v>
      </c>
      <c r="AC17" s="156" t="s">
        <v>157</v>
      </c>
      <c r="AJ17" s="113" t="s">
        <v>158</v>
      </c>
      <c r="AK17" s="113" t="s">
        <v>159</v>
      </c>
    </row>
    <row r="18" spans="4:23" ht="9.75">
      <c r="D18" s="161" t="s">
        <v>185</v>
      </c>
      <c r="E18" s="162">
        <f>J18</f>
        <v>0</v>
      </c>
      <c r="H18" s="162">
        <f>SUM(H12:H17)</f>
        <v>0</v>
      </c>
      <c r="I18" s="162">
        <f>SUM(I12:I17)</f>
        <v>0</v>
      </c>
      <c r="J18" s="162">
        <f>SUM(J12:J17)</f>
        <v>0</v>
      </c>
      <c r="L18" s="163">
        <f>SUM(L12:L17)</f>
        <v>0</v>
      </c>
      <c r="N18" s="164">
        <f>SUM(N12:N17)</f>
        <v>0</v>
      </c>
      <c r="W18" s="160">
        <f>SUM(W12:W17)</f>
        <v>0.96</v>
      </c>
    </row>
    <row r="20" ht="9.75">
      <c r="B20" s="151" t="s">
        <v>229</v>
      </c>
    </row>
    <row r="21" spans="1:37" ht="9.75">
      <c r="A21" s="152">
        <v>5</v>
      </c>
      <c r="B21" s="153" t="s">
        <v>230</v>
      </c>
      <c r="C21" s="151" t="s">
        <v>231</v>
      </c>
      <c r="D21" s="154" t="s">
        <v>232</v>
      </c>
      <c r="E21" s="155">
        <v>0.293</v>
      </c>
      <c r="F21" s="156" t="s">
        <v>182</v>
      </c>
      <c r="H21" s="157">
        <f>ROUND(E21*G21,2)</f>
        <v>0</v>
      </c>
      <c r="J21" s="157">
        <f>ROUND(E21*G21,2)</f>
        <v>0</v>
      </c>
      <c r="K21" s="158">
        <v>2.23706</v>
      </c>
      <c r="L21" s="158">
        <f>E21*K21</f>
        <v>0.65545858</v>
      </c>
      <c r="N21" s="155">
        <f>E21*M21</f>
        <v>0</v>
      </c>
      <c r="O21" s="156">
        <v>20</v>
      </c>
      <c r="P21" s="156" t="s">
        <v>154</v>
      </c>
      <c r="V21" s="159" t="s">
        <v>49</v>
      </c>
      <c r="W21" s="160">
        <v>0.154</v>
      </c>
      <c r="X21" s="151" t="s">
        <v>233</v>
      </c>
      <c r="Y21" s="151" t="s">
        <v>231</v>
      </c>
      <c r="Z21" s="156" t="s">
        <v>234</v>
      </c>
      <c r="AB21" s="156">
        <v>1</v>
      </c>
      <c r="AC21" s="156" t="s">
        <v>157</v>
      </c>
      <c r="AJ21" s="113" t="s">
        <v>158</v>
      </c>
      <c r="AK21" s="113" t="s">
        <v>159</v>
      </c>
    </row>
    <row r="22" spans="1:37" ht="9.75">
      <c r="A22" s="152">
        <v>6</v>
      </c>
      <c r="B22" s="153" t="s">
        <v>235</v>
      </c>
      <c r="C22" s="151" t="s">
        <v>236</v>
      </c>
      <c r="D22" s="154" t="s">
        <v>255</v>
      </c>
      <c r="E22" s="155">
        <v>0.025</v>
      </c>
      <c r="F22" s="156" t="s">
        <v>189</v>
      </c>
      <c r="H22" s="157">
        <f>ROUND(E22*G22,2)</f>
        <v>0</v>
      </c>
      <c r="J22" s="157">
        <f>ROUND(E22*G22,2)</f>
        <v>0</v>
      </c>
      <c r="K22" s="158">
        <v>1.05969</v>
      </c>
      <c r="L22" s="158">
        <f>E22*K22</f>
        <v>0.026492250000000002</v>
      </c>
      <c r="N22" s="155">
        <f>E22*M22</f>
        <v>0</v>
      </c>
      <c r="O22" s="156">
        <v>20</v>
      </c>
      <c r="P22" s="156" t="s">
        <v>154</v>
      </c>
      <c r="V22" s="159" t="s">
        <v>49</v>
      </c>
      <c r="W22" s="160">
        <v>1.437</v>
      </c>
      <c r="X22" s="151" t="s">
        <v>238</v>
      </c>
      <c r="Y22" s="151" t="s">
        <v>236</v>
      </c>
      <c r="Z22" s="156" t="s">
        <v>239</v>
      </c>
      <c r="AB22" s="156">
        <v>1</v>
      </c>
      <c r="AC22" s="156" t="s">
        <v>157</v>
      </c>
      <c r="AJ22" s="113" t="s">
        <v>158</v>
      </c>
      <c r="AK22" s="113" t="s">
        <v>159</v>
      </c>
    </row>
    <row r="23" spans="4:23" ht="9.75">
      <c r="D23" s="161" t="s">
        <v>240</v>
      </c>
      <c r="E23" s="162">
        <f>J23</f>
        <v>0</v>
      </c>
      <c r="H23" s="162">
        <f>SUM(H20:H22)</f>
        <v>0</v>
      </c>
      <c r="I23" s="162">
        <f>SUM(I20:I22)</f>
        <v>0</v>
      </c>
      <c r="J23" s="162">
        <f>SUM(J20:J22)</f>
        <v>0</v>
      </c>
      <c r="L23" s="163">
        <f>SUM(L20:L22)</f>
        <v>0.68195083</v>
      </c>
      <c r="N23" s="164">
        <f>SUM(N20:N22)</f>
        <v>0</v>
      </c>
      <c r="W23" s="160">
        <f>SUM(W20:W22)</f>
        <v>1.591</v>
      </c>
    </row>
    <row r="25" ht="9.75">
      <c r="B25" s="151" t="s">
        <v>186</v>
      </c>
    </row>
    <row r="26" spans="1:37" ht="9.75">
      <c r="A26" s="152">
        <v>7</v>
      </c>
      <c r="B26" s="153" t="s">
        <v>230</v>
      </c>
      <c r="C26" s="151" t="s">
        <v>241</v>
      </c>
      <c r="D26" s="154" t="s">
        <v>242</v>
      </c>
      <c r="E26" s="155">
        <v>0.682</v>
      </c>
      <c r="F26" s="156" t="s">
        <v>189</v>
      </c>
      <c r="H26" s="157">
        <f>ROUND(E26*G26,2)</f>
        <v>0</v>
      </c>
      <c r="J26" s="157">
        <f>ROUND(E26*G26,2)</f>
        <v>0</v>
      </c>
      <c r="L26" s="158">
        <f>E26*K26</f>
        <v>0</v>
      </c>
      <c r="N26" s="155">
        <f>E26*M26</f>
        <v>0</v>
      </c>
      <c r="O26" s="156">
        <v>20</v>
      </c>
      <c r="P26" s="156" t="s">
        <v>154</v>
      </c>
      <c r="V26" s="159" t="s">
        <v>49</v>
      </c>
      <c r="W26" s="160">
        <v>0.807</v>
      </c>
      <c r="X26" s="151" t="s">
        <v>243</v>
      </c>
      <c r="Y26" s="151" t="s">
        <v>241</v>
      </c>
      <c r="Z26" s="156" t="s">
        <v>244</v>
      </c>
      <c r="AB26" s="156">
        <v>1</v>
      </c>
      <c r="AC26" s="156" t="s">
        <v>157</v>
      </c>
      <c r="AJ26" s="113" t="s">
        <v>158</v>
      </c>
      <c r="AK26" s="113" t="s">
        <v>159</v>
      </c>
    </row>
    <row r="27" spans="4:23" ht="9.75">
      <c r="D27" s="161" t="s">
        <v>192</v>
      </c>
      <c r="E27" s="162">
        <f>J27</f>
        <v>0</v>
      </c>
      <c r="H27" s="162">
        <f>SUM(H25:H26)</f>
        <v>0</v>
      </c>
      <c r="I27" s="162">
        <f>SUM(I25:I26)</f>
        <v>0</v>
      </c>
      <c r="J27" s="162">
        <f>SUM(J25:J26)</f>
        <v>0</v>
      </c>
      <c r="L27" s="163">
        <f>SUM(L25:L26)</f>
        <v>0</v>
      </c>
      <c r="N27" s="164">
        <f>SUM(N25:N26)</f>
        <v>0</v>
      </c>
      <c r="W27" s="160">
        <f>SUM(W25:W26)</f>
        <v>0.807</v>
      </c>
    </row>
    <row r="29" spans="4:23" ht="9.75">
      <c r="D29" s="161" t="s">
        <v>193</v>
      </c>
      <c r="E29" s="164">
        <f>J29</f>
        <v>0</v>
      </c>
      <c r="H29" s="162">
        <f>+H18+H23+H27</f>
        <v>0</v>
      </c>
      <c r="I29" s="162">
        <f>+I18+I23+I27</f>
        <v>0</v>
      </c>
      <c r="J29" s="162">
        <f>+J18+J23+J27</f>
        <v>0</v>
      </c>
      <c r="L29" s="163">
        <f>+L18+L23+L27</f>
        <v>0.68195083</v>
      </c>
      <c r="N29" s="164">
        <f>+N18+N23+N27</f>
        <v>0</v>
      </c>
      <c r="W29" s="160">
        <f>+W18+W23+W27</f>
        <v>3.358</v>
      </c>
    </row>
    <row r="31" ht="9.75">
      <c r="B31" s="150" t="s">
        <v>197</v>
      </c>
    </row>
    <row r="32" ht="9.75">
      <c r="B32" s="151" t="s">
        <v>198</v>
      </c>
    </row>
    <row r="33" spans="1:37" ht="9.75">
      <c r="A33" s="152">
        <v>8</v>
      </c>
      <c r="B33" s="153" t="s">
        <v>199</v>
      </c>
      <c r="C33" s="151" t="s">
        <v>265</v>
      </c>
      <c r="D33" s="154" t="s">
        <v>266</v>
      </c>
      <c r="E33" s="155">
        <v>5</v>
      </c>
      <c r="F33" s="156" t="s">
        <v>202</v>
      </c>
      <c r="H33" s="157">
        <f>ROUND(E33*G33,2)</f>
        <v>0</v>
      </c>
      <c r="J33" s="157">
        <f>ROUND(E33*G33,2)</f>
        <v>0</v>
      </c>
      <c r="K33" s="158">
        <v>0.00055</v>
      </c>
      <c r="L33" s="158">
        <f>E33*K33</f>
        <v>0.0027500000000000003</v>
      </c>
      <c r="N33" s="155">
        <f>E33*M33</f>
        <v>0</v>
      </c>
      <c r="O33" s="156">
        <v>20</v>
      </c>
      <c r="P33" s="156" t="s">
        <v>154</v>
      </c>
      <c r="V33" s="159" t="s">
        <v>203</v>
      </c>
      <c r="W33" s="160">
        <v>12.99</v>
      </c>
      <c r="X33" s="151" t="s">
        <v>265</v>
      </c>
      <c r="Y33" s="151" t="s">
        <v>265</v>
      </c>
      <c r="Z33" s="156" t="s">
        <v>204</v>
      </c>
      <c r="AB33" s="156">
        <v>7</v>
      </c>
      <c r="AC33" s="156" t="s">
        <v>205</v>
      </c>
      <c r="AJ33" s="113" t="s">
        <v>206</v>
      </c>
      <c r="AK33" s="113" t="s">
        <v>159</v>
      </c>
    </row>
    <row r="34" spans="1:37" ht="9.75">
      <c r="A34" s="152">
        <v>9</v>
      </c>
      <c r="B34" s="153" t="s">
        <v>207</v>
      </c>
      <c r="C34" s="151" t="s">
        <v>247</v>
      </c>
      <c r="D34" s="154" t="s">
        <v>248</v>
      </c>
      <c r="E34" s="155">
        <v>5</v>
      </c>
      <c r="F34" s="156" t="s">
        <v>202</v>
      </c>
      <c r="H34" s="157">
        <f>ROUND(E34*G34,2)</f>
        <v>0</v>
      </c>
      <c r="J34" s="157">
        <f>ROUND(E34*G34,2)</f>
        <v>0</v>
      </c>
      <c r="K34" s="158">
        <v>7E-05</v>
      </c>
      <c r="L34" s="158">
        <f>E34*K34</f>
        <v>0.00034999999999999994</v>
      </c>
      <c r="N34" s="155">
        <f>E34*M34</f>
        <v>0</v>
      </c>
      <c r="O34" s="156">
        <v>20</v>
      </c>
      <c r="P34" s="156" t="s">
        <v>154</v>
      </c>
      <c r="V34" s="159" t="s">
        <v>203</v>
      </c>
      <c r="W34" s="160">
        <v>1.31</v>
      </c>
      <c r="X34" s="151" t="s">
        <v>249</v>
      </c>
      <c r="Y34" s="151" t="s">
        <v>247</v>
      </c>
      <c r="Z34" s="156" t="s">
        <v>211</v>
      </c>
      <c r="AB34" s="156">
        <v>1</v>
      </c>
      <c r="AC34" s="156" t="s">
        <v>157</v>
      </c>
      <c r="AJ34" s="113" t="s">
        <v>206</v>
      </c>
      <c r="AK34" s="113" t="s">
        <v>159</v>
      </c>
    </row>
    <row r="35" spans="1:37" ht="9.75">
      <c r="A35" s="152">
        <v>10</v>
      </c>
      <c r="B35" s="153" t="s">
        <v>179</v>
      </c>
      <c r="C35" s="151" t="s">
        <v>250</v>
      </c>
      <c r="D35" s="154" t="s">
        <v>251</v>
      </c>
      <c r="E35" s="155">
        <v>5</v>
      </c>
      <c r="F35" s="156" t="s">
        <v>202</v>
      </c>
      <c r="I35" s="157">
        <f>ROUND(E35*G35,2)</f>
        <v>0</v>
      </c>
      <c r="J35" s="157">
        <f>ROUND(E35*G35,2)</f>
        <v>0</v>
      </c>
      <c r="K35" s="158">
        <v>0.001</v>
      </c>
      <c r="L35" s="158">
        <f>E35*K35</f>
        <v>0.005</v>
      </c>
      <c r="N35" s="155">
        <f>E35*M35</f>
        <v>0</v>
      </c>
      <c r="O35" s="156">
        <v>20</v>
      </c>
      <c r="P35" s="156" t="s">
        <v>154</v>
      </c>
      <c r="V35" s="159" t="s">
        <v>41</v>
      </c>
      <c r="X35" s="151" t="s">
        <v>250</v>
      </c>
      <c r="Y35" s="151" t="s">
        <v>250</v>
      </c>
      <c r="Z35" s="156" t="s">
        <v>252</v>
      </c>
      <c r="AA35" s="151" t="s">
        <v>154</v>
      </c>
      <c r="AB35" s="156">
        <v>8</v>
      </c>
      <c r="AC35" s="156" t="s">
        <v>157</v>
      </c>
      <c r="AJ35" s="113" t="s">
        <v>253</v>
      </c>
      <c r="AK35" s="113" t="s">
        <v>159</v>
      </c>
    </row>
    <row r="36" spans="1:37" ht="20.25">
      <c r="A36" s="152">
        <v>11</v>
      </c>
      <c r="B36" s="153" t="s">
        <v>207</v>
      </c>
      <c r="C36" s="151" t="s">
        <v>208</v>
      </c>
      <c r="D36" s="154" t="s">
        <v>209</v>
      </c>
      <c r="F36" s="156" t="s">
        <v>137</v>
      </c>
      <c r="H36" s="157">
        <f>ROUND(E36*G36,2)</f>
        <v>0</v>
      </c>
      <c r="J36" s="157">
        <f>ROUND(E36*G36,2)</f>
        <v>0</v>
      </c>
      <c r="L36" s="158">
        <f>E36*K36</f>
        <v>0</v>
      </c>
      <c r="N36" s="155">
        <f>E36*M36</f>
        <v>0</v>
      </c>
      <c r="O36" s="156">
        <v>20</v>
      </c>
      <c r="P36" s="156" t="s">
        <v>154</v>
      </c>
      <c r="V36" s="159" t="s">
        <v>203</v>
      </c>
      <c r="X36" s="151" t="s">
        <v>210</v>
      </c>
      <c r="Y36" s="151" t="s">
        <v>208</v>
      </c>
      <c r="Z36" s="156" t="s">
        <v>211</v>
      </c>
      <c r="AB36" s="156">
        <v>1</v>
      </c>
      <c r="AC36" s="156" t="s">
        <v>157</v>
      </c>
      <c r="AJ36" s="113" t="s">
        <v>206</v>
      </c>
      <c r="AK36" s="113" t="s">
        <v>159</v>
      </c>
    </row>
    <row r="37" spans="4:23" ht="9.75">
      <c r="D37" s="161" t="s">
        <v>212</v>
      </c>
      <c r="E37" s="162">
        <f>J37</f>
        <v>0</v>
      </c>
      <c r="H37" s="162">
        <f>SUM(H31:H36)</f>
        <v>0</v>
      </c>
      <c r="I37" s="162">
        <f>SUM(I31:I36)</f>
        <v>0</v>
      </c>
      <c r="J37" s="162">
        <f>SUM(J31:J36)</f>
        <v>0</v>
      </c>
      <c r="L37" s="163">
        <f>SUM(L31:L36)</f>
        <v>0.0081</v>
      </c>
      <c r="N37" s="164">
        <f>SUM(N31:N36)</f>
        <v>0</v>
      </c>
      <c r="W37" s="160">
        <f>SUM(W31:W36)</f>
        <v>14.3</v>
      </c>
    </row>
    <row r="39" spans="4:23" ht="9.75">
      <c r="D39" s="161" t="s">
        <v>213</v>
      </c>
      <c r="E39" s="162">
        <f>J39</f>
        <v>0</v>
      </c>
      <c r="H39" s="162">
        <f>+H37</f>
        <v>0</v>
      </c>
      <c r="I39" s="162">
        <f>+I37</f>
        <v>0</v>
      </c>
      <c r="J39" s="162">
        <f>+J37</f>
        <v>0</v>
      </c>
      <c r="L39" s="163">
        <f>+L37</f>
        <v>0.0081</v>
      </c>
      <c r="N39" s="164">
        <f>+N37</f>
        <v>0</v>
      </c>
      <c r="W39" s="160">
        <f>+W37</f>
        <v>14.3</v>
      </c>
    </row>
    <row r="41" spans="4:23" ht="9.75">
      <c r="D41" s="165" t="s">
        <v>194</v>
      </c>
      <c r="E41" s="162">
        <f>J41</f>
        <v>0</v>
      </c>
      <c r="H41" s="162">
        <f>+H29+H39</f>
        <v>0</v>
      </c>
      <c r="I41" s="162">
        <f>+I29+I39</f>
        <v>0</v>
      </c>
      <c r="J41" s="162">
        <f>+J29+J39</f>
        <v>0</v>
      </c>
      <c r="L41" s="163">
        <f>+L29+L39</f>
        <v>0.69005083</v>
      </c>
      <c r="N41" s="164">
        <f>+N29+N39</f>
        <v>0</v>
      </c>
      <c r="W41" s="160">
        <f>+W29+W39</f>
        <v>17.658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64R7u</cp:lastModifiedBy>
  <cp:lastPrinted>2024-05-14T11:13:16Z</cp:lastPrinted>
  <dcterms:created xsi:type="dcterms:W3CDTF">1999-12-15T15:06:57Z</dcterms:created>
  <dcterms:modified xsi:type="dcterms:W3CDTF">2024-05-14T12:56:49Z</dcterms:modified>
  <cp:category/>
  <cp:version/>
  <cp:contentType/>
  <cp:contentStatus/>
</cp:coreProperties>
</file>