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00 - Búracie práce" sheetId="2" r:id="rId2"/>
    <sheet name="01 - Architektonicko-stav..." sheetId="3" r:id="rId3"/>
    <sheet name="01 - Napájacie rozvody, s..." sheetId="4" r:id="rId4"/>
    <sheet name="02 - Elektricky zabezpečo..." sheetId="5" r:id="rId5"/>
    <sheet name="03 - Uzemnenie" sheetId="6" r:id="rId6"/>
    <sheet name="03 - Vykurovanie" sheetId="7" r:id="rId7"/>
    <sheet name="04 - Zdravotechnika" sheetId="8" r:id="rId8"/>
    <sheet name="05 - Klimatizácia" sheetId="9" r:id="rId9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'00 - Búracie práce'!$C$124:$K$177</definedName>
    <definedName name="_xlnm.Print_Area" localSheetId="1">'00 - Búracie práce'!$C$4:$J$76,'00 - Búracie práce'!$C$82:$J$106,'00 - Búracie práce'!$C$112:$J$177</definedName>
    <definedName name="_xlnm.Print_Titles" localSheetId="1">'00 - Búracie práce'!$124:$124</definedName>
    <definedName name="_xlnm._FilterDatabase" localSheetId="2" hidden="1">'01 - Architektonicko-stav...'!$C$133:$K$322</definedName>
    <definedName name="_xlnm.Print_Area" localSheetId="2">'01 - Architektonicko-stav...'!$C$4:$J$76,'01 - Architektonicko-stav...'!$C$82:$J$115,'01 - Architektonicko-stav...'!$C$121:$J$322</definedName>
    <definedName name="_xlnm.Print_Titles" localSheetId="2">'01 - Architektonicko-stav...'!$133:$133</definedName>
    <definedName name="_xlnm._FilterDatabase" localSheetId="3" hidden="1">'01 - Napájacie rozvody, s...'!$C$125:$K$223</definedName>
    <definedName name="_xlnm.Print_Area" localSheetId="3">'01 - Napájacie rozvody, s...'!$C$4:$J$76,'01 - Napájacie rozvody, s...'!$C$82:$J$105,'01 - Napájacie rozvody, s...'!$C$111:$J$223</definedName>
    <definedName name="_xlnm.Print_Titles" localSheetId="3">'01 - Napájacie rozvody, s...'!$125:$125</definedName>
    <definedName name="_xlnm._FilterDatabase" localSheetId="4" hidden="1">'02 - Elektricky zabezpečo...'!$C$123:$K$149</definedName>
    <definedName name="_xlnm.Print_Area" localSheetId="4">'02 - Elektricky zabezpečo...'!$C$4:$J$76,'02 - Elektricky zabezpečo...'!$C$82:$J$103,'02 - Elektricky zabezpečo...'!$C$109:$J$149</definedName>
    <definedName name="_xlnm.Print_Titles" localSheetId="4">'02 - Elektricky zabezpečo...'!$123:$123</definedName>
    <definedName name="_xlnm._FilterDatabase" localSheetId="5" hidden="1">'03 - Uzemnenie'!$C$126:$K$162</definedName>
    <definedName name="_xlnm.Print_Area" localSheetId="5">'03 - Uzemnenie'!$C$4:$J$76,'03 - Uzemnenie'!$C$82:$J$106,'03 - Uzemnenie'!$C$112:$J$162</definedName>
    <definedName name="_xlnm.Print_Titles" localSheetId="5">'03 - Uzemnenie'!$126:$126</definedName>
    <definedName name="_xlnm._FilterDatabase" localSheetId="6" hidden="1">'03 - Vykurovanie'!$C$121:$K$152</definedName>
    <definedName name="_xlnm.Print_Area" localSheetId="6">'03 - Vykurovanie'!$C$4:$J$76,'03 - Vykurovanie'!$C$82:$J$103,'03 - Vykurovanie'!$C$109:$J$152</definedName>
    <definedName name="_xlnm.Print_Titles" localSheetId="6">'03 - Vykurovanie'!$121:$121</definedName>
    <definedName name="_xlnm._FilterDatabase" localSheetId="7" hidden="1">'04 - Zdravotechnika'!$C$122:$K$179</definedName>
    <definedName name="_xlnm.Print_Area" localSheetId="7">'04 - Zdravotechnika'!$C$4:$J$76,'04 - Zdravotechnika'!$C$82:$J$104,'04 - Zdravotechnika'!$C$110:$J$179</definedName>
    <definedName name="_xlnm.Print_Titles" localSheetId="7">'04 - Zdravotechnika'!$122:$122</definedName>
    <definedName name="_xlnm._FilterDatabase" localSheetId="8" hidden="1">'05 - Klimatizácia'!$C$120:$K$147</definedName>
    <definedName name="_xlnm.Print_Area" localSheetId="8">'05 - Klimatizácia'!$C$4:$J$76,'05 - Klimatizácia'!$C$82:$J$102,'05 - Klimatizácia'!$C$108:$J$147</definedName>
    <definedName name="_xlnm.Print_Titles" localSheetId="8">'05 - Klimatizácia'!$120:$120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3"/>
  <c i="9" r="J35"/>
  <c i="1" r="AX103"/>
  <c i="9" r="BI147"/>
  <c r="BH147"/>
  <c r="BG147"/>
  <c r="BE147"/>
  <c r="BK147"/>
  <c r="J147"/>
  <c r="BF147"/>
  <c r="BI146"/>
  <c r="BH146"/>
  <c r="BG146"/>
  <c r="BE146"/>
  <c r="BK146"/>
  <c r="J146"/>
  <c r="BF146"/>
  <c r="BI145"/>
  <c r="BH145"/>
  <c r="BG145"/>
  <c r="BE145"/>
  <c r="BK145"/>
  <c r="J145"/>
  <c r="BF145"/>
  <c r="BI144"/>
  <c r="BH144"/>
  <c r="BG144"/>
  <c r="BE144"/>
  <c r="BK144"/>
  <c r="J144"/>
  <c r="BF144"/>
  <c r="BI143"/>
  <c r="BH143"/>
  <c r="BG143"/>
  <c r="BE143"/>
  <c r="BK143"/>
  <c r="J143"/>
  <c r="BF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89"/>
  <c r="E7"/>
  <c r="E111"/>
  <c i="8" r="J37"/>
  <c r="J36"/>
  <c i="1" r="AY102"/>
  <c i="8" r="J35"/>
  <c i="1" r="AX102"/>
  <c i="8" r="BI179"/>
  <c r="BH179"/>
  <c r="BG179"/>
  <c r="BE179"/>
  <c r="BK179"/>
  <c r="J179"/>
  <c r="BF179"/>
  <c r="BI178"/>
  <c r="BH178"/>
  <c r="BG178"/>
  <c r="BE178"/>
  <c r="BK178"/>
  <c r="J178"/>
  <c r="BF178"/>
  <c r="BI177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117"/>
  <c r="E7"/>
  <c r="E113"/>
  <c i="7" r="J37"/>
  <c r="J36"/>
  <c i="1" r="AY101"/>
  <c i="7" r="J35"/>
  <c i="1" r="AX101"/>
  <c i="7" r="BI152"/>
  <c r="BH152"/>
  <c r="BG152"/>
  <c r="BE152"/>
  <c r="BK152"/>
  <c r="J152"/>
  <c r="BF152"/>
  <c r="BI151"/>
  <c r="BH151"/>
  <c r="BG151"/>
  <c r="BE151"/>
  <c r="BK151"/>
  <c r="J151"/>
  <c r="BF151"/>
  <c r="BI150"/>
  <c r="BH150"/>
  <c r="BG150"/>
  <c r="BE150"/>
  <c r="BK150"/>
  <c r="J150"/>
  <c r="BF150"/>
  <c r="BI149"/>
  <c r="BH149"/>
  <c r="BG149"/>
  <c r="BE149"/>
  <c r="BK149"/>
  <c r="J149"/>
  <c r="BF149"/>
  <c r="BI148"/>
  <c r="BH148"/>
  <c r="BG148"/>
  <c r="BE148"/>
  <c r="BK148"/>
  <c r="J148"/>
  <c r="BF148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118"/>
  <c r="J14"/>
  <c r="J12"/>
  <c r="J89"/>
  <c r="E7"/>
  <c r="E112"/>
  <c i="6" r="J39"/>
  <c r="J38"/>
  <c i="1" r="AY100"/>
  <c i="6" r="J37"/>
  <c i="1" r="AX100"/>
  <c i="6" r="BI162"/>
  <c r="BH162"/>
  <c r="BG162"/>
  <c r="BE162"/>
  <c r="BK162"/>
  <c r="J162"/>
  <c r="BF162"/>
  <c r="BI161"/>
  <c r="BH161"/>
  <c r="BG161"/>
  <c r="BE161"/>
  <c r="BK161"/>
  <c r="J161"/>
  <c r="BF161"/>
  <c r="BI160"/>
  <c r="BH160"/>
  <c r="BG160"/>
  <c r="BE160"/>
  <c r="BK160"/>
  <c r="J160"/>
  <c r="BF160"/>
  <c r="BI159"/>
  <c r="BH159"/>
  <c r="BG159"/>
  <c r="BE159"/>
  <c r="BK159"/>
  <c r="J159"/>
  <c r="BF159"/>
  <c r="BI158"/>
  <c r="BH158"/>
  <c r="BG158"/>
  <c r="BE158"/>
  <c r="BK158"/>
  <c r="J158"/>
  <c r="BF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T129"/>
  <c r="T128"/>
  <c r="R130"/>
  <c r="R129"/>
  <c r="R128"/>
  <c r="P130"/>
  <c r="P129"/>
  <c r="P128"/>
  <c r="F121"/>
  <c r="E119"/>
  <c r="F91"/>
  <c r="E89"/>
  <c r="J26"/>
  <c r="E26"/>
  <c r="J124"/>
  <c r="J25"/>
  <c r="J23"/>
  <c r="E23"/>
  <c r="J123"/>
  <c r="J22"/>
  <c r="J20"/>
  <c r="E20"/>
  <c r="F124"/>
  <c r="J19"/>
  <c r="J17"/>
  <c r="E17"/>
  <c r="F123"/>
  <c r="J16"/>
  <c r="J14"/>
  <c r="J121"/>
  <c r="E7"/>
  <c r="E115"/>
  <c i="5" r="J39"/>
  <c r="J38"/>
  <c i="1" r="AY99"/>
  <c i="5" r="J37"/>
  <c i="1" r="AX99"/>
  <c i="5" r="BI149"/>
  <c r="BH149"/>
  <c r="BG149"/>
  <c r="BE149"/>
  <c r="BK149"/>
  <c r="J149"/>
  <c r="BF149"/>
  <c r="BI148"/>
  <c r="BH148"/>
  <c r="BG148"/>
  <c r="BE148"/>
  <c r="BK148"/>
  <c r="J148"/>
  <c r="BF148"/>
  <c r="BI147"/>
  <c r="BH147"/>
  <c r="BG147"/>
  <c r="BE147"/>
  <c r="BK147"/>
  <c r="J147"/>
  <c r="BF147"/>
  <c r="BI146"/>
  <c r="BH146"/>
  <c r="BG146"/>
  <c r="BE146"/>
  <c r="BK146"/>
  <c r="J146"/>
  <c r="BF146"/>
  <c r="BI145"/>
  <c r="BH145"/>
  <c r="BG145"/>
  <c r="BE145"/>
  <c r="BK145"/>
  <c r="J145"/>
  <c r="BF145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8"/>
  <c r="E116"/>
  <c r="F91"/>
  <c r="E89"/>
  <c r="J26"/>
  <c r="E26"/>
  <c r="J94"/>
  <c r="J25"/>
  <c r="J23"/>
  <c r="E23"/>
  <c r="J93"/>
  <c r="J22"/>
  <c r="J20"/>
  <c r="E20"/>
  <c r="F121"/>
  <c r="J19"/>
  <c r="J17"/>
  <c r="E17"/>
  <c r="F120"/>
  <c r="J16"/>
  <c r="J14"/>
  <c r="J118"/>
  <c r="E7"/>
  <c r="E112"/>
  <c i="4" r="J39"/>
  <c r="J38"/>
  <c i="1" r="AY98"/>
  <c i="4" r="J37"/>
  <c i="1" r="AX98"/>
  <c i="4" r="BI223"/>
  <c r="BH223"/>
  <c r="BG223"/>
  <c r="BE223"/>
  <c r="BK223"/>
  <c r="J223"/>
  <c r="BF223"/>
  <c r="BI222"/>
  <c r="BH222"/>
  <c r="BG222"/>
  <c r="BE222"/>
  <c r="BK222"/>
  <c r="J222"/>
  <c r="BF222"/>
  <c r="BI221"/>
  <c r="BH221"/>
  <c r="BG221"/>
  <c r="BE221"/>
  <c r="BK221"/>
  <c r="J221"/>
  <c r="BF221"/>
  <c r="BI220"/>
  <c r="BH220"/>
  <c r="BG220"/>
  <c r="BE220"/>
  <c r="BK220"/>
  <c r="J220"/>
  <c r="BF220"/>
  <c r="BI219"/>
  <c r="BH219"/>
  <c r="BG219"/>
  <c r="BE219"/>
  <c r="BK219"/>
  <c r="J219"/>
  <c r="BF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BI129"/>
  <c r="BH129"/>
  <c r="BG129"/>
  <c r="BE129"/>
  <c r="T129"/>
  <c r="R129"/>
  <c r="P129"/>
  <c r="F120"/>
  <c r="E118"/>
  <c r="F91"/>
  <c r="E89"/>
  <c r="J26"/>
  <c r="E26"/>
  <c r="J123"/>
  <c r="J25"/>
  <c r="J23"/>
  <c r="E23"/>
  <c r="J122"/>
  <c r="J22"/>
  <c r="J20"/>
  <c r="E20"/>
  <c r="F123"/>
  <c r="J19"/>
  <c r="J17"/>
  <c r="E17"/>
  <c r="F122"/>
  <c r="J16"/>
  <c r="J14"/>
  <c r="J120"/>
  <c r="E7"/>
  <c r="E114"/>
  <c i="3" r="J37"/>
  <c r="J36"/>
  <c i="1" r="AY96"/>
  <c i="3" r="J35"/>
  <c i="1" r="AX96"/>
  <c i="3" r="BI322"/>
  <c r="BH322"/>
  <c r="BG322"/>
  <c r="BE322"/>
  <c r="BK322"/>
  <c r="J322"/>
  <c r="BF322"/>
  <c r="BI321"/>
  <c r="BH321"/>
  <c r="BG321"/>
  <c r="BE321"/>
  <c r="BK321"/>
  <c r="J321"/>
  <c r="BF321"/>
  <c r="BI320"/>
  <c r="BH320"/>
  <c r="BG320"/>
  <c r="BE320"/>
  <c r="BK320"/>
  <c r="J320"/>
  <c r="BF320"/>
  <c r="BI319"/>
  <c r="BH319"/>
  <c r="BG319"/>
  <c r="BE319"/>
  <c r="BK319"/>
  <c r="J319"/>
  <c r="BF319"/>
  <c r="BI318"/>
  <c r="BH318"/>
  <c r="BG318"/>
  <c r="BE318"/>
  <c r="BK318"/>
  <c r="J318"/>
  <c r="BF318"/>
  <c r="BI316"/>
  <c r="BH316"/>
  <c r="BG316"/>
  <c r="BE316"/>
  <c r="T316"/>
  <c r="T315"/>
  <c r="R316"/>
  <c r="R315"/>
  <c r="P316"/>
  <c r="P315"/>
  <c r="BI314"/>
  <c r="BH314"/>
  <c r="BG314"/>
  <c r="BE314"/>
  <c r="T314"/>
  <c r="R314"/>
  <c r="P314"/>
  <c r="BI313"/>
  <c r="BH313"/>
  <c r="BG313"/>
  <c r="BE313"/>
  <c r="T313"/>
  <c r="R313"/>
  <c r="P313"/>
  <c r="BI311"/>
  <c r="BH311"/>
  <c r="BG311"/>
  <c r="BE311"/>
  <c r="T311"/>
  <c r="R311"/>
  <c r="P311"/>
  <c r="BI310"/>
  <c r="BH310"/>
  <c r="BG310"/>
  <c r="BE310"/>
  <c r="T310"/>
  <c r="R310"/>
  <c r="P310"/>
  <c r="BI306"/>
  <c r="BH306"/>
  <c r="BG306"/>
  <c r="BE306"/>
  <c r="T306"/>
  <c r="R306"/>
  <c r="P306"/>
  <c r="BI289"/>
  <c r="BH289"/>
  <c r="BG289"/>
  <c r="BE289"/>
  <c r="T289"/>
  <c r="R289"/>
  <c r="P289"/>
  <c r="BI284"/>
  <c r="BH284"/>
  <c r="BG284"/>
  <c r="BE284"/>
  <c r="T284"/>
  <c r="R284"/>
  <c r="P284"/>
  <c r="BI280"/>
  <c r="BH280"/>
  <c r="BG280"/>
  <c r="BE280"/>
  <c r="T280"/>
  <c r="R280"/>
  <c r="P280"/>
  <c r="BI278"/>
  <c r="BH278"/>
  <c r="BG278"/>
  <c r="BE278"/>
  <c r="T278"/>
  <c r="R278"/>
  <c r="P278"/>
  <c r="BI276"/>
  <c r="BH276"/>
  <c r="BG276"/>
  <c r="BE276"/>
  <c r="T276"/>
  <c r="R276"/>
  <c r="P276"/>
  <c r="BI271"/>
  <c r="BH271"/>
  <c r="BG271"/>
  <c r="BE271"/>
  <c r="T271"/>
  <c r="R271"/>
  <c r="P271"/>
  <c r="BI269"/>
  <c r="BH269"/>
  <c r="BG269"/>
  <c r="BE269"/>
  <c r="T269"/>
  <c r="R269"/>
  <c r="P269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6"/>
  <c r="BH256"/>
  <c r="BG256"/>
  <c r="BE256"/>
  <c r="T256"/>
  <c r="R256"/>
  <c r="P256"/>
  <c r="BI254"/>
  <c r="BH254"/>
  <c r="BG254"/>
  <c r="BE254"/>
  <c r="T254"/>
  <c r="R254"/>
  <c r="P254"/>
  <c r="BI252"/>
  <c r="BH252"/>
  <c r="BG252"/>
  <c r="BE252"/>
  <c r="T252"/>
  <c r="R252"/>
  <c r="P252"/>
  <c r="BI248"/>
  <c r="BH248"/>
  <c r="BG248"/>
  <c r="BE248"/>
  <c r="T248"/>
  <c r="R248"/>
  <c r="P248"/>
  <c r="BI246"/>
  <c r="BH246"/>
  <c r="BG246"/>
  <c r="BE246"/>
  <c r="T246"/>
  <c r="R246"/>
  <c r="P246"/>
  <c r="BI242"/>
  <c r="BH242"/>
  <c r="BG242"/>
  <c r="BE242"/>
  <c r="T242"/>
  <c r="R242"/>
  <c r="P242"/>
  <c r="BI240"/>
  <c r="BH240"/>
  <c r="BG240"/>
  <c r="BE240"/>
  <c r="T240"/>
  <c r="R240"/>
  <c r="P240"/>
  <c r="BI236"/>
  <c r="BH236"/>
  <c r="BG236"/>
  <c r="BE236"/>
  <c r="T236"/>
  <c r="R236"/>
  <c r="P236"/>
  <c r="BI234"/>
  <c r="BH234"/>
  <c r="BG234"/>
  <c r="BE234"/>
  <c r="T234"/>
  <c r="R234"/>
  <c r="P234"/>
  <c r="BI232"/>
  <c r="BH232"/>
  <c r="BG232"/>
  <c r="BE232"/>
  <c r="T232"/>
  <c r="R232"/>
  <c r="P232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0"/>
  <c r="BH210"/>
  <c r="BG210"/>
  <c r="BE210"/>
  <c r="T210"/>
  <c r="R210"/>
  <c r="P210"/>
  <c r="BI206"/>
  <c r="BH206"/>
  <c r="BG206"/>
  <c r="BE206"/>
  <c r="T206"/>
  <c r="R206"/>
  <c r="P206"/>
  <c r="BI201"/>
  <c r="BH201"/>
  <c r="BG201"/>
  <c r="BE201"/>
  <c r="T201"/>
  <c r="T200"/>
  <c r="R201"/>
  <c r="R200"/>
  <c r="P201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2"/>
  <c r="BH192"/>
  <c r="BG192"/>
  <c r="BE192"/>
  <c r="T192"/>
  <c r="R192"/>
  <c r="P192"/>
  <c r="BI187"/>
  <c r="BH187"/>
  <c r="BG187"/>
  <c r="BE187"/>
  <c r="T187"/>
  <c r="R187"/>
  <c r="P187"/>
  <c r="BI185"/>
  <c r="BH185"/>
  <c r="BG185"/>
  <c r="BE185"/>
  <c r="T185"/>
  <c r="R185"/>
  <c r="P185"/>
  <c r="BI181"/>
  <c r="BH181"/>
  <c r="BG181"/>
  <c r="BE181"/>
  <c r="T181"/>
  <c r="R181"/>
  <c r="P181"/>
  <c r="BI178"/>
  <c r="BH178"/>
  <c r="BG178"/>
  <c r="BE178"/>
  <c r="T178"/>
  <c r="T177"/>
  <c r="R178"/>
  <c r="R177"/>
  <c r="P178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68"/>
  <c r="BH168"/>
  <c r="BG168"/>
  <c r="BE168"/>
  <c r="T168"/>
  <c r="R168"/>
  <c r="P168"/>
  <c r="BI167"/>
  <c r="BH167"/>
  <c r="BG167"/>
  <c r="BE167"/>
  <c r="T167"/>
  <c r="R167"/>
  <c r="P167"/>
  <c r="BI162"/>
  <c r="BH162"/>
  <c r="BG162"/>
  <c r="BE162"/>
  <c r="T162"/>
  <c r="R162"/>
  <c r="P162"/>
  <c r="BI161"/>
  <c r="BH161"/>
  <c r="BG161"/>
  <c r="BE161"/>
  <c r="T161"/>
  <c r="R161"/>
  <c r="P161"/>
  <c r="BI156"/>
  <c r="BH156"/>
  <c r="BG156"/>
  <c r="BE156"/>
  <c r="T156"/>
  <c r="R156"/>
  <c r="P156"/>
  <c r="BI151"/>
  <c r="BH151"/>
  <c r="BG151"/>
  <c r="BE151"/>
  <c r="T151"/>
  <c r="R151"/>
  <c r="P151"/>
  <c r="BI146"/>
  <c r="BH146"/>
  <c r="BG146"/>
  <c r="BE146"/>
  <c r="T146"/>
  <c r="R146"/>
  <c r="P146"/>
  <c r="BI141"/>
  <c r="BH141"/>
  <c r="BG141"/>
  <c r="BE141"/>
  <c r="T141"/>
  <c r="R141"/>
  <c r="P141"/>
  <c r="BI137"/>
  <c r="BH137"/>
  <c r="BG137"/>
  <c r="BE137"/>
  <c r="T137"/>
  <c r="R137"/>
  <c r="P137"/>
  <c r="J131"/>
  <c r="J130"/>
  <c r="F130"/>
  <c r="F128"/>
  <c r="E126"/>
  <c r="J92"/>
  <c r="J91"/>
  <c r="F91"/>
  <c r="F89"/>
  <c r="E87"/>
  <c r="J18"/>
  <c r="E18"/>
  <c r="F92"/>
  <c r="J17"/>
  <c r="J12"/>
  <c r="J128"/>
  <c r="E7"/>
  <c r="E124"/>
  <c i="2" r="J37"/>
  <c r="J36"/>
  <c i="1" r="AY95"/>
  <c i="2" r="J35"/>
  <c i="1" r="AX95"/>
  <c i="2" r="BI177"/>
  <c r="BH177"/>
  <c r="BG177"/>
  <c r="BE177"/>
  <c r="BK177"/>
  <c r="J177"/>
  <c r="BF177"/>
  <c r="BI176"/>
  <c r="BH176"/>
  <c r="BG176"/>
  <c r="BE176"/>
  <c r="BK176"/>
  <c r="J176"/>
  <c r="BF176"/>
  <c r="BI175"/>
  <c r="BH175"/>
  <c r="BG175"/>
  <c r="BE175"/>
  <c r="BK175"/>
  <c r="J175"/>
  <c r="BF175"/>
  <c r="BI174"/>
  <c r="BH174"/>
  <c r="BG174"/>
  <c r="BE174"/>
  <c r="BK174"/>
  <c r="J174"/>
  <c r="BF174"/>
  <c r="BI173"/>
  <c r="BH173"/>
  <c r="BG173"/>
  <c r="BE173"/>
  <c r="BK173"/>
  <c r="J173"/>
  <c r="BF173"/>
  <c r="BI171"/>
  <c r="BH171"/>
  <c r="BG171"/>
  <c r="BE171"/>
  <c r="T171"/>
  <c r="T170"/>
  <c r="R171"/>
  <c r="R170"/>
  <c r="P171"/>
  <c r="P170"/>
  <c r="BI169"/>
  <c r="BH169"/>
  <c r="BG169"/>
  <c r="BE169"/>
  <c r="T169"/>
  <c r="T168"/>
  <c r="R169"/>
  <c r="R168"/>
  <c r="P169"/>
  <c r="P168"/>
  <c r="BI167"/>
  <c r="BH167"/>
  <c r="BG167"/>
  <c r="BE167"/>
  <c r="T167"/>
  <c r="T166"/>
  <c r="R167"/>
  <c r="R166"/>
  <c r="P167"/>
  <c r="P166"/>
  <c r="BI162"/>
  <c r="BH162"/>
  <c r="BG162"/>
  <c r="BE162"/>
  <c r="T162"/>
  <c r="T161"/>
  <c r="R162"/>
  <c r="R161"/>
  <c r="P162"/>
  <c r="P161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8"/>
  <c r="BH138"/>
  <c r="BG138"/>
  <c r="BE138"/>
  <c r="T138"/>
  <c r="R138"/>
  <c r="P138"/>
  <c r="BI133"/>
  <c r="BH133"/>
  <c r="BG133"/>
  <c r="BE133"/>
  <c r="T133"/>
  <c r="R133"/>
  <c r="P133"/>
  <c r="BI129"/>
  <c r="BH129"/>
  <c r="BG129"/>
  <c r="BE129"/>
  <c r="T129"/>
  <c r="R129"/>
  <c r="P129"/>
  <c r="BI128"/>
  <c r="BH128"/>
  <c r="BG128"/>
  <c r="BE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2" r="J167"/>
  <c r="BK152"/>
  <c r="J144"/>
  <c r="J138"/>
  <c r="J128"/>
  <c r="BK157"/>
  <c r="J149"/>
  <c r="J142"/>
  <c r="BK128"/>
  <c i="3" r="J313"/>
  <c r="J310"/>
  <c r="J280"/>
  <c r="J263"/>
  <c r="BK252"/>
  <c r="BK240"/>
  <c r="J232"/>
  <c r="BK224"/>
  <c r="J219"/>
  <c r="J215"/>
  <c r="BK199"/>
  <c r="J196"/>
  <c r="BK181"/>
  <c r="J173"/>
  <c r="BK167"/>
  <c r="BK151"/>
  <c r="BK314"/>
  <c r="BK306"/>
  <c r="BK278"/>
  <c r="J265"/>
  <c r="BK254"/>
  <c r="J242"/>
  <c r="BK228"/>
  <c r="J224"/>
  <c r="BK219"/>
  <c r="BK215"/>
  <c r="J201"/>
  <c r="BK196"/>
  <c r="BK178"/>
  <c r="BK173"/>
  <c r="BK161"/>
  <c r="BK141"/>
  <c i="4" r="BK216"/>
  <c r="J212"/>
  <c r="J207"/>
  <c r="BK203"/>
  <c r="J199"/>
  <c r="J193"/>
  <c r="J188"/>
  <c r="BK184"/>
  <c r="BK180"/>
  <c r="BK176"/>
  <c r="J170"/>
  <c r="BK166"/>
  <c r="J162"/>
  <c r="J157"/>
  <c r="BK154"/>
  <c r="BK150"/>
  <c r="BK146"/>
  <c r="J142"/>
  <c r="J138"/>
  <c r="J134"/>
  <c r="BK217"/>
  <c r="BK213"/>
  <c r="J208"/>
  <c r="J202"/>
  <c r="J198"/>
  <c r="BK194"/>
  <c r="J190"/>
  <c r="J185"/>
  <c r="BK181"/>
  <c r="BK177"/>
  <c r="J173"/>
  <c r="J169"/>
  <c r="J165"/>
  <c r="BK160"/>
  <c r="BK156"/>
  <c r="J150"/>
  <c r="J146"/>
  <c r="BK142"/>
  <c r="BK138"/>
  <c r="BK133"/>
  <c i="5" r="BK143"/>
  <c r="J137"/>
  <c r="BK133"/>
  <c r="J129"/>
  <c r="BK142"/>
  <c r="BK136"/>
  <c r="BK132"/>
  <c r="BK128"/>
  <c i="6" r="BK154"/>
  <c r="BK146"/>
  <c r="BK142"/>
  <c r="BK139"/>
  <c r="BK135"/>
  <c r="BK156"/>
  <c r="J151"/>
  <c r="J146"/>
  <c r="J142"/>
  <c r="J138"/>
  <c r="J134"/>
  <c i="7" r="BK145"/>
  <c r="BK146"/>
  <c r="J136"/>
  <c r="J139"/>
  <c r="J131"/>
  <c i="8" r="J165"/>
  <c r="BK156"/>
  <c r="J148"/>
  <c r="J129"/>
  <c r="BK170"/>
  <c r="J159"/>
  <c r="J144"/>
  <c r="BK132"/>
  <c r="J166"/>
  <c r="J153"/>
  <c r="J141"/>
  <c r="BK130"/>
  <c r="BK172"/>
  <c r="BK158"/>
  <c r="BK153"/>
  <c r="J145"/>
  <c r="J135"/>
  <c r="J126"/>
  <c i="9" r="J138"/>
  <c r="BK133"/>
  <c r="J129"/>
  <c r="BK125"/>
  <c r="BK138"/>
  <c r="BK134"/>
  <c r="J130"/>
  <c r="J125"/>
  <c i="2" r="BK162"/>
  <c r="J154"/>
  <c r="BK149"/>
  <c r="BK142"/>
  <c r="J169"/>
  <c r="BK154"/>
  <c r="J150"/>
  <c r="BK144"/>
  <c r="J129"/>
  <c i="3" r="J314"/>
  <c r="J306"/>
  <c r="J278"/>
  <c r="BK265"/>
  <c r="J256"/>
  <c r="BK248"/>
  <c r="BK236"/>
  <c r="BK225"/>
  <c r="J221"/>
  <c r="J217"/>
  <c r="J210"/>
  <c r="J197"/>
  <c r="BK185"/>
  <c r="J174"/>
  <c r="BK162"/>
  <c r="BK146"/>
  <c r="BK313"/>
  <c r="J289"/>
  <c r="BK271"/>
  <c r="J262"/>
  <c r="J252"/>
  <c r="J240"/>
  <c r="BK232"/>
  <c r="BK221"/>
  <c r="BK217"/>
  <c r="BK210"/>
  <c r="BK197"/>
  <c r="J185"/>
  <c r="J175"/>
  <c r="BK168"/>
  <c r="J156"/>
  <c r="BK137"/>
  <c i="4" r="J214"/>
  <c r="BK209"/>
  <c r="J205"/>
  <c r="BK201"/>
  <c r="J197"/>
  <c r="J194"/>
  <c r="BK190"/>
  <c r="BK185"/>
  <c r="J181"/>
  <c r="J177"/>
  <c r="BK173"/>
  <c r="BK167"/>
  <c r="BK163"/>
  <c r="J159"/>
  <c r="BK155"/>
  <c r="BK152"/>
  <c r="BK147"/>
  <c r="BK143"/>
  <c r="BK139"/>
  <c r="J135"/>
  <c r="BK129"/>
  <c r="BK214"/>
  <c r="J209"/>
  <c r="BK205"/>
  <c r="J201"/>
  <c r="J196"/>
  <c r="J192"/>
  <c r="BK188"/>
  <c r="J183"/>
  <c r="BK178"/>
  <c r="BK175"/>
  <c r="BK170"/>
  <c r="J167"/>
  <c r="BK162"/>
  <c r="J158"/>
  <c r="BK153"/>
  <c r="J147"/>
  <c r="J143"/>
  <c r="J139"/>
  <c r="BK135"/>
  <c r="J129"/>
  <c i="5" r="J140"/>
  <c r="J136"/>
  <c r="J132"/>
  <c r="J127"/>
  <c r="J139"/>
  <c r="BK135"/>
  <c r="BK131"/>
  <c r="BK127"/>
  <c i="6" r="BK151"/>
  <c r="BK148"/>
  <c r="BK143"/>
  <c r="BK138"/>
  <c r="BK134"/>
  <c r="BK152"/>
  <c r="J148"/>
  <c r="J143"/>
  <c r="J140"/>
  <c r="J135"/>
  <c i="7" r="J135"/>
  <c r="J145"/>
  <c r="BK135"/>
  <c r="BK126"/>
  <c r="BK139"/>
  <c r="BK142"/>
  <c r="BK134"/>
  <c i="8" r="J172"/>
  <c r="BK159"/>
  <c r="J151"/>
  <c r="BK137"/>
  <c r="J173"/>
  <c r="BK162"/>
  <c r="BK145"/>
  <c r="J137"/>
  <c r="J170"/>
  <c r="J156"/>
  <c r="BK151"/>
  <c r="J140"/>
  <c r="BK128"/>
  <c r="BK167"/>
  <c r="J157"/>
  <c r="J150"/>
  <c r="BK141"/>
  <c r="J134"/>
  <c i="9" r="BK137"/>
  <c r="J134"/>
  <c r="BK130"/>
  <c r="J124"/>
  <c r="J137"/>
  <c r="J133"/>
  <c r="BK129"/>
  <c r="BK124"/>
  <c i="2" r="BK169"/>
  <c r="BK153"/>
  <c r="BK148"/>
  <c r="J133"/>
  <c r="BK171"/>
  <c r="J162"/>
  <c r="J152"/>
  <c r="BK143"/>
  <c r="BK133"/>
  <c i="3" r="J316"/>
  <c r="J311"/>
  <c r="BK289"/>
  <c r="BK276"/>
  <c r="J269"/>
  <c r="BK260"/>
  <c r="J246"/>
  <c r="J234"/>
  <c r="J226"/>
  <c r="J220"/>
  <c r="J216"/>
  <c r="J206"/>
  <c r="J198"/>
  <c r="BK187"/>
  <c r="BK176"/>
  <c r="J172"/>
  <c r="J161"/>
  <c r="J141"/>
  <c r="BK316"/>
  <c r="BK310"/>
  <c r="BK280"/>
  <c r="BK269"/>
  <c r="J260"/>
  <c r="J248"/>
  <c r="J236"/>
  <c r="BK226"/>
  <c r="BK222"/>
  <c r="BK218"/>
  <c r="BK214"/>
  <c r="J199"/>
  <c r="BK192"/>
  <c r="J181"/>
  <c r="BK174"/>
  <c r="J167"/>
  <c r="J146"/>
  <c i="4" r="J217"/>
  <c r="J213"/>
  <c r="BK208"/>
  <c r="BK204"/>
  <c r="J200"/>
  <c r="BK196"/>
  <c r="BK192"/>
  <c r="BK189"/>
  <c r="BK186"/>
  <c r="BK182"/>
  <c r="J178"/>
  <c r="BK174"/>
  <c r="J171"/>
  <c r="BK168"/>
  <c r="BK165"/>
  <c r="J160"/>
  <c r="J156"/>
  <c r="J154"/>
  <c r="J151"/>
  <c r="J148"/>
  <c r="BK144"/>
  <c r="J140"/>
  <c r="J136"/>
  <c r="BK130"/>
  <c r="J215"/>
  <c r="J210"/>
  <c r="BK207"/>
  <c r="J204"/>
  <c r="BK200"/>
  <c r="BK197"/>
  <c r="BK193"/>
  <c r="J189"/>
  <c r="J186"/>
  <c r="J182"/>
  <c r="J180"/>
  <c r="J176"/>
  <c r="BK172"/>
  <c r="J166"/>
  <c r="J163"/>
  <c r="BK159"/>
  <c r="J152"/>
  <c r="J149"/>
  <c r="BK145"/>
  <c r="BK140"/>
  <c r="BK136"/>
  <c r="J130"/>
  <c i="5" r="BK139"/>
  <c r="J135"/>
  <c r="J131"/>
  <c r="J128"/>
  <c r="BK140"/>
  <c r="BK137"/>
  <c r="J133"/>
  <c r="BK129"/>
  <c i="6" r="J155"/>
  <c r="BK150"/>
  <c r="BK145"/>
  <c r="J141"/>
  <c r="BK137"/>
  <c r="J133"/>
  <c r="J154"/>
  <c r="J150"/>
  <c r="J145"/>
  <c r="J139"/>
  <c r="J136"/>
  <c r="BK130"/>
  <c i="7" r="J142"/>
  <c r="J126"/>
  <c r="BK136"/>
  <c r="BK131"/>
  <c r="BK141"/>
  <c r="J125"/>
  <c r="J138"/>
  <c r="BK125"/>
  <c i="8" r="BK169"/>
  <c r="J160"/>
  <c r="BK150"/>
  <c r="J143"/>
  <c r="BK126"/>
  <c r="BK165"/>
  <c r="BK155"/>
  <c r="J138"/>
  <c r="BK127"/>
  <c r="J163"/>
  <c r="BK154"/>
  <c r="BK143"/>
  <c r="BK134"/>
  <c r="J127"/>
  <c r="BK163"/>
  <c r="J155"/>
  <c r="J147"/>
  <c r="BK138"/>
  <c r="J130"/>
  <c i="9" r="BK141"/>
  <c r="BK135"/>
  <c r="J132"/>
  <c r="BK128"/>
  <c r="J140"/>
  <c r="J136"/>
  <c r="BK132"/>
  <c r="J128"/>
  <c i="2" r="J171"/>
  <c r="J157"/>
  <c r="BK150"/>
  <c r="J143"/>
  <c r="BK129"/>
  <c r="BK167"/>
  <c r="J153"/>
  <c r="J148"/>
  <c r="BK138"/>
  <c i="1" r="AS97"/>
  <c i="3" r="J284"/>
  <c r="J271"/>
  <c r="BK262"/>
  <c r="J254"/>
  <c r="BK242"/>
  <c r="J228"/>
  <c r="J222"/>
  <c r="J218"/>
  <c r="J214"/>
  <c r="BK201"/>
  <c r="J192"/>
  <c r="J178"/>
  <c r="BK175"/>
  <c r="J168"/>
  <c r="BK156"/>
  <c r="J137"/>
  <c r="BK311"/>
  <c r="BK284"/>
  <c r="J276"/>
  <c r="BK263"/>
  <c r="BK256"/>
  <c r="BK246"/>
  <c r="BK234"/>
  <c r="J225"/>
  <c r="BK220"/>
  <c r="BK216"/>
  <c r="BK206"/>
  <c r="BK198"/>
  <c r="J187"/>
  <c r="J176"/>
  <c r="BK172"/>
  <c r="J162"/>
  <c r="J151"/>
  <c i="4" r="BK215"/>
  <c r="BK210"/>
  <c r="J206"/>
  <c r="BK202"/>
  <c r="BK198"/>
  <c r="BK195"/>
  <c r="BK191"/>
  <c r="BK187"/>
  <c r="BK183"/>
  <c r="BK179"/>
  <c r="J175"/>
  <c r="J172"/>
  <c r="BK169"/>
  <c r="BK164"/>
  <c r="BK161"/>
  <c r="BK158"/>
  <c r="J155"/>
  <c r="J153"/>
  <c r="BK149"/>
  <c r="J145"/>
  <c r="J141"/>
  <c r="BK137"/>
  <c r="J133"/>
  <c r="J216"/>
  <c r="BK212"/>
  <c r="BK206"/>
  <c r="J203"/>
  <c r="BK199"/>
  <c r="J195"/>
  <c r="J191"/>
  <c r="J187"/>
  <c r="J184"/>
  <c r="J179"/>
  <c r="J174"/>
  <c r="BK171"/>
  <c r="J168"/>
  <c r="J164"/>
  <c r="J161"/>
  <c r="BK157"/>
  <c r="BK151"/>
  <c r="BK148"/>
  <c r="J144"/>
  <c r="BK141"/>
  <c r="J137"/>
  <c r="BK134"/>
  <c i="5" r="J142"/>
  <c r="J138"/>
  <c r="J134"/>
  <c r="J130"/>
  <c r="J143"/>
  <c r="BK138"/>
  <c r="BK134"/>
  <c r="BK130"/>
  <c i="6" r="J156"/>
  <c r="J152"/>
  <c r="BK149"/>
  <c r="BK144"/>
  <c r="BK140"/>
  <c r="BK136"/>
  <c r="J130"/>
  <c r="BK155"/>
  <c r="J149"/>
  <c r="J144"/>
  <c r="BK141"/>
  <c r="J137"/>
  <c r="BK133"/>
  <c i="7" r="J146"/>
  <c r="J132"/>
  <c r="BK143"/>
  <c r="J134"/>
  <c r="J143"/>
  <c r="BK138"/>
  <c r="J141"/>
  <c r="BK132"/>
  <c i="8" r="BK166"/>
  <c r="BK157"/>
  <c r="J152"/>
  <c r="BK144"/>
  <c r="J128"/>
  <c r="J167"/>
  <c r="J158"/>
  <c r="BK140"/>
  <c r="BK135"/>
  <c r="BK173"/>
  <c r="J162"/>
  <c r="BK152"/>
  <c r="BK147"/>
  <c r="BK136"/>
  <c r="BK129"/>
  <c r="J169"/>
  <c r="BK160"/>
  <c r="J154"/>
  <c r="BK148"/>
  <c r="J136"/>
  <c r="J132"/>
  <c i="9" r="BK140"/>
  <c r="BK136"/>
  <c r="BK131"/>
  <c r="BK126"/>
  <c r="J141"/>
  <c r="J135"/>
  <c r="J131"/>
  <c r="J126"/>
  <c i="2" l="1" r="T127"/>
  <c r="T126"/>
  <c r="T125"/>
  <c i="3" r="BK136"/>
  <c r="J136"/>
  <c r="J98"/>
  <c r="BK145"/>
  <c r="J145"/>
  <c r="J99"/>
  <c r="BK180"/>
  <c r="J180"/>
  <c r="J102"/>
  <c r="BK186"/>
  <c r="J186"/>
  <c r="J103"/>
  <c r="T205"/>
  <c r="R227"/>
  <c r="R235"/>
  <c r="T255"/>
  <c r="T270"/>
  <c r="T279"/>
  <c r="T288"/>
  <c r="BK317"/>
  <c r="J317"/>
  <c r="J114"/>
  <c i="2" r="R127"/>
  <c r="R126"/>
  <c r="R125"/>
  <c r="BK172"/>
  <c r="J172"/>
  <c r="J105"/>
  <c i="3" r="T136"/>
  <c r="T145"/>
  <c r="T180"/>
  <c r="T186"/>
  <c r="BK205"/>
  <c r="J205"/>
  <c r="J105"/>
  <c r="BK227"/>
  <c r="J227"/>
  <c r="J106"/>
  <c r="T227"/>
  <c r="T235"/>
  <c r="R255"/>
  <c r="R270"/>
  <c r="BK279"/>
  <c r="J279"/>
  <c r="J110"/>
  <c r="BK288"/>
  <c r="J288"/>
  <c r="J111"/>
  <c r="BK312"/>
  <c r="J312"/>
  <c r="J112"/>
  <c r="T312"/>
  <c i="2" r="BK127"/>
  <c r="J127"/>
  <c r="J98"/>
  <c i="3" r="R136"/>
  <c r="P145"/>
  <c r="P180"/>
  <c r="P186"/>
  <c r="P205"/>
  <c r="P227"/>
  <c r="P235"/>
  <c r="P255"/>
  <c r="P270"/>
  <c r="P279"/>
  <c r="R288"/>
  <c r="R312"/>
  <c i="4" r="BK132"/>
  <c r="J132"/>
  <c r="J102"/>
  <c r="BK211"/>
  <c r="J211"/>
  <c r="J103"/>
  <c r="T211"/>
  <c i="5" r="T126"/>
  <c r="T125"/>
  <c r="T124"/>
  <c r="T141"/>
  <c i="4" r="BK128"/>
  <c r="J128"/>
  <c r="J100"/>
  <c r="T128"/>
  <c r="T127"/>
  <c r="T132"/>
  <c r="T131"/>
  <c r="BK218"/>
  <c r="J218"/>
  <c r="J104"/>
  <c i="5" r="R126"/>
  <c r="R125"/>
  <c r="R124"/>
  <c r="R141"/>
  <c i="6" r="R132"/>
  <c r="P147"/>
  <c r="BK157"/>
  <c r="J157"/>
  <c r="J105"/>
  <c i="2" r="P127"/>
  <c r="P126"/>
  <c r="P125"/>
  <c i="1" r="AU95"/>
  <c i="3" r="P136"/>
  <c r="P135"/>
  <c r="R145"/>
  <c r="R180"/>
  <c r="R186"/>
  <c r="R205"/>
  <c r="BK235"/>
  <c r="J235"/>
  <c r="J107"/>
  <c r="BK255"/>
  <c r="J255"/>
  <c r="J108"/>
  <c r="BK270"/>
  <c r="J270"/>
  <c r="J109"/>
  <c r="R279"/>
  <c r="P288"/>
  <c r="P312"/>
  <c i="4" r="P128"/>
  <c r="P127"/>
  <c r="P132"/>
  <c r="P131"/>
  <c r="R211"/>
  <c i="5" r="BK126"/>
  <c r="J126"/>
  <c r="J100"/>
  <c r="BK141"/>
  <c r="J141"/>
  <c r="J101"/>
  <c r="BK144"/>
  <c r="J144"/>
  <c r="J102"/>
  <c i="6" r="P132"/>
  <c r="P131"/>
  <c r="P127"/>
  <c i="1" r="AU100"/>
  <c i="6" r="BK147"/>
  <c r="J147"/>
  <c r="J103"/>
  <c r="R147"/>
  <c r="BK153"/>
  <c r="J153"/>
  <c r="J104"/>
  <c r="T153"/>
  <c i="7" r="BK124"/>
  <c r="J124"/>
  <c r="J98"/>
  <c r="R124"/>
  <c r="BK133"/>
  <c r="J133"/>
  <c r="J99"/>
  <c r="R133"/>
  <c r="BK137"/>
  <c r="J137"/>
  <c r="J100"/>
  <c r="R137"/>
  <c r="BK144"/>
  <c r="J144"/>
  <c r="J101"/>
  <c r="R144"/>
  <c r="T144"/>
  <c i="8" r="P125"/>
  <c r="T125"/>
  <c r="P133"/>
  <c r="T133"/>
  <c r="P139"/>
  <c r="T139"/>
  <c r="P168"/>
  <c r="T168"/>
  <c r="P171"/>
  <c r="BK174"/>
  <c r="J174"/>
  <c r="J103"/>
  <c i="9" r="R123"/>
  <c r="P127"/>
  <c i="4" r="R128"/>
  <c r="R127"/>
  <c r="R132"/>
  <c r="R131"/>
  <c r="P211"/>
  <c i="5" r="P126"/>
  <c r="P125"/>
  <c r="P124"/>
  <c i="1" r="AU99"/>
  <c i="5" r="P141"/>
  <c i="6" r="BK132"/>
  <c r="BK131"/>
  <c r="J131"/>
  <c r="J101"/>
  <c r="T132"/>
  <c r="T147"/>
  <c r="P153"/>
  <c r="R153"/>
  <c i="7" r="P124"/>
  <c r="T124"/>
  <c r="P133"/>
  <c r="T133"/>
  <c r="P137"/>
  <c r="T137"/>
  <c r="P144"/>
  <c r="BK147"/>
  <c r="J147"/>
  <c r="J102"/>
  <c i="8" r="BK125"/>
  <c r="J125"/>
  <c r="J98"/>
  <c r="R125"/>
  <c r="BK133"/>
  <c r="J133"/>
  <c r="J99"/>
  <c r="R133"/>
  <c r="BK139"/>
  <c r="J139"/>
  <c r="J100"/>
  <c r="R139"/>
  <c r="BK168"/>
  <c r="J168"/>
  <c r="J101"/>
  <c r="R168"/>
  <c r="BK171"/>
  <c r="J171"/>
  <c r="J102"/>
  <c r="R171"/>
  <c r="T171"/>
  <c i="9" r="BK123"/>
  <c r="P123"/>
  <c r="P122"/>
  <c r="T123"/>
  <c r="BK127"/>
  <c r="J127"/>
  <c r="J99"/>
  <c r="R127"/>
  <c r="T127"/>
  <c r="BK139"/>
  <c r="J139"/>
  <c r="J100"/>
  <c r="P139"/>
  <c r="R139"/>
  <c r="T139"/>
  <c r="BK142"/>
  <c r="J142"/>
  <c r="J101"/>
  <c i="2" r="BK170"/>
  <c r="J170"/>
  <c r="J104"/>
  <c i="3" r="BK177"/>
  <c r="J177"/>
  <c r="J100"/>
  <c r="BK200"/>
  <c r="J200"/>
  <c r="J104"/>
  <c i="2" r="BK161"/>
  <c r="J161"/>
  <c r="J101"/>
  <c r="BK166"/>
  <c r="J166"/>
  <c r="J102"/>
  <c r="BK156"/>
  <c r="J156"/>
  <c r="J100"/>
  <c i="3" r="BK315"/>
  <c r="J315"/>
  <c r="J113"/>
  <c i="6" r="BK129"/>
  <c r="J129"/>
  <c r="J100"/>
  <c i="2" r="BK168"/>
  <c r="J168"/>
  <c r="J103"/>
  <c i="9" r="F91"/>
  <c r="J92"/>
  <c r="J115"/>
  <c r="J117"/>
  <c r="F118"/>
  <c r="BF124"/>
  <c r="BF125"/>
  <c r="BF129"/>
  <c r="BF132"/>
  <c r="BF134"/>
  <c r="BF136"/>
  <c r="BF141"/>
  <c r="E85"/>
  <c r="BF126"/>
  <c r="BF128"/>
  <c r="BF130"/>
  <c r="BF131"/>
  <c r="BF133"/>
  <c r="BF135"/>
  <c r="BF137"/>
  <c r="BF138"/>
  <c r="BF140"/>
  <c i="8" r="E85"/>
  <c r="F92"/>
  <c r="J119"/>
  <c r="BF132"/>
  <c r="BF134"/>
  <c r="BF136"/>
  <c r="BF144"/>
  <c r="BF147"/>
  <c r="BF148"/>
  <c r="BF153"/>
  <c r="BF156"/>
  <c r="BF167"/>
  <c r="F91"/>
  <c r="J92"/>
  <c r="BF129"/>
  <c r="BF135"/>
  <c r="BF140"/>
  <c r="BF141"/>
  <c r="BF145"/>
  <c r="BF152"/>
  <c r="BF154"/>
  <c r="BF155"/>
  <c r="BF157"/>
  <c r="BF160"/>
  <c r="BF162"/>
  <c r="BF165"/>
  <c r="BF169"/>
  <c r="BF170"/>
  <c r="J89"/>
  <c r="BF126"/>
  <c r="BF130"/>
  <c r="BF137"/>
  <c r="BF138"/>
  <c r="BF143"/>
  <c r="BF158"/>
  <c r="BF166"/>
  <c r="BF172"/>
  <c r="BF173"/>
  <c r="BF127"/>
  <c r="BF128"/>
  <c r="BF150"/>
  <c r="BF151"/>
  <c r="BF159"/>
  <c r="BF163"/>
  <c i="6" r="J132"/>
  <c r="J102"/>
  <c i="7" r="J91"/>
  <c r="BF126"/>
  <c r="BF135"/>
  <c r="BF136"/>
  <c r="BF139"/>
  <c r="F92"/>
  <c r="BF143"/>
  <c r="E85"/>
  <c r="F91"/>
  <c r="J92"/>
  <c r="J116"/>
  <c r="BF125"/>
  <c r="BF132"/>
  <c r="BF141"/>
  <c r="BF142"/>
  <c r="BF145"/>
  <c r="BF146"/>
  <c r="BF131"/>
  <c r="BF134"/>
  <c r="BF138"/>
  <c i="6" r="J91"/>
  <c r="J93"/>
  <c r="J94"/>
  <c r="BF133"/>
  <c r="BF134"/>
  <c r="BF135"/>
  <c r="BF136"/>
  <c r="BF137"/>
  <c r="BF138"/>
  <c r="BF139"/>
  <c r="BF143"/>
  <c r="BF144"/>
  <c r="BF149"/>
  <c r="BF150"/>
  <c r="BF151"/>
  <c r="BF152"/>
  <c r="BF155"/>
  <c r="BF156"/>
  <c r="E85"/>
  <c r="F93"/>
  <c r="F94"/>
  <c r="BF130"/>
  <c r="BF140"/>
  <c r="BF141"/>
  <c r="BF142"/>
  <c r="BF145"/>
  <c r="BF146"/>
  <c r="BF148"/>
  <c r="BF154"/>
  <c i="5" r="E85"/>
  <c r="J91"/>
  <c r="F93"/>
  <c r="F94"/>
  <c r="J120"/>
  <c r="J121"/>
  <c r="BF131"/>
  <c r="BF132"/>
  <c r="BF138"/>
  <c r="BF140"/>
  <c r="BF143"/>
  <c r="BF127"/>
  <c r="BF128"/>
  <c r="BF129"/>
  <c r="BF130"/>
  <c r="BF133"/>
  <c r="BF134"/>
  <c r="BF135"/>
  <c r="BF136"/>
  <c r="BF137"/>
  <c r="BF139"/>
  <c r="BF142"/>
  <c i="4" r="E85"/>
  <c r="J91"/>
  <c r="J93"/>
  <c r="J94"/>
  <c r="BF129"/>
  <c r="BF133"/>
  <c r="BF136"/>
  <c r="BF138"/>
  <c r="BF139"/>
  <c r="BF142"/>
  <c r="BF143"/>
  <c r="BF145"/>
  <c r="BF146"/>
  <c r="BF148"/>
  <c r="BF149"/>
  <c r="BF150"/>
  <c r="BF152"/>
  <c r="BF153"/>
  <c r="BF157"/>
  <c r="BF159"/>
  <c r="BF160"/>
  <c r="BF162"/>
  <c r="BF163"/>
  <c r="BF164"/>
  <c r="BF165"/>
  <c r="BF166"/>
  <c r="BF167"/>
  <c r="BF168"/>
  <c r="BF172"/>
  <c r="BF173"/>
  <c r="BF175"/>
  <c r="BF176"/>
  <c r="BF178"/>
  <c r="BF179"/>
  <c r="BF181"/>
  <c r="BF182"/>
  <c r="BF183"/>
  <c r="BF184"/>
  <c r="BF185"/>
  <c r="BF189"/>
  <c r="BF190"/>
  <c r="BF194"/>
  <c r="BF196"/>
  <c r="BF197"/>
  <c r="BF198"/>
  <c r="BF200"/>
  <c r="BF201"/>
  <c r="BF202"/>
  <c r="BF203"/>
  <c r="BF207"/>
  <c r="BF208"/>
  <c r="BF209"/>
  <c r="BF210"/>
  <c r="BF213"/>
  <c r="BF214"/>
  <c r="BF215"/>
  <c r="BF216"/>
  <c r="BF217"/>
  <c r="F93"/>
  <c r="F94"/>
  <c r="BF130"/>
  <c r="BF134"/>
  <c r="BF135"/>
  <c r="BF137"/>
  <c r="BF140"/>
  <c r="BF141"/>
  <c r="BF144"/>
  <c r="BF147"/>
  <c r="BF151"/>
  <c r="BF154"/>
  <c r="BF155"/>
  <c r="BF156"/>
  <c r="BF158"/>
  <c r="BF161"/>
  <c r="BF169"/>
  <c r="BF170"/>
  <c r="BF171"/>
  <c r="BF174"/>
  <c r="BF177"/>
  <c r="BF180"/>
  <c r="BF186"/>
  <c r="BF187"/>
  <c r="BF188"/>
  <c r="BF191"/>
  <c r="BF192"/>
  <c r="BF193"/>
  <c r="BF195"/>
  <c r="BF199"/>
  <c r="BF204"/>
  <c r="BF205"/>
  <c r="BF206"/>
  <c r="BF212"/>
  <c i="3" r="E85"/>
  <c r="J89"/>
  <c r="F131"/>
  <c r="BF146"/>
  <c r="BF151"/>
  <c r="BF161"/>
  <c r="BF162"/>
  <c r="BF175"/>
  <c r="BF176"/>
  <c r="BF181"/>
  <c r="BF196"/>
  <c r="BF197"/>
  <c r="BF201"/>
  <c r="BF222"/>
  <c r="BF224"/>
  <c r="BF226"/>
  <c r="BF236"/>
  <c r="BF240"/>
  <c r="BF254"/>
  <c r="BF256"/>
  <c r="BF260"/>
  <c r="BF263"/>
  <c r="BF271"/>
  <c r="BF278"/>
  <c r="BF311"/>
  <c r="BF314"/>
  <c r="BF137"/>
  <c r="BF141"/>
  <c r="BF156"/>
  <c r="BF167"/>
  <c r="BF168"/>
  <c r="BF172"/>
  <c r="BF173"/>
  <c r="BF174"/>
  <c r="BF178"/>
  <c r="BF185"/>
  <c r="BF187"/>
  <c r="BF192"/>
  <c r="BF198"/>
  <c r="BF199"/>
  <c r="BF206"/>
  <c r="BF210"/>
  <c r="BF214"/>
  <c r="BF215"/>
  <c r="BF216"/>
  <c r="BF217"/>
  <c r="BF218"/>
  <c r="BF219"/>
  <c r="BF220"/>
  <c r="BF221"/>
  <c r="BF225"/>
  <c r="BF228"/>
  <c r="BF232"/>
  <c r="BF234"/>
  <c r="BF242"/>
  <c r="BF246"/>
  <c r="BF248"/>
  <c r="BF252"/>
  <c r="BF262"/>
  <c r="BF265"/>
  <c r="BF269"/>
  <c r="BF276"/>
  <c r="BF280"/>
  <c r="BF284"/>
  <c r="BF289"/>
  <c r="BF306"/>
  <c r="BF310"/>
  <c r="BF313"/>
  <c r="BF316"/>
  <c i="2" r="E85"/>
  <c r="F92"/>
  <c r="BF143"/>
  <c r="BF144"/>
  <c r="BF148"/>
  <c r="BF149"/>
  <c r="BF150"/>
  <c r="BF152"/>
  <c r="BF162"/>
  <c r="BF171"/>
  <c r="J89"/>
  <c r="BF128"/>
  <c r="BF129"/>
  <c r="BF133"/>
  <c r="BF138"/>
  <c r="BF142"/>
  <c r="BF153"/>
  <c r="BF154"/>
  <c r="BF157"/>
  <c r="BF167"/>
  <c r="BF169"/>
  <c r="F36"/>
  <c i="1" r="BC95"/>
  <c i="3" r="J33"/>
  <c i="1" r="AV96"/>
  <c i="4" r="F37"/>
  <c i="1" r="BB98"/>
  <c i="4" r="F35"/>
  <c i="1" r="AZ98"/>
  <c i="5" r="F35"/>
  <c i="1" r="AZ99"/>
  <c i="5" r="F37"/>
  <c i="1" r="BB99"/>
  <c i="6" r="F37"/>
  <c i="1" r="BB100"/>
  <c i="7" r="F37"/>
  <c i="1" r="BD101"/>
  <c i="8" r="J33"/>
  <c i="1" r="AV102"/>
  <c i="9" r="F33"/>
  <c i="1" r="AZ103"/>
  <c i="9" r="J33"/>
  <c i="1" r="AV103"/>
  <c i="2" r="F33"/>
  <c i="1" r="AZ95"/>
  <c i="3" r="F36"/>
  <c i="1" r="BC96"/>
  <c i="4" r="J35"/>
  <c i="1" r="AV98"/>
  <c i="4" r="F39"/>
  <c i="1" r="BD98"/>
  <c i="6" r="F39"/>
  <c i="1" r="BD100"/>
  <c i="7" r="F35"/>
  <c i="1" r="BB101"/>
  <c i="8" r="F37"/>
  <c i="1" r="BD102"/>
  <c i="9" r="F35"/>
  <c i="1" r="BB103"/>
  <c i="2" r="J33"/>
  <c i="1" r="AV95"/>
  <c i="2" r="F37"/>
  <c i="1" r="BD95"/>
  <c i="3" r="F33"/>
  <c i="1" r="AZ96"/>
  <c i="3" r="F35"/>
  <c i="1" r="BB96"/>
  <c i="5" r="J35"/>
  <c i="1" r="AV99"/>
  <c i="5" r="F39"/>
  <c i="1" r="BD99"/>
  <c i="6" r="J35"/>
  <c i="1" r="AV100"/>
  <c i="7" r="F36"/>
  <c i="1" r="BC101"/>
  <c i="7" r="J33"/>
  <c i="1" r="AV101"/>
  <c i="8" r="F36"/>
  <c i="1" r="BC102"/>
  <c i="9" r="F36"/>
  <c i="1" r="BC103"/>
  <c r="AS94"/>
  <c i="2" r="F35"/>
  <c i="1" r="BB95"/>
  <c i="3" r="F37"/>
  <c i="1" r="BD96"/>
  <c i="4" r="F38"/>
  <c i="1" r="BC98"/>
  <c i="5" r="F38"/>
  <c i="1" r="BC99"/>
  <c i="6" r="F35"/>
  <c i="1" r="AZ100"/>
  <c i="6" r="F38"/>
  <c i="1" r="BC100"/>
  <c i="7" r="F33"/>
  <c i="1" r="AZ101"/>
  <c i="8" r="F33"/>
  <c i="1" r="AZ102"/>
  <c i="8" r="F35"/>
  <c i="1" r="BB102"/>
  <c i="9" r="F37"/>
  <c i="1" r="BD103"/>
  <c i="9" l="1" r="P121"/>
  <c i="1" r="AU103"/>
  <c i="7" r="T123"/>
  <c r="T122"/>
  <c i="6" r="T131"/>
  <c r="T127"/>
  <c i="4" r="R126"/>
  <c i="9" r="R122"/>
  <c r="R121"/>
  <c i="4" r="P126"/>
  <c i="1" r="AU98"/>
  <c i="3" r="R135"/>
  <c r="T179"/>
  <c i="9" r="T122"/>
  <c r="T121"/>
  <c i="8" r="R124"/>
  <c r="R123"/>
  <c r="P124"/>
  <c r="P123"/>
  <c i="1" r="AU102"/>
  <c i="3" r="R179"/>
  <c i="6" r="R131"/>
  <c r="R127"/>
  <c i="4" r="T126"/>
  <c i="7" r="R123"/>
  <c r="R122"/>
  <c i="3" r="P179"/>
  <c r="P134"/>
  <c i="1" r="AU96"/>
  <c i="3" r="T135"/>
  <c r="T134"/>
  <c i="9" r="BK122"/>
  <c r="J122"/>
  <c r="J97"/>
  <c i="7" r="P123"/>
  <c r="P122"/>
  <c i="1" r="AU101"/>
  <c i="8" r="T124"/>
  <c r="T123"/>
  <c i="2" r="BK155"/>
  <c r="J155"/>
  <c r="J99"/>
  <c i="3" r="BK179"/>
  <c r="J179"/>
  <c r="J101"/>
  <c i="2" r="BK126"/>
  <c r="J126"/>
  <c r="J97"/>
  <c i="4" r="BK127"/>
  <c r="J127"/>
  <c r="J99"/>
  <c i="5" r="BK125"/>
  <c r="J125"/>
  <c r="J99"/>
  <c i="6" r="BK128"/>
  <c r="J128"/>
  <c r="J99"/>
  <c i="3" r="BK135"/>
  <c r="J135"/>
  <c r="J97"/>
  <c i="4" r="BK131"/>
  <c r="J131"/>
  <c r="J101"/>
  <c i="9" r="J123"/>
  <c r="J98"/>
  <c i="7" r="BK123"/>
  <c r="J123"/>
  <c r="J97"/>
  <c i="8" r="BK124"/>
  <c r="J124"/>
  <c r="J97"/>
  <c i="3" r="F34"/>
  <c i="1" r="BA96"/>
  <c i="5" r="J36"/>
  <c i="1" r="AW99"/>
  <c r="AT99"/>
  <c r="AZ97"/>
  <c r="AV97"/>
  <c r="BD97"/>
  <c i="7" r="F34"/>
  <c i="1" r="BA101"/>
  <c i="9" r="F34"/>
  <c i="1" r="BA103"/>
  <c i="3" r="J34"/>
  <c i="1" r="AW96"/>
  <c r="AT96"/>
  <c i="5" r="F36"/>
  <c i="1" r="BA99"/>
  <c i="6" r="J36"/>
  <c i="1" r="AW100"/>
  <c r="AT100"/>
  <c i="8" r="J34"/>
  <c i="1" r="AW102"/>
  <c r="AT102"/>
  <c r="AU97"/>
  <c i="2" r="F34"/>
  <c i="1" r="BA95"/>
  <c i="4" r="F36"/>
  <c i="1" r="BA98"/>
  <c i="6" r="F36"/>
  <c i="1" r="BA100"/>
  <c i="8" r="F34"/>
  <c i="1" r="BA102"/>
  <c i="2" r="J34"/>
  <c i="1" r="AW95"/>
  <c r="AT95"/>
  <c i="4" r="J36"/>
  <c i="1" r="AW98"/>
  <c r="AT98"/>
  <c r="BB97"/>
  <c r="AX97"/>
  <c r="BC97"/>
  <c r="AY97"/>
  <c i="7" r="J34"/>
  <c i="1" r="AW101"/>
  <c r="AT101"/>
  <c i="9" r="J34"/>
  <c i="1" r="AW103"/>
  <c r="AT103"/>
  <c i="3" l="1" r="R134"/>
  <c i="6" r="BK127"/>
  <c r="J127"/>
  <c i="3" r="BK134"/>
  <c r="J134"/>
  <c r="J96"/>
  <c i="2" r="BK125"/>
  <c r="J125"/>
  <c i="9" r="BK121"/>
  <c r="J121"/>
  <c r="J96"/>
  <c i="4" r="BK126"/>
  <c r="J126"/>
  <c r="J98"/>
  <c i="5" r="BK124"/>
  <c r="J124"/>
  <c i="7" r="BK122"/>
  <c r="J122"/>
  <c r="J96"/>
  <c i="8" r="BK123"/>
  <c r="J123"/>
  <c r="J96"/>
  <c i="1" r="AU94"/>
  <c i="6" r="J32"/>
  <c i="1" r="AG100"/>
  <c i="2" r="J30"/>
  <c i="1" r="AG95"/>
  <c i="5" r="J32"/>
  <c i="1" r="AG99"/>
  <c r="BC94"/>
  <c r="W32"/>
  <c r="BB94"/>
  <c r="AX94"/>
  <c r="BA97"/>
  <c r="AW97"/>
  <c r="AT97"/>
  <c r="BD94"/>
  <c r="W33"/>
  <c r="AZ94"/>
  <c r="W29"/>
  <c i="5" l="1" r="J41"/>
  <c i="6" r="J41"/>
  <c i="2" r="J39"/>
  <c r="J96"/>
  <c i="5" r="J98"/>
  <c i="6" r="J98"/>
  <c i="1" r="AN99"/>
  <c r="AN100"/>
  <c r="AN95"/>
  <c i="3" r="J30"/>
  <c i="1" r="AG96"/>
  <c i="4" r="J32"/>
  <c i="1" r="AG98"/>
  <c r="AG97"/>
  <c i="7" r="J30"/>
  <c i="1" r="AG101"/>
  <c r="AY94"/>
  <c r="W31"/>
  <c i="9" r="J30"/>
  <c i="1" r="AG103"/>
  <c r="AV94"/>
  <c r="AK29"/>
  <c r="BA94"/>
  <c r="W30"/>
  <c i="8" r="J30"/>
  <c i="1" r="AG102"/>
  <c i="8" l="1" r="J39"/>
  <c i="9" r="J39"/>
  <c i="4" r="J41"/>
  <c i="3" r="J39"/>
  <c i="7" r="J39"/>
  <c i="1" r="AN96"/>
  <c r="AN102"/>
  <c r="AN98"/>
  <c r="AN101"/>
  <c r="AN103"/>
  <c r="AG94"/>
  <c r="AK26"/>
  <c r="AN97"/>
  <c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<sst xmlns="http://schemas.openxmlformats.org/spreadsheetml/2006/main">
  <si>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</si>
  <si>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</si>
  <si>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</si>
  <si>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</si>
  <si>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{99f40da1-8ed6-44a6-a128-ca38a2399f41}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</si>
  <si>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</si>
  <si>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</si>
  <si>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</si>
  <si>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</si>
  <si>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</si>
  <si>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</si>
  <si>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</si>
  <si>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</si>
  <si>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2024_S_315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</si>
  <si>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</si>
  <si>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</si>
  <si>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a prestavba skladových priestorov na kancelárske priestory</t>
  </si>
  <si>
    <t>JKSO:</t>
  </si>
  <si>
    <t>KS:</t>
  </si>
  <si>
    <t>Miesto:</t>
  </si>
  <si>
    <t>Bratislava</t>
  </si>
  <si>
    <t>Dátum:</t>
  </si>
  <si>
    <t>31. 5. 2024</t>
  </si>
  <si>
    <t>Objednávateľ:</t>
  </si>
  <si>
    <t>IČO:</t>
  </si>
  <si>
    <t>Odvoz a likvidácia odpadu a.s.</t>
  </si>
  <si>
    <t>IČ DPH:</t>
  </si>
  <si>
    <t>Zhotoviteľ:</t>
  </si>
  <si>
    <t>Vyplň údaj</t>
  </si>
  <si>
    <t>Projektant:</t>
  </si>
  <si>
    <t>HR-PROJECT s.r.o.</t>
  </si>
  <si>
    <t>True</t>
  </si>
  <si>
    <t>Spracovateľ:</t>
  </si>
  <si>
    <t>Vladimír Pilnik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</si>
  <si>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</si>
  <si>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</si>
  <si>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</si>
  <si>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</si>
  <si>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</si>
  <si>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</si>
  <si>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</si>
  <si>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</si>
  <si>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</si>
  <si>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</si>
  <si>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</si>
  <si>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</si>
  <si>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</si>
  <si>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</si>
  <si>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</si>
  <si>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</si>
  <si>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</si>
  <si>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</si>
  <si>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</si>
  <si>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</si>
  <si>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</si>
  <si>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</si>
  <si>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</si>
  <si>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</si>
  <si>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</si>
  <si>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</si>
  <si>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</si>
  <si>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</si>
  <si>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</si>
  <si>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</si>
  <si>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</si>
  <si>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</si>
  <si>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</si>
  <si>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</si>
  <si>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</si>
  <si>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</si>
  <si>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</si>
  <si>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</si>
  <si>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</si>
  <si>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</si>
  <si>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</si>
  <si>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</si>
  <si>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</si>
  <si>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</si>
  <si>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</si>
  <si>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</si>
  <si>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00</t>
  </si>
  <si>
    <t>Búracie práce</t>
  </si>
  <si>
    <t>STA</t>
  </si>
  <si>
    <t>1</t>
  </si>
  <si>
    <t>{7b2a865a-4fda-4279-9fca-275dba34c533}</t>
  </si>
  <si>
    <t>01</t>
  </si>
  <si>
    <t>Architektonicko-stavebné riešenie</t>
  </si>
  <si>
    <t>{35b1cb11-9e88-49d7-b638-e1d9ca6c45e9}</t>
  </si>
  <si>
    <t>02</t>
  </si>
  <si>
    <t>Elektroinštalácia</t>
  </si>
  <si>
    <t>{46a33c8b-2d92-4af9-bc0c-d31e9667489f}</t>
  </si>
  <si>
    <t>Napájacie rozvody, svetelná a zásuvková elektroinštalácia</t>
  </si>
  <si>
    <t>Časť</t>
  </si>
  <si>
    <t>2</t>
  </si>
  <si>
    <t>{12e6b057-167e-4326-95ae-728b2cb13418}</t>
  </si>
  <si>
    <t>Elektricky zabezpečovací systém</t>
  </si>
  <si>
    <t>{10ec7fa7-799d-415a-bb63-afbe874f3503}</t>
  </si>
  <si>
    <t>03</t>
  </si>
  <si>
    <t>Uzemnenie</t>
  </si>
  <si>
    <t>{91944c29-fa53-41c7-b22a-b3c2c70439c2}</t>
  </si>
  <si>
    <t>Vykurovanie</t>
  </si>
  <si>
    <t>{39a308ff-d9fe-43b7-93b8-c7b3ade07872}</t>
  </si>
  <si>
    <t>04</t>
  </si>
  <si>
    <t>Zdravotechnika</t>
  </si>
  <si>
    <t>{29ae686c-3eab-4a47-b1c1-0288c3f6586d}</t>
  </si>
  <si>
    <t>05</t>
  </si>
  <si>
    <t>Klimatizácia</t>
  </si>
  <si>
    <t>{77ad8b7f-fad1-4018-82e5-c3e87a72bead}</t>
  </si>
  <si>
    <t>KRYCÍ LIST ROZPOČTU</t>
  </si>
  <si>
    <t>Objekt:</t>
  </si>
  <si>
    <t>00 - Búracie práce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</si>
  <si>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</si>
  <si>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</si>
  <si>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</si>
  <si>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</si>
  <si>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</si>
  <si>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</si>
  <si>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9 - Ostatné konštrukcie a práce-búranie</t>
  </si>
  <si>
    <t>PSV - Práce a dodávky PSV</t>
  </si>
  <si>
    <t xml:space="preserve">    763 - Konštrukcie - drevostavby</t>
  </si>
  <si>
    <t xml:space="preserve">    764 - Konštrukcie klampiarske</t>
  </si>
  <si>
    <t xml:space="preserve">    766 - Konštrukcie stolárske</t>
  </si>
  <si>
    <t xml:space="preserve">    776 - Podlahy povlakové</t>
  </si>
  <si>
    <t>HZS - Hodinové zúčtovacie sadzby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</si>
  <si>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</si>
  <si>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</si>
  <si>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</si>
  <si>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</si>
  <si>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</si>
  <si>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</si>
  <si>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</si>
  <si>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</si>
  <si>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</si>
  <si>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</si>
  <si>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</si>
  <si>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</si>
  <si>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</si>
  <si>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</si>
  <si>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</si>
  <si>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</si>
  <si>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9</t>
  </si>
  <si>
    <t>Ostatné konštrukcie a práce-búranie</t>
  </si>
  <si>
    <t>K</t>
  </si>
  <si>
    <t>965044201.S</t>
  </si>
  <si>
    <t>Brúsenie existujúcich betónových podláh, zbrúsenie hrúbky do 3 mm -0,00600t</t>
  </si>
  <si>
    <t>m2</t>
  </si>
  <si>
    <t>4</t>
  </si>
  <si>
    <t>-560086890</t>
  </si>
  <si>
    <t>965081812.S</t>
  </si>
  <si>
    <t xml:space="preserve">Búranie dlažieb, z kamen., cement., terazzových, čadičových alebo keramických, hr. nad 10 mm,  -0,06500t</t>
  </si>
  <si>
    <t>-1058458033</t>
  </si>
  <si>
    <t>VV</t>
  </si>
  <si>
    <t xml:space="preserve">Výmera </t>
  </si>
  <si>
    <t>80,36+8,83+2,03</t>
  </si>
  <si>
    <t>Súčet</t>
  </si>
  <si>
    <t>3</t>
  </si>
  <si>
    <t>968071115.S</t>
  </si>
  <si>
    <t>Demontáž okien kovových, 1 bm obvodu - 0,005t</t>
  </si>
  <si>
    <t>m</t>
  </si>
  <si>
    <t>-1735295392</t>
  </si>
  <si>
    <t>5,705*2+2,9*2</t>
  </si>
  <si>
    <t>2,385*6+1,8*6+2,4*2+1,8*2+1,14*4+1,13*4</t>
  </si>
  <si>
    <t>968072455.S</t>
  </si>
  <si>
    <t xml:space="preserve">Vybúranie kovových dverových zárubní plochy do 2 m2,  -0,07600t</t>
  </si>
  <si>
    <t>758698726</t>
  </si>
  <si>
    <t>0,9*2,02+0,7*2,02*2</t>
  </si>
  <si>
    <t>5</t>
  </si>
  <si>
    <t>968081125.S</t>
  </si>
  <si>
    <t>Vyvesenie plastového dverného krídla do suti plochy do 2 m2, -0,02600t</t>
  </si>
  <si>
    <t>ks</t>
  </si>
  <si>
    <t>-1326355121</t>
  </si>
  <si>
    <t>6</t>
  </si>
  <si>
    <t>968081126.S</t>
  </si>
  <si>
    <t>Vyvesenie plastového dverného krídla do suti plochy nad 2 m2, -0,03000t</t>
  </si>
  <si>
    <t>-1688209244</t>
  </si>
  <si>
    <t>7</t>
  </si>
  <si>
    <t>978059511.S</t>
  </si>
  <si>
    <t xml:space="preserve">Odsekanie a odobratie obkladov stien z obkladačiek vnútorných vrátane podkladovej omietky do 2 m2,  -0,06800t</t>
  </si>
  <si>
    <t>672241484</t>
  </si>
  <si>
    <t>1,5*3,9*2+2,9*2+1,4*2+1,45*2-0,7*3-0,9</t>
  </si>
  <si>
    <t>8</t>
  </si>
  <si>
    <t>979011111.S</t>
  </si>
  <si>
    <t>Zvislá doprava sutiny a vybúraných hmôt za prvé podlažie nad alebo pod základným podlažím</t>
  </si>
  <si>
    <t>t</t>
  </si>
  <si>
    <t>442711800</t>
  </si>
  <si>
    <t>979081111.S</t>
  </si>
  <si>
    <t>Odvoz sutiny a vybúraných hmôt na skládku do 1 km</t>
  </si>
  <si>
    <t>-1541360440</t>
  </si>
  <si>
    <t>10</t>
  </si>
  <si>
    <t>979081121.S</t>
  </si>
  <si>
    <t>Odvoz sutiny a vybúraných hmôt na skládku za každý ďalší 1 km</t>
  </si>
  <si>
    <t>-565353508</t>
  </si>
  <si>
    <t>10,007*19 'Prepočítané koeficientom množstva</t>
  </si>
  <si>
    <t>11</t>
  </si>
  <si>
    <t>979082111.S</t>
  </si>
  <si>
    <t>Vnútrostavenisková doprava sutiny a vybúraných hmôt do 10 m</t>
  </si>
  <si>
    <t>1193473471</t>
  </si>
  <si>
    <t>12</t>
  </si>
  <si>
    <t>979089612.S</t>
  </si>
  <si>
    <t>Poplatok za skládku - iné odpady zo stavieb a demolácií (17 09), ostatné</t>
  </si>
  <si>
    <t>-185745137</t>
  </si>
  <si>
    <t>13</t>
  </si>
  <si>
    <t>979089713.S</t>
  </si>
  <si>
    <t>Prenájom kontajneru 7 m3</t>
  </si>
  <si>
    <t>1828149527</t>
  </si>
  <si>
    <t>PSV</t>
  </si>
  <si>
    <t>Práce a dodávky PSV</t>
  </si>
  <si>
    <t>763</t>
  </si>
  <si>
    <t>Konštrukcie - drevostavby</t>
  </si>
  <si>
    <t>14</t>
  </si>
  <si>
    <t>7631295.S</t>
  </si>
  <si>
    <t>Demontáž priečky, s jednoduchou oceľovou konštrukciou, dvojité opláštenie, -0,03164t</t>
  </si>
  <si>
    <t>16</t>
  </si>
  <si>
    <t>-770236389</t>
  </si>
  <si>
    <t>2,9*(7,105+1,015+3,915)*1,05</t>
  </si>
  <si>
    <t>764</t>
  </si>
  <si>
    <t>Konštrukcie klampiarske</t>
  </si>
  <si>
    <t>15</t>
  </si>
  <si>
    <t>764410850.S</t>
  </si>
  <si>
    <t xml:space="preserve">Demontáž oplechovania parapetov rš od 100 do 330 mm,  -0,00135t</t>
  </si>
  <si>
    <t>877658507</t>
  </si>
  <si>
    <t>2,385*3+2,4</t>
  </si>
  <si>
    <t>766</t>
  </si>
  <si>
    <t>Konštrukcie stolárske</t>
  </si>
  <si>
    <t>766694986.S</t>
  </si>
  <si>
    <t>Demontáž parapetnej dosky plastovej šírky do 300 mm, dĺžky nad 1600 mm, -0,006t</t>
  </si>
  <si>
    <t>1369555183</t>
  </si>
  <si>
    <t>776</t>
  </si>
  <si>
    <t>Podlahy povlakové</t>
  </si>
  <si>
    <t>17</t>
  </si>
  <si>
    <t>776511810.S</t>
  </si>
  <si>
    <t xml:space="preserve">Odstránenie povlakových podláh z nášľapnej plochy lepených bez podložky,  -0,00100t</t>
  </si>
  <si>
    <t>403228082</t>
  </si>
  <si>
    <t>HZS</t>
  </si>
  <si>
    <t>Hodinové zúčtovacie sadzby</t>
  </si>
  <si>
    <t>18</t>
  </si>
  <si>
    <t>HZS000110.S</t>
  </si>
  <si>
    <t>Búracie práce častí B7/B8/B9/B10/ rôzne vr príslušenstva</t>
  </si>
  <si>
    <t>hod</t>
  </si>
  <si>
    <t>512</t>
  </si>
  <si>
    <t>-2041749744</t>
  </si>
  <si>
    <t>VP</t>
  </si>
  <si>
    <t xml:space="preserve">  Práce naviac</t>
  </si>
  <si>
    <t>PN</t>
  </si>
  <si>
    <t>01 - Architektonicko-stavebné riešenie</t>
  </si>
  <si>
    <t xml:space="preserve">    3 - Zvislé a kompletné konštrukcie</t>
  </si>
  <si>
    <t xml:space="preserve">    6 - Úpravy povrchov, podlahy, osadenie</t>
  </si>
  <si>
    <t xml:space="preserve">    99 - Presun hmôt HSV</t>
  </si>
  <si>
    <t xml:space="preserve">    711 - Izolácie proti vode a vlhkosti</t>
  </si>
  <si>
    <t xml:space="preserve">    767 - Konštrukcie doplnkové kovové</t>
  </si>
  <si>
    <t xml:space="preserve">    771 - Podlahy z dlaždíc</t>
  </si>
  <si>
    <t xml:space="preserve">    781 - Obklady</t>
  </si>
  <si>
    <t xml:space="preserve">    783 - Nátery</t>
  </si>
  <si>
    <t xml:space="preserve">    784 - Maľby</t>
  </si>
  <si>
    <t xml:space="preserve">    787 - Zasklievanie</t>
  </si>
  <si>
    <t>VRN - Investičné náklady neobsiahnuté v cenách</t>
  </si>
  <si>
    <t>Zvislé a kompletné konštrukcie</t>
  </si>
  <si>
    <t>340239263.S</t>
  </si>
  <si>
    <t>Zamurovanie otvorov plochy nad 1 do 4 m2 z pórobetónových tvárnic hladkých hrúbky 100 mm</t>
  </si>
  <si>
    <t>110780824</t>
  </si>
  <si>
    <t>1,14*1,13*2</t>
  </si>
  <si>
    <t>340239265.S</t>
  </si>
  <si>
    <t>Zamurovanie otvorov plochy nad 1 do 4 m2 z pórobetónových tvárnic hladkých hrúbky 150 mm</t>
  </si>
  <si>
    <t>-2043092289</t>
  </si>
  <si>
    <t>0,7*2,02</t>
  </si>
  <si>
    <t>Úpravy povrchov, podlahy, osadenie</t>
  </si>
  <si>
    <t>612425931.S</t>
  </si>
  <si>
    <t>Omietka vápenná vnútorného ostenia okenného alebo dverného štuková</t>
  </si>
  <si>
    <t>-2099353717</t>
  </si>
  <si>
    <t>0,15*(2,385*3+1,8*6)*1,05</t>
  </si>
  <si>
    <t>0,15*(2,4+1,8*2)*1,05</t>
  </si>
  <si>
    <t>612425931.S1</t>
  </si>
  <si>
    <t>Omietka vápenná vonkajšieho ostenia okenného alebo dverného štuková</t>
  </si>
  <si>
    <t>1687721055</t>
  </si>
  <si>
    <t>612460121.S</t>
  </si>
  <si>
    <t>Príprava vnútorného podkladu stien penetráciou základnou</t>
  </si>
  <si>
    <t>-890298507</t>
  </si>
  <si>
    <t>1,14*1,13*2*1,05*2</t>
  </si>
  <si>
    <t>0,7*2,02*1,05*2</t>
  </si>
  <si>
    <t>612460383.S</t>
  </si>
  <si>
    <t>Vnútorná omietka stien vápennocementová štuková (jemná), hr. 3 mm</t>
  </si>
  <si>
    <t>1664182727</t>
  </si>
  <si>
    <t>612481021.S</t>
  </si>
  <si>
    <t>Okenný a dverový plastový dilatačný profil pre hrúbku omietky 6 mm</t>
  </si>
  <si>
    <t>1542290018</t>
  </si>
  <si>
    <t>(2,385*3+1,8*6)*1,05</t>
  </si>
  <si>
    <t>(2,4+1,8*2)*1,05</t>
  </si>
  <si>
    <t>612481119.S</t>
  </si>
  <si>
    <t>Potiahnutie vnútorných stien sklotextilnou mriežkou s celoplošným prilepením</t>
  </si>
  <si>
    <t>-856971982</t>
  </si>
  <si>
    <t>632001051.S</t>
  </si>
  <si>
    <t>Zhotovenie jednonásobného penetračného náteru pre potery a stierky</t>
  </si>
  <si>
    <t>1222830471</t>
  </si>
  <si>
    <t>Výmera P1/P2</t>
  </si>
  <si>
    <t>118,09</t>
  </si>
  <si>
    <t>M</t>
  </si>
  <si>
    <t>585520008700.S</t>
  </si>
  <si>
    <t>Penetračný náter na nasiakavé podklady pod potery, samonivelizačné hmoty a stavebné lepidlá</t>
  </si>
  <si>
    <t>kg</t>
  </si>
  <si>
    <t>1182632528</t>
  </si>
  <si>
    <t>632452624.R</t>
  </si>
  <si>
    <t>Cementová samonivelizačná stierka, pevnosti v tlaku 20 MPa, hr. 3-20 mm</t>
  </si>
  <si>
    <t>546240637</t>
  </si>
  <si>
    <t>642942111.S</t>
  </si>
  <si>
    <t>Osadenie oceľovej dverovej zárubne alebo rámu, plochy otvoru do 2,5 m2</t>
  </si>
  <si>
    <t>1783794779</t>
  </si>
  <si>
    <t>553310006300.S</t>
  </si>
  <si>
    <t>Zárubňa oceľová oblá šxvxhr 800x1970x80 mm L</t>
  </si>
  <si>
    <t>1073771511</t>
  </si>
  <si>
    <t>553310005900.S</t>
  </si>
  <si>
    <t>Zárubňa oceľová oblá šxvxhr 600x1970x80 mm L</t>
  </si>
  <si>
    <t>-1085671686</t>
  </si>
  <si>
    <t>99</t>
  </si>
  <si>
    <t>Presun hmôt HSV</t>
  </si>
  <si>
    <t>999281111.S</t>
  </si>
  <si>
    <t>Presun hmôt pre opravy a údržbu objektov vrátane vonkajších plášťov výšky do 25 m</t>
  </si>
  <si>
    <t>-31751980</t>
  </si>
  <si>
    <t>711</t>
  </si>
  <si>
    <t>Izolácie proti vode a vlhkosti</t>
  </si>
  <si>
    <t>711462301</t>
  </si>
  <si>
    <t>Izolácia proti povrchovej a podpovrchovej tlakovej vode AQUAFIN-2K hr. 2,5 mm na ploche vodorovnej</t>
  </si>
  <si>
    <t>1196712782</t>
  </si>
  <si>
    <t>8,83+2,03</t>
  </si>
  <si>
    <t>998711201.S</t>
  </si>
  <si>
    <t>Presun hmôt pre izoláciu proti vode v objektoch výšky do 6 m</t>
  </si>
  <si>
    <t>%</t>
  </si>
  <si>
    <t>1646935060</t>
  </si>
  <si>
    <t>763115514</t>
  </si>
  <si>
    <t>Priečka SDK Rigips hr. 150 mm dvojito opláštená doskami RB 2x12,5 mm s tep. izoláciou, CW 100</t>
  </si>
  <si>
    <t>-2084769757</t>
  </si>
  <si>
    <t>2,9*(7,025+3,795+2,1+3,705+1,2)*1,05</t>
  </si>
  <si>
    <t>-1,1*2,25-1,6*2,25</t>
  </si>
  <si>
    <t>19</t>
  </si>
  <si>
    <t>763120011.S</t>
  </si>
  <si>
    <t>Sadrokartónová inštalačná predstena pre sanitárne zariadenia, kca CD+UD, dvojito opláštená doskou impregnovanou H2 2x12,5 mm</t>
  </si>
  <si>
    <t>-1179815166</t>
  </si>
  <si>
    <t>1,3*1,4*1,05</t>
  </si>
  <si>
    <t>763138220</t>
  </si>
  <si>
    <t>Podhľad SDK Rigips AKU 12.5 mm závesný, dvojúrovňová oceľová podkonštrukcia CD</t>
  </si>
  <si>
    <t>-965726182</t>
  </si>
  <si>
    <t>21</t>
  </si>
  <si>
    <t>763182154.S</t>
  </si>
  <si>
    <t>Zárubne oceľové pre SDK priečky dvojito opláštené výšky do 2,75 m šírky 1100 mm hr. 150 mm</t>
  </si>
  <si>
    <t>384254404</t>
  </si>
  <si>
    <t>22</t>
  </si>
  <si>
    <t>763182164.S</t>
  </si>
  <si>
    <t>Zárubne oceľové pre SDK priečky dvojito opláštené výšky do 2,75 m šírky 1600 mm hr. 150 mm</t>
  </si>
  <si>
    <t>1533551289</t>
  </si>
  <si>
    <t>23</t>
  </si>
  <si>
    <t>998763401.S</t>
  </si>
  <si>
    <t>Presun hmôt pre sadrokartónové konštrukcie v stavbách (objektoch) výšky do 7 m</t>
  </si>
  <si>
    <t>710850103</t>
  </si>
  <si>
    <t>24</t>
  </si>
  <si>
    <t>764410430.S</t>
  </si>
  <si>
    <t>Oplechovanie parapetov z pozinkovaného farbeného PZf plechu, vrátane rohov r.š. 200 mm</t>
  </si>
  <si>
    <t>-415653687</t>
  </si>
  <si>
    <t>25</t>
  </si>
  <si>
    <t>766492102.S</t>
  </si>
  <si>
    <t>Ostatné - montáž a dodávka obloženia vykurovacých telies ( kryt+konštrukcia )</t>
  </si>
  <si>
    <t>248824844</t>
  </si>
  <si>
    <t>1,3*(8,87)*1,05</t>
  </si>
  <si>
    <t>26</t>
  </si>
  <si>
    <t>766621400.S</t>
  </si>
  <si>
    <t>Montáž okien plastových s hydroizolačnými páskami (exteriérová a interiérová)</t>
  </si>
  <si>
    <t>1024070047</t>
  </si>
  <si>
    <t>2,385*6+1,8*6+2,4*2+1,8*2</t>
  </si>
  <si>
    <t>27</t>
  </si>
  <si>
    <t>283290005800</t>
  </si>
  <si>
    <t>Tesniaca fólia CX exteriér, š. 70 mm, dĺ. 30 m, pre tesnenie pripájacej škáry okenného rámu a muriva, polymér, ALLMEDIA</t>
  </si>
  <si>
    <t>32</t>
  </si>
  <si>
    <t>76808655</t>
  </si>
  <si>
    <t>28</t>
  </si>
  <si>
    <t>283290006200</t>
  </si>
  <si>
    <t>Tesniaca fólia CX interiér, š. 70 mm, dĺ. 30 m, pre tesnenie pripájacej škáry okenného rámu a muriva, polymér, ALLMEDIA</t>
  </si>
  <si>
    <t>245628209</t>
  </si>
  <si>
    <t>29</t>
  </si>
  <si>
    <t>61141009104.O1</t>
  </si>
  <si>
    <t>Okno plastové trojkrídlové OS+OS+OS, izolačné trojsklo, rozmer šxv. 2385x1800 mm</t>
  </si>
  <si>
    <t>-1232344309</t>
  </si>
  <si>
    <t>30</t>
  </si>
  <si>
    <t>61141009104.O2</t>
  </si>
  <si>
    <t>Okno plastové trojkrídlové OS+OS+OS, izolačné trojsklo, rozmer šxv. 2400x1800 mm</t>
  </si>
  <si>
    <t>163219579</t>
  </si>
  <si>
    <t>31</t>
  </si>
  <si>
    <t>766662132.S</t>
  </si>
  <si>
    <t>Montáž dverového krídla otočného dvojkrídlového poldrážkového, do existujúcej zárubne, vrátane kovania</t>
  </si>
  <si>
    <t>2137353066</t>
  </si>
  <si>
    <t>549150000600.S</t>
  </si>
  <si>
    <t>Kľučka dverová a rozeta 2x, nehrdzavejúca oceľ, povrch nerez brúsený</t>
  </si>
  <si>
    <t>1121226560</t>
  </si>
  <si>
    <t>33</t>
  </si>
  <si>
    <t>611610002300.S</t>
  </si>
  <si>
    <t>Dvere vnútorné jednokrídlové, šírka 600-900 mm, výplň DTD doska, povrch fólia, 1/3 zasklenie</t>
  </si>
  <si>
    <t>333439837</t>
  </si>
  <si>
    <t>34</t>
  </si>
  <si>
    <t>766694143.S</t>
  </si>
  <si>
    <t>Montáž parapetnej dosky plastovej šírky do 300 mm, dĺžky 1600-2600 mm</t>
  </si>
  <si>
    <t>-2110722271</t>
  </si>
  <si>
    <t>35</t>
  </si>
  <si>
    <t>611560000400.S</t>
  </si>
  <si>
    <t>Parapetná doska plastová, šírka 300 mm, komôrková vnútorná, zlatý dub, mramor, mahagon, svetlý buk, orech, biela</t>
  </si>
  <si>
    <t>1855761670</t>
  </si>
  <si>
    <t>4*2,4 'Prepočítané koeficientom množstva</t>
  </si>
  <si>
    <t>36</t>
  </si>
  <si>
    <t>766702121.S</t>
  </si>
  <si>
    <t>Montáž zárubní obložkových pre dvere dvojkrídlové</t>
  </si>
  <si>
    <t>1342288408</t>
  </si>
  <si>
    <t>37</t>
  </si>
  <si>
    <t>611810007700.S</t>
  </si>
  <si>
    <t>Zárubňa vnútorná obložková, šírka 1250-1850 mm, výška 1970 mm, DTD doska, povrch dýha, pre stenu hrúbky 60-170 mm, pre dvojkrídlové dvere</t>
  </si>
  <si>
    <t>1433418474</t>
  </si>
  <si>
    <t>38</t>
  </si>
  <si>
    <t>998766201.S</t>
  </si>
  <si>
    <t>Presun hmot pre konštrukcie stolárske v objektoch výšky do 6 m</t>
  </si>
  <si>
    <t>-136645991</t>
  </si>
  <si>
    <t>767</t>
  </si>
  <si>
    <t>Konštrukcie doplnkové kovové</t>
  </si>
  <si>
    <t>39</t>
  </si>
  <si>
    <t>767635010.S</t>
  </si>
  <si>
    <t>Montáž ochrannej, bezpečnostnej a protislnečnej fólie na okná/dvere</t>
  </si>
  <si>
    <t>1356861912</t>
  </si>
  <si>
    <t>1,045*2,9</t>
  </si>
  <si>
    <t>40</t>
  </si>
  <si>
    <t>283290007600.S</t>
  </si>
  <si>
    <t>Fólia na sklo protislnečná exteriérová (2 vrstvy), prestup svetla 17%</t>
  </si>
  <si>
    <t>-50367729</t>
  </si>
  <si>
    <t>3,031*1,15 'Prepočítané koeficientom množstva</t>
  </si>
  <si>
    <t>41</t>
  </si>
  <si>
    <t>998767201.S</t>
  </si>
  <si>
    <t>Presun hmôt pre kovové stavebné doplnkové konštrukcie v objektoch výšky do 6 m</t>
  </si>
  <si>
    <t>-1874946278</t>
  </si>
  <si>
    <t>771</t>
  </si>
  <si>
    <t>Podlahy z dlaždíc</t>
  </si>
  <si>
    <t>42</t>
  </si>
  <si>
    <t>771415008.S</t>
  </si>
  <si>
    <t>Montáž soklíkov z obkladačiek do tmelu veľ. 600 x 95 mm</t>
  </si>
  <si>
    <t>-791334646</t>
  </si>
  <si>
    <t>7,025*2+3,795*2-1,6-1,1</t>
  </si>
  <si>
    <t>43</t>
  </si>
  <si>
    <t>597640005800.S</t>
  </si>
  <si>
    <t>Sokel keramický, lxvxhr 598x95x10 mm</t>
  </si>
  <si>
    <t>-1962882971</t>
  </si>
  <si>
    <t>18,94*1,74 'Prepočítané koeficientom množstva</t>
  </si>
  <si>
    <t>44</t>
  </si>
  <si>
    <t>771576109.S</t>
  </si>
  <si>
    <t>Montáž podláh z dlaždíc keramických do tmelu flexibilného mrazuvzdorného veľ. 300 x 300 mm</t>
  </si>
  <si>
    <t>264690878</t>
  </si>
  <si>
    <t>45</t>
  </si>
  <si>
    <t>597740001600.S</t>
  </si>
  <si>
    <t>Dlaždice keramické, lxvxhr 297x297x8 mm, hutné glazované</t>
  </si>
  <si>
    <t>-1111275935</t>
  </si>
  <si>
    <t>10,86*1,04 'Prepočítané koeficientom množstva</t>
  </si>
  <si>
    <t>46</t>
  </si>
  <si>
    <t>771576136.S</t>
  </si>
  <si>
    <t>Montáž podláh z dlaždíc keramických do tmelu flexibilného mrazuvzdorného veľ. 600 x 600 mm</t>
  </si>
  <si>
    <t>2114853679</t>
  </si>
  <si>
    <t>27,16</t>
  </si>
  <si>
    <t>47</t>
  </si>
  <si>
    <t>597740003300.S</t>
  </si>
  <si>
    <t>Dlaždice keramické, lxvxhr 598x598x10 mm, gresové glazované</t>
  </si>
  <si>
    <t>1186795769</t>
  </si>
  <si>
    <t>27,16*1,06 'Prepočítané koeficientom množstva</t>
  </si>
  <si>
    <t>48</t>
  </si>
  <si>
    <t>998771201.S</t>
  </si>
  <si>
    <t>Presun hmôt pre podlahy z dlaždíc v objektoch výšky do 6m</t>
  </si>
  <si>
    <t>1708636064</t>
  </si>
  <si>
    <t>49</t>
  </si>
  <si>
    <t>776420011.S</t>
  </si>
  <si>
    <t>Lepenie podlahových soklov z PVC vytiahnutím</t>
  </si>
  <si>
    <t>-128841939</t>
  </si>
  <si>
    <t>8,87*2+8,425*2-1,1</t>
  </si>
  <si>
    <t>50</t>
  </si>
  <si>
    <t>284110000110.S</t>
  </si>
  <si>
    <t>Podlaha PVC, hrúbka do 2,5 mm</t>
  </si>
  <si>
    <t>-1441407722</t>
  </si>
  <si>
    <t>33,49*0,102 'Prepočítané koeficientom množstva</t>
  </si>
  <si>
    <t>51</t>
  </si>
  <si>
    <t>776541100.S</t>
  </si>
  <si>
    <t>Lepenie povlakových podláh PVC heterogénnych v pásoch</t>
  </si>
  <si>
    <t>-899563995</t>
  </si>
  <si>
    <t>52</t>
  </si>
  <si>
    <t>1893811808</t>
  </si>
  <si>
    <t>80,07*1,03 'Prepočítané koeficientom množstva</t>
  </si>
  <si>
    <t>53</t>
  </si>
  <si>
    <t>776990110.S</t>
  </si>
  <si>
    <t>Penetrovanie podkladu pred kladením povlakových podláh</t>
  </si>
  <si>
    <t>613175710</t>
  </si>
  <si>
    <t>54</t>
  </si>
  <si>
    <t>998776201.S</t>
  </si>
  <si>
    <t>Presun hmôt pre podlahy povlakové v objektoch výšky do 6 m</t>
  </si>
  <si>
    <t>472203642</t>
  </si>
  <si>
    <t>781</t>
  </si>
  <si>
    <t>Obklady</t>
  </si>
  <si>
    <t>55</t>
  </si>
  <si>
    <t>781445210.S</t>
  </si>
  <si>
    <t>Montáž obkladov vnútor. stien z obkladačiek kladených do tmelu flexibilného veľ. 300x300 mm</t>
  </si>
  <si>
    <t>147968442</t>
  </si>
  <si>
    <t>1,5*(1,4*2+1,45*2-0,7+3,9*2+2,9*2-0,9)*1,05</t>
  </si>
  <si>
    <t>-0,5*2,4</t>
  </si>
  <si>
    <t>56</t>
  </si>
  <si>
    <t>597640000100.S</t>
  </si>
  <si>
    <t>Obkladačky keramické lxv 300x300x14 mm</t>
  </si>
  <si>
    <t>-1773270480</t>
  </si>
  <si>
    <t>26,678*1,04 'Prepočítané koeficientom množstva</t>
  </si>
  <si>
    <t>57</t>
  </si>
  <si>
    <t>998781201.S</t>
  </si>
  <si>
    <t>Presun hmôt pre obklady keramické v objektoch výšky do 6 m</t>
  </si>
  <si>
    <t>-2022543905</t>
  </si>
  <si>
    <t>783</t>
  </si>
  <si>
    <t>Nátery</t>
  </si>
  <si>
    <t>58</t>
  </si>
  <si>
    <t>783222100.S</t>
  </si>
  <si>
    <t>Nátery kov.stav.doplnk.konštr. syntetické farby šedej na vzduchu schnúce dvojnásobné - 70µm</t>
  </si>
  <si>
    <t>-1657758752</t>
  </si>
  <si>
    <t>Výmera zárubne</t>
  </si>
  <si>
    <t>0,25*(2,02*4+0,6+0,8)*1,05</t>
  </si>
  <si>
    <t>59</t>
  </si>
  <si>
    <t>783521000.S</t>
  </si>
  <si>
    <t>Nátery klamp.konštr.syntet. na vzduchu schnúce jednonás. so základným náterom - 70µm</t>
  </si>
  <si>
    <t>-651412593</t>
  </si>
  <si>
    <t>0,8*2,02+0,7*2,02</t>
  </si>
  <si>
    <t>784</t>
  </si>
  <si>
    <t>Maľby</t>
  </si>
  <si>
    <t>60</t>
  </si>
  <si>
    <t>784410100.S</t>
  </si>
  <si>
    <t>Penetrovanie jednonásobné jemnozrnných podkladov výšky do 3,80 m</t>
  </si>
  <si>
    <t>-1959432119</t>
  </si>
  <si>
    <t>Strop</t>
  </si>
  <si>
    <t>Steny</t>
  </si>
  <si>
    <t>1,14*1,13*2*2</t>
  </si>
  <si>
    <t>2,9*(7,025+3,795+2,1+3,705+1,2)*1,05*2</t>
  </si>
  <si>
    <t>-1,1*2,25*2-1,6*2,25*2</t>
  </si>
  <si>
    <t>Výmera ..102/103</t>
  </si>
  <si>
    <t>1,425*(3,9*2+2,9*2)*1,05-2,4*1,3-0,9*0,5</t>
  </si>
  <si>
    <t>1,425*(1,4*2+1,45*2)*1,05-0,7*0,5</t>
  </si>
  <si>
    <t>61</t>
  </si>
  <si>
    <t>784418011.S</t>
  </si>
  <si>
    <t>Zakrývanie otvorov, podláh a zariadení fóliou v miestnostiach alebo na schodisku</t>
  </si>
  <si>
    <t>-1429680186</t>
  </si>
  <si>
    <t>2,385*1,8*3+2,4*1,8</t>
  </si>
  <si>
    <t>62</t>
  </si>
  <si>
    <t>784418012.S</t>
  </si>
  <si>
    <t>Zakrývanie podláh a zariadení papierom v miestnostiach alebo na schodisku</t>
  </si>
  <si>
    <t>1934635723</t>
  </si>
  <si>
    <t>63</t>
  </si>
  <si>
    <t>784454271.S</t>
  </si>
  <si>
    <t>Maľby z maliarskych zmesí práškových, základné ručne nanášané dvojnásobné na jemnozrnný podklad na schodisku výšky do 3,80 m</t>
  </si>
  <si>
    <t>505849790</t>
  </si>
  <si>
    <t>787</t>
  </si>
  <si>
    <t>Zasklievanie</t>
  </si>
  <si>
    <t>64</t>
  </si>
  <si>
    <t>787610015.R</t>
  </si>
  <si>
    <t>Montáž a dodávka sklených dverí jednokrídlových posuvných na stenu</t>
  </si>
  <si>
    <t>-871163748</t>
  </si>
  <si>
    <t>65</t>
  </si>
  <si>
    <t>998787201.S</t>
  </si>
  <si>
    <t>Presun hmôt pre zasklievanie v objektoch výšky do 6 m</t>
  </si>
  <si>
    <t>-1936861992</t>
  </si>
  <si>
    <t>VRN</t>
  </si>
  <si>
    <t>Investičné náklady neobsiahnuté v cenách</t>
  </si>
  <si>
    <t>66</t>
  </si>
  <si>
    <t>001411.S</t>
  </si>
  <si>
    <t>Ostatné náklady stavby - rôzne nešpecifikované práce a dodávky nezahrnuté v rozpočte</t>
  </si>
  <si>
    <t>1024</t>
  </si>
  <si>
    <t>-891340904</t>
  </si>
  <si>
    <t>02 - Elektroinštalácia</t>
  </si>
  <si>
    <t>Časť:</t>
  </si>
  <si>
    <t>01 - Napájacie rozvody, svetelná a zásuvková elektroinštalácia</t>
  </si>
  <si>
    <t xml:space="preserve"> </t>
  </si>
  <si>
    <t xml:space="preserve">HSV - Práce a dodávky HSV   </t>
  </si>
  <si>
    <t xml:space="preserve">    9 - Ostatné konštrukcie a práce-búranie   </t>
  </si>
  <si>
    <t xml:space="preserve">M - Práce a dodávky M   </t>
  </si>
  <si>
    <t xml:space="preserve">    21-M - Elektromontáže   </t>
  </si>
  <si>
    <t xml:space="preserve">HZS - Hodinové zúčtovacie sadzby   </t>
  </si>
  <si>
    <t xml:space="preserve">Práce a dodávky HSV   </t>
  </si>
  <si>
    <t xml:space="preserve">Ostatné konštrukcie a práce-búranie   </t>
  </si>
  <si>
    <t>973022241</t>
  </si>
  <si>
    <t xml:space="preserve">Vysekanie v murive z kameňa kapsy plochy do 0, 10 m2, hĺbkydo 150 mm,  -0,01900t</t>
  </si>
  <si>
    <t>974031121.S</t>
  </si>
  <si>
    <t xml:space="preserve">Vysekanie rýh v akomkoľvek murive tehlovom na akúkoľvek maltu do hĺbky 30 mm a š. do 30 mm,  -0,00200 t</t>
  </si>
  <si>
    <t xml:space="preserve">Práce a dodávky M   </t>
  </si>
  <si>
    <t>21-M</t>
  </si>
  <si>
    <t xml:space="preserve">Elektromontáže   </t>
  </si>
  <si>
    <t>210010109.S</t>
  </si>
  <si>
    <t>Lišta elektroinštalačná z PVC 40x20, uložená pevne, vkladacia</t>
  </si>
  <si>
    <t>-1904381502</t>
  </si>
  <si>
    <t>345750065100.S</t>
  </si>
  <si>
    <t>Lišta hranatá z PVC, 40x20 mm</t>
  </si>
  <si>
    <t>128</t>
  </si>
  <si>
    <t>-256864679</t>
  </si>
  <si>
    <t>210010139.S</t>
  </si>
  <si>
    <t>Parapetný kanál dutý z PVC 105x50, vrátane príslušenstva</t>
  </si>
  <si>
    <t>345750058000.S</t>
  </si>
  <si>
    <t>Kanál parapetný dutý z PVC, 105X50 mm</t>
  </si>
  <si>
    <t>345750058000.S1</t>
  </si>
  <si>
    <t>Kryt na parapetný kanál z PVC, š. 85 mm</t>
  </si>
  <si>
    <t>345750058000.S2</t>
  </si>
  <si>
    <t>Spona na káble do par. kanál z PVC, š. 85 mm</t>
  </si>
  <si>
    <t>345750058000.S3</t>
  </si>
  <si>
    <t>Spojka krytu na par. kanál z PVC, š. 85 mm</t>
  </si>
  <si>
    <t>345750058000.S4</t>
  </si>
  <si>
    <t>Koncová záslepka na par. kanál z PVC, 105x50 mm</t>
  </si>
  <si>
    <t>345750058000.S5</t>
  </si>
  <si>
    <t>Vnútorný roh 90° pre par. kanál z PVC, 105x50 mm</t>
  </si>
  <si>
    <t>345750058000.S6</t>
  </si>
  <si>
    <t>T odbočka pre par. kanál z PVC, 105x50 mm</t>
  </si>
  <si>
    <t>210010301.S</t>
  </si>
  <si>
    <t>Krabica prístrojová bez zapojenia (1901, KP 68, KZ 3)</t>
  </si>
  <si>
    <t>345410008700.S</t>
  </si>
  <si>
    <t>Krabica univerzálna bezhalogénová KU 68-45/HF HA</t>
  </si>
  <si>
    <t>210010306.S</t>
  </si>
  <si>
    <t>Krabica prístrojová KU 68/71 L1, KU 68 LA/1, do dutých stien,bez zapojenia</t>
  </si>
  <si>
    <t>345410015020.S</t>
  </si>
  <si>
    <t>Krabica prístrojová KP 64/LD HF bezhalogénová, z PVC</t>
  </si>
  <si>
    <t>210010382.S</t>
  </si>
  <si>
    <t>Krabica bezhalogénová z PP, 100x100 mm, IP 66 vrátane ukončenia káblov a zapojenia vodičov</t>
  </si>
  <si>
    <t>345410015030.S</t>
  </si>
  <si>
    <t>Krabica bezhalogénová KSK 100, IP 66, z PP/ABS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</si>
  <si>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</si>
  <si>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</si>
  <si>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</si>
  <si>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</si>
  <si>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210100003.S</t>
  </si>
  <si>
    <t>Ukončenie vodičov v rozvádzač. vrátane zapojenia a vodičovej koncovky do 16 mm2</t>
  </si>
  <si>
    <t>210100004.S</t>
  </si>
  <si>
    <t>Ukončenie vodičov v rozvádzač. vrátane zapojenia a vodičovej koncovky do 25 mm2</t>
  </si>
  <si>
    <t>210110041.S</t>
  </si>
  <si>
    <t>Spínač polozapustený a zapustený vrátane zapojenia jednopólový - radenie 1</t>
  </si>
  <si>
    <t>345340004500.S</t>
  </si>
  <si>
    <t>Prístroj spínača, radenie č.1</t>
  </si>
  <si>
    <t>345350002300.S</t>
  </si>
  <si>
    <t>Rámček 1-násobný</t>
  </si>
  <si>
    <t>210110043.S</t>
  </si>
  <si>
    <t>Spínač polozapustený a zapustený vrátane zapojenia sériový - radenie 5</t>
  </si>
  <si>
    <t>345340007955.S</t>
  </si>
  <si>
    <t>Spínač sériový polozapustený a zapustený, radenie č.5</t>
  </si>
  <si>
    <t>345350004320.S</t>
  </si>
  <si>
    <t>Rámik jednoduchý pre spínače a zásuvky</t>
  </si>
  <si>
    <t>210111011.S</t>
  </si>
  <si>
    <t>Domová zásuvka polozapustená alebo zapustená 250 V / 16A, vrátane zapojenia 2P + PE</t>
  </si>
  <si>
    <t>345520000430.S</t>
  </si>
  <si>
    <t>Zásuvka jednonásobná polozapustená, radenie 2P+PE, komplet</t>
  </si>
  <si>
    <t>210111021.S12</t>
  </si>
  <si>
    <t>Montáž krabice LEGRAND pop-up a zapojenie zásuviek</t>
  </si>
  <si>
    <t>345350002300.S12</t>
  </si>
  <si>
    <t>Krabica do nábytku LEGRAND 0 540 08, 2x4 modul, alebo ekvivalent.</t>
  </si>
  <si>
    <t>345350002300.S14</t>
  </si>
  <si>
    <t>Zásuvka Mosaic HDMI, alebo ekvivalent.</t>
  </si>
  <si>
    <t>345350002300.S15</t>
  </si>
  <si>
    <t>Zásuvka Mosaic 230V 2P+PE, alebo ekvivalent.</t>
  </si>
  <si>
    <t>210111022</t>
  </si>
  <si>
    <t>Domová zásuvka do DLP žlabov 10/16 A 250 V, 2P + Z 2 x zapojenie</t>
  </si>
  <si>
    <t>68</t>
  </si>
  <si>
    <t>345510005400</t>
  </si>
  <si>
    <t>Zásuvka Mosaic 230V 2P+PE do DLP žlabov, alebo ekvivalent.</t>
  </si>
  <si>
    <t>70</t>
  </si>
  <si>
    <t>3455100054001</t>
  </si>
  <si>
    <t>Montážny rámik 4 násobná (8M) pre montáž do parapetných žlabov</t>
  </si>
  <si>
    <t>72</t>
  </si>
  <si>
    <t>210193073.S</t>
  </si>
  <si>
    <t>Výroba a montáž rozvodnici do 56 M pre nástennú montáž</t>
  </si>
  <si>
    <t>74</t>
  </si>
  <si>
    <t>357150000330.S</t>
  </si>
  <si>
    <t>Rozvádzač RP1</t>
  </si>
  <si>
    <t>76</t>
  </si>
  <si>
    <t>210201080.S</t>
  </si>
  <si>
    <t>Zapojenie LED svietidla do IP20, stropného - nástenného</t>
  </si>
  <si>
    <t>78</t>
  </si>
  <si>
    <t>348140000100F</t>
  </si>
  <si>
    <t>A- Prisadené svietidlo ILLY, 46W, 230V, 50Hz, IP20, 2,7kg, o.č. GXPS232, alebo ekvivalent</t>
  </si>
  <si>
    <t>80</t>
  </si>
  <si>
    <t>210201082.S</t>
  </si>
  <si>
    <t>Zapojenie LED svietidla IP66, stropného - nástenného</t>
  </si>
  <si>
    <t>82</t>
  </si>
  <si>
    <t>348140003472</t>
  </si>
  <si>
    <t>B- LED svietidlo stropné LED SMART-R 30W NW, IP44, 0,95kg, GREENLUX, o.č. GXLS280, alebo ekvivalent.</t>
  </si>
  <si>
    <t>84</t>
  </si>
  <si>
    <t>210201514.S</t>
  </si>
  <si>
    <t>Zapojenie núdzového svietidla IP65, 1x svetelný LED zdroj - núdzový režim</t>
  </si>
  <si>
    <t>86</t>
  </si>
  <si>
    <t>348150001206</t>
  </si>
  <si>
    <t>NO- Svietidlo núdzové, LAROS LED 3h, 0,44kg, GREENLUX, o.č. GXNO055, alebo ekvivalent.</t>
  </si>
  <si>
    <t>88</t>
  </si>
  <si>
    <t>348150001206.S.2</t>
  </si>
  <si>
    <t>NO- GATRION-SM open area LED, 0,2kg, GREENLUX, GXNO065, LED svietidlo antipanické, IP54, alebo ekvivalent.</t>
  </si>
  <si>
    <t>90</t>
  </si>
  <si>
    <t>348680110011</t>
  </si>
  <si>
    <t>Piktogram pre núdzové svietidlo LAROS LED, GREENLUX, o.č. GXNO059 alebo ekvivalent.</t>
  </si>
  <si>
    <t>92</t>
  </si>
  <si>
    <t>210201911.S</t>
  </si>
  <si>
    <t>Montáž svietidla interiérového na strop do 1,0 kg</t>
  </si>
  <si>
    <t>94</t>
  </si>
  <si>
    <t>210201916.S</t>
  </si>
  <si>
    <t>Montáž svietidla interiérového na strop do 3 kg</t>
  </si>
  <si>
    <t>96</t>
  </si>
  <si>
    <t>210220040.S</t>
  </si>
  <si>
    <t>Svorka na potrubie Bernard vrátane pásika Cu</t>
  </si>
  <si>
    <t>98</t>
  </si>
  <si>
    <t>354410006200.S</t>
  </si>
  <si>
    <t>Svorka uzemňovacia Bernard ZSA 16</t>
  </si>
  <si>
    <t>100</t>
  </si>
  <si>
    <t>354410066900.S</t>
  </si>
  <si>
    <t>Páska CU, bleskozvodný a uzemňovací materiál, dĺžka 0,5 m</t>
  </si>
  <si>
    <t>102</t>
  </si>
  <si>
    <t>210290365.S</t>
  </si>
  <si>
    <t>Káblová príchitka OBO GRIP, alebo ekvivalent</t>
  </si>
  <si>
    <t>104</t>
  </si>
  <si>
    <t>354210290345.S1</t>
  </si>
  <si>
    <t>Káblová príchytka OBO GRIP 30, alebo ekvivalent.</t>
  </si>
  <si>
    <t>106</t>
  </si>
  <si>
    <t>210290493.S</t>
  </si>
  <si>
    <t>Výmena istiacich a spínacích prístrojov v rozvádzači na DIN lište do 25 A</t>
  </si>
  <si>
    <t>108</t>
  </si>
  <si>
    <t>358220042500.S</t>
  </si>
  <si>
    <t>Istič 3P, 25 A, charakteristika B, 6 kA, 3 moduly</t>
  </si>
  <si>
    <t>110</t>
  </si>
  <si>
    <t>210881041.S</t>
  </si>
  <si>
    <t xml:space="preserve">Kábel bezhalogénový, medený uložený voľne N2XH 0,6/1,0 kV  4x10</t>
  </si>
  <si>
    <t>112</t>
  </si>
  <si>
    <t>341610016300.S</t>
  </si>
  <si>
    <t>Kábel medený bezhalogenový N2XH-J 4x10 mm2 RE</t>
  </si>
  <si>
    <t>114</t>
  </si>
  <si>
    <t>210881059.S</t>
  </si>
  <si>
    <t xml:space="preserve">Vodič bezhalogénový, medený uložený pevne N2XH 0,6/1,0 kV  25</t>
  </si>
  <si>
    <t>116</t>
  </si>
  <si>
    <t>341610012700.S</t>
  </si>
  <si>
    <t>Kábel medený bezhalogenový N2XH-J 1x25 mm2 RM</t>
  </si>
  <si>
    <t>118</t>
  </si>
  <si>
    <t>210881075.S</t>
  </si>
  <si>
    <t xml:space="preserve">Kábel bezhalogénový, medený uložený pevne N2XH 0,6/1,0 kV  3x1,5</t>
  </si>
  <si>
    <t>120</t>
  </si>
  <si>
    <t>341610014300.S</t>
  </si>
  <si>
    <t>Kábel medený bezhalogenový N2XH-J 3x1,5 mm2 RE</t>
  </si>
  <si>
    <t>122</t>
  </si>
  <si>
    <t>210881076.S</t>
  </si>
  <si>
    <t xml:space="preserve">Kábel bezhalogénový, medený uložený pevne N2XH 0,6/1,0 kV  3x2,5</t>
  </si>
  <si>
    <t>124</t>
  </si>
  <si>
    <t>341610014400.S</t>
  </si>
  <si>
    <t>Kábel medený bezhalogenový N2XH-J 3x2,5 mm2 RE</t>
  </si>
  <si>
    <t>126</t>
  </si>
  <si>
    <t>210881392.S</t>
  </si>
  <si>
    <t xml:space="preserve">Kábel bezhalogénový, medený uložený pevne NHXH-FE 180/E90 0,6/1,0 kV  3x1,5</t>
  </si>
  <si>
    <t>67</t>
  </si>
  <si>
    <t>341610031400.S</t>
  </si>
  <si>
    <t>Kábel medený bezhalogenový NHXH-O 3x1,5 mm2 FE180/E90</t>
  </si>
  <si>
    <t>130</t>
  </si>
  <si>
    <t>21095010100</t>
  </si>
  <si>
    <t>Označovací štítok na kábel</t>
  </si>
  <si>
    <t>132</t>
  </si>
  <si>
    <t>69</t>
  </si>
  <si>
    <t>2830023200</t>
  </si>
  <si>
    <t>Označovač káblov</t>
  </si>
  <si>
    <t>134</t>
  </si>
  <si>
    <t>220330102</t>
  </si>
  <si>
    <t>Centrálne stop a požiarny stop tlačidlo</t>
  </si>
  <si>
    <t>136</t>
  </si>
  <si>
    <t>71</t>
  </si>
  <si>
    <t>3453100220</t>
  </si>
  <si>
    <t>Požiarný STOP tlačidlo 676.25100 SCAME, alebo ekvivalent</t>
  </si>
  <si>
    <t>138</t>
  </si>
  <si>
    <t>220511030.S</t>
  </si>
  <si>
    <t>Kábel volne uložený na stenu</t>
  </si>
  <si>
    <t>140</t>
  </si>
  <si>
    <t>73</t>
  </si>
  <si>
    <t>341230001300.S</t>
  </si>
  <si>
    <t>Kábel medený dátový FTP-AWG LSOH 4x2x24 mm2</t>
  </si>
  <si>
    <t>142</t>
  </si>
  <si>
    <t>2205110022</t>
  </si>
  <si>
    <t>Montáž zásuvky HDMI</t>
  </si>
  <si>
    <t>144</t>
  </si>
  <si>
    <t>75</t>
  </si>
  <si>
    <t>38315000210021</t>
  </si>
  <si>
    <t>Zásuvka HDMI 753175, Legrand Valena Life, alebo ekvivalent.</t>
  </si>
  <si>
    <t>146</t>
  </si>
  <si>
    <t>3831500021003</t>
  </si>
  <si>
    <t>Prepojovacie káble HDMI</t>
  </si>
  <si>
    <t>148</t>
  </si>
  <si>
    <t>77</t>
  </si>
  <si>
    <t>Doprava</t>
  </si>
  <si>
    <t>150</t>
  </si>
  <si>
    <t>MV</t>
  </si>
  <si>
    <t>Murárska výpomoc</t>
  </si>
  <si>
    <t>1751233123</t>
  </si>
  <si>
    <t>79</t>
  </si>
  <si>
    <t>PM</t>
  </si>
  <si>
    <t>Podružný materiál</t>
  </si>
  <si>
    <t>152</t>
  </si>
  <si>
    <t>PPV</t>
  </si>
  <si>
    <t>Podiel pridružených výkonov</t>
  </si>
  <si>
    <t>154</t>
  </si>
  <si>
    <t xml:space="preserve">Hodinové zúčtovacie sadzby   </t>
  </si>
  <si>
    <t>81</t>
  </si>
  <si>
    <t>HZS000110</t>
  </si>
  <si>
    <t>Demontáž exist. elektroinštalácie</t>
  </si>
  <si>
    <t>262144</t>
  </si>
  <si>
    <t>156</t>
  </si>
  <si>
    <t>HZS000111</t>
  </si>
  <si>
    <t>Preskúšanie el. rozvodov, rozvádzačov</t>
  </si>
  <si>
    <t>158</t>
  </si>
  <si>
    <t>83</t>
  </si>
  <si>
    <t>HZS000112</t>
  </si>
  <si>
    <t>Projekt skutočného vyhotovenia</t>
  </si>
  <si>
    <t>160</t>
  </si>
  <si>
    <t>HZS000113.S</t>
  </si>
  <si>
    <t>Stavebno montážne práce náročné ucelené - odborné, tvorivé remeselné (Tr. 3) v rozsahu viac ako 8 hodín- nepredvídané práce</t>
  </si>
  <si>
    <t>162</t>
  </si>
  <si>
    <t>85</t>
  </si>
  <si>
    <t>HZS000115</t>
  </si>
  <si>
    <t>Odborná skúška a odborná prehliadka, revízna správa</t>
  </si>
  <si>
    <t>164</t>
  </si>
  <si>
    <t>HZS000116</t>
  </si>
  <si>
    <t>Ekologická likvidácia demontovaného materiálu</t>
  </si>
  <si>
    <t>166</t>
  </si>
  <si>
    <t>02 - Elektricky zabezpečovací systém</t>
  </si>
  <si>
    <t xml:space="preserve">    27-M - EZS   </t>
  </si>
  <si>
    <t>27-M</t>
  </si>
  <si>
    <t xml:space="preserve">EZS   </t>
  </si>
  <si>
    <t>220511034.S</t>
  </si>
  <si>
    <t>Kábel uložený na stenu</t>
  </si>
  <si>
    <t>220711013</t>
  </si>
  <si>
    <t>Dozbrojenie a zapojenie drôtovej verzie ústredne EZS</t>
  </si>
  <si>
    <t>404JA-106KR-3G</t>
  </si>
  <si>
    <t>Ústredňa Ja-107KR, alebo ekvivalent.</t>
  </si>
  <si>
    <t>404JA-110P</t>
  </si>
  <si>
    <t>Detektor pohybu JA-110P PIR detektor, alebo ekvivalent.</t>
  </si>
  <si>
    <t>404JA-1X1A-C-WH4</t>
  </si>
  <si>
    <t>Zbernicová exteriérová klávesnica s displejom a čítačkou RFID JA-114E-WH, alebo ekvivalent.</t>
  </si>
  <si>
    <t>404JA-111A-BASE-RB</t>
  </si>
  <si>
    <t>Zbernicová siréna vnútorná, JA-110A</t>
  </si>
  <si>
    <t>404JA-1X1A-C-WH6</t>
  </si>
  <si>
    <t>Inštalačný materiál</t>
  </si>
  <si>
    <t>komp.</t>
  </si>
  <si>
    <t>1883076553</t>
  </si>
  <si>
    <t>HZS000113</t>
  </si>
  <si>
    <t>Projekt skutočného vyhotovena</t>
  </si>
  <si>
    <t>03 - Uzemnenie</t>
  </si>
  <si>
    <t xml:space="preserve">    46-M - Zemné práce pri extr.mont.prácach   </t>
  </si>
  <si>
    <t>973022361</t>
  </si>
  <si>
    <t xml:space="preserve">Vysekanie v murive z kameňa kapsy plochy do 0, 25 m2, hĺbky do 450 mm,  -0,15400t</t>
  </si>
  <si>
    <t>210220010.S</t>
  </si>
  <si>
    <t>Náter zemniaceho pásku do 120 mm2 (1x náter vrátane svoriek a vyznač. žlt. pruhov)</t>
  </si>
  <si>
    <t>246220000400.S</t>
  </si>
  <si>
    <t>Protikorozný asfaltický náter</t>
  </si>
  <si>
    <t>210220021.S</t>
  </si>
  <si>
    <t>Uzemňovacie vedenie v zemi FeZn vrátane izolácie spojov O 10 mm</t>
  </si>
  <si>
    <t>354410054800.S</t>
  </si>
  <si>
    <t>Drôt bleskozvodový FeZn, d 10 mm</t>
  </si>
  <si>
    <t>210220031.S</t>
  </si>
  <si>
    <t>Ekvipotenciálna svorkovnica EPS 2 v krabici KO 125 E</t>
  </si>
  <si>
    <t>345410000400.S</t>
  </si>
  <si>
    <t>Krabica odbočná z PVC s viečkom pod omietku KO 125 E</t>
  </si>
  <si>
    <t>345610005100.S</t>
  </si>
  <si>
    <t>Svorkovnica ekvipotencionálna EPS 2, z PP</t>
  </si>
  <si>
    <t>210220240.S</t>
  </si>
  <si>
    <t xml:space="preserve">Svorka FeZn k zachytávacej, uzemňovacej tyči  SJ</t>
  </si>
  <si>
    <t>354410001700.S</t>
  </si>
  <si>
    <t>Svorka FeZn k uzemňovacej tyči označenie SJ 02</t>
  </si>
  <si>
    <t>210220280.S</t>
  </si>
  <si>
    <t>Uzemňovacia tyč FeZn ZT</t>
  </si>
  <si>
    <t>354410055600.S</t>
  </si>
  <si>
    <t>Tyč uzemňovacia FeZn označenie ZT 1,5 m</t>
  </si>
  <si>
    <t>46-M</t>
  </si>
  <si>
    <t xml:space="preserve">Zemné práce pri extr.mont.prácach   </t>
  </si>
  <si>
    <t>460200163.S</t>
  </si>
  <si>
    <t>Hĺbenie káblovej ryhy ručne 35 cm širokej a 80 cm hlbokej, v zemine triedy 3</t>
  </si>
  <si>
    <t>460300006.S</t>
  </si>
  <si>
    <t>Zhutnenie zeminy po vrstvách pri zahrnutí rýh strojom, vrstva zeminy 20 cm</t>
  </si>
  <si>
    <t>m3</t>
  </si>
  <si>
    <t>460560163.S</t>
  </si>
  <si>
    <t>Ručný zásyp nezap. káblovej ryhy bez zhutn. zeminy, 35 cm širokej, 80 cm hlbokej v zemine tr. 3</t>
  </si>
  <si>
    <t>460620013</t>
  </si>
  <si>
    <t>Proviz. úprava terénu v zemine tr. 3, aby nerovnosti terénu neboli väčšie ako 2 cm od vodor.hladiny</t>
  </si>
  <si>
    <t>03 - Vykurovanie</t>
  </si>
  <si>
    <t xml:space="preserve">    733 - Ústredné kúrenie - rozvodné potrubie</t>
  </si>
  <si>
    <t xml:space="preserve">    734 - Ústredné kúrenie - armatúry</t>
  </si>
  <si>
    <t xml:space="preserve">    735 - Ústredné kúrenie - vykurovacie telesá</t>
  </si>
  <si>
    <t>733</t>
  </si>
  <si>
    <t>Ústredné kúrenie - rozvodné potrubie</t>
  </si>
  <si>
    <t>733111.S</t>
  </si>
  <si>
    <t xml:space="preserve">Napojenie na bod pripojenia </t>
  </si>
  <si>
    <t>bod</t>
  </si>
  <si>
    <t>-2041144628</t>
  </si>
  <si>
    <t>733111103.S</t>
  </si>
  <si>
    <t>Potrubie z rúrok závitových oceľových bezšvových bežných nízkotlakových DN 15</t>
  </si>
  <si>
    <t>442846981</t>
  </si>
  <si>
    <t>2,9*2+0,5*2</t>
  </si>
  <si>
    <t>1*2+0,5*4+4,5*2</t>
  </si>
  <si>
    <t>733111104.S</t>
  </si>
  <si>
    <t>Potrubie z rúrok závitových oceľových bezšvových bežných nízkotlakových DN 20</t>
  </si>
  <si>
    <t>1620077928</t>
  </si>
  <si>
    <t>998733201.S</t>
  </si>
  <si>
    <t>Presun hmôt pre rozvody potrubia v objektoch výšky do 6 m</t>
  </si>
  <si>
    <t>-757960938</t>
  </si>
  <si>
    <t>734</t>
  </si>
  <si>
    <t>Ústredné kúrenie - armatúry</t>
  </si>
  <si>
    <t>734223208.S</t>
  </si>
  <si>
    <t>Montáž termostatickej hlavice kvapalinovej jednoduchej</t>
  </si>
  <si>
    <t>súb.</t>
  </si>
  <si>
    <t>1349214244</t>
  </si>
  <si>
    <t>551280002000.S</t>
  </si>
  <si>
    <t>Termostatická hlavica kvapalinová jednoduchá rozsah regulácie + 6,5 až +28° C, plast</t>
  </si>
  <si>
    <t>-360950016</t>
  </si>
  <si>
    <t>998734201.S</t>
  </si>
  <si>
    <t>Presun hmôt pre armatúry v objektoch výšky do 6 m</t>
  </si>
  <si>
    <t>1840584831</t>
  </si>
  <si>
    <t>735</t>
  </si>
  <si>
    <t>Ústredné kúrenie - vykurovacie telesá</t>
  </si>
  <si>
    <t>735154140.S</t>
  </si>
  <si>
    <t>Montáž vykurovacieho telesa panelového dvojradového výšky 600 mm/ dĺžky 400-600 mm</t>
  </si>
  <si>
    <t>-595089748</t>
  </si>
  <si>
    <t>484530056300</t>
  </si>
  <si>
    <t>Teleso vykurovacie doskové dvojpanelové oceľové KORAD 21K, vxl 600x400 mm s bočným pripojením a konvektorom, KORAD RADIATORS</t>
  </si>
  <si>
    <t>509663015</t>
  </si>
  <si>
    <t>P</t>
  </si>
  <si>
    <t>Poznámka k položke:_x000d_
Konzola, odvzdušňovacia zátka, záslepka sú zahrnuté v cene.</t>
  </si>
  <si>
    <t>735154243.S</t>
  </si>
  <si>
    <t>Montáž vykurovacieho telesa panelového trojradového výšky 600 mm/ dĺžky 1400-1800 mm</t>
  </si>
  <si>
    <t>-856004464</t>
  </si>
  <si>
    <t>484530076100</t>
  </si>
  <si>
    <t>Teleso vykurovacie doskové trojpanelové oceľové KORAD 33K, vxl 600x1800 mm s bočným pripojením a troma konvektormi, KORAD RADIATORS</t>
  </si>
  <si>
    <t>2004686214</t>
  </si>
  <si>
    <t>998735201.S</t>
  </si>
  <si>
    <t>Presun hmôt pre vykurovacie telesá v objektoch výšky do 6 m</t>
  </si>
  <si>
    <t>2089922293</t>
  </si>
  <si>
    <t>-1369945296</t>
  </si>
  <si>
    <t>398807953</t>
  </si>
  <si>
    <t>04 - Zdravotechnika</t>
  </si>
  <si>
    <t xml:space="preserve">    721 - Zdravotechnika - vnútorná kanalizácia</t>
  </si>
  <si>
    <t xml:space="preserve">    722 - Zdravotechnika - vnútorný vodovod</t>
  </si>
  <si>
    <t xml:space="preserve">    725 - Zdravotechnika - zariaďovacie predmety</t>
  </si>
  <si>
    <t>721</t>
  </si>
  <si>
    <t>Zdravotechnika - vnútorná kanalizácia</t>
  </si>
  <si>
    <t>721172033.S</t>
  </si>
  <si>
    <t>Potrubie odpadové HT z PP, pripojovacie DN 50</t>
  </si>
  <si>
    <t>-1948221484</t>
  </si>
  <si>
    <t>721172035.S</t>
  </si>
  <si>
    <t>Potrubie odpadové HT z PP, pripojovacie DN 110</t>
  </si>
  <si>
    <t>1824825564</t>
  </si>
  <si>
    <t>721194109.S</t>
  </si>
  <si>
    <t>Zriadenie prípojky na potrubí vyvedenie a upevnenie odpadových výpustiek D 110 mm</t>
  </si>
  <si>
    <t>1705121955</t>
  </si>
  <si>
    <t>721290015.S</t>
  </si>
  <si>
    <t>Montáž privzdušňovacieho ventilu podomietkového</t>
  </si>
  <si>
    <t>-814374000</t>
  </si>
  <si>
    <t>HL905N</t>
  </si>
  <si>
    <t>HL905 privzdušňovacia hlavica - podomietková verzia</t>
  </si>
  <si>
    <t>891330348</t>
  </si>
  <si>
    <t xml:space="preserve">Poznámka k položke:_x000d_
- materiál: PP / ABS
  - pripojenie: DN50/75
  - množstvo vzduchu: &gt; 13 l/s
  - kryt: biely
  - doporučené pre: prevzdušnenie pripojovacích a splaškových odpadových potrubí, určený pre zabudovanie do priečok v suchej aj mokrej výstavbe</t>
  </si>
  <si>
    <t>998721201.S</t>
  </si>
  <si>
    <t>Presun hmôt pre vnútornú kanalizáciu v objektoch výšky do 6 m</t>
  </si>
  <si>
    <t>1749324116</t>
  </si>
  <si>
    <t>722</t>
  </si>
  <si>
    <t>Zdravotechnika - vnútorný vodovod</t>
  </si>
  <si>
    <t>722171132.S</t>
  </si>
  <si>
    <t>Plasthliníkové potrubie v tyčiach spájané lisovaním d 20 mm</t>
  </si>
  <si>
    <t>-210940775</t>
  </si>
  <si>
    <t>722181111.S</t>
  </si>
  <si>
    <t>Ochrana potrubia plstenými pásmi do DN 20</t>
  </si>
  <si>
    <t>315978883</t>
  </si>
  <si>
    <t>722221015.S</t>
  </si>
  <si>
    <t>Montáž guľového kohúta závitového priameho pre vodu G 3/4</t>
  </si>
  <si>
    <t>-418351377</t>
  </si>
  <si>
    <t>551110005000.S</t>
  </si>
  <si>
    <t>Guľový uzáver pre vodu 3/4", niklovaná mosadz</t>
  </si>
  <si>
    <t>-807610989</t>
  </si>
  <si>
    <t>998722201.S</t>
  </si>
  <si>
    <t>Presun hmôt pre vnútorný vodovod v objektoch výšky do 6 m</t>
  </si>
  <si>
    <t>1985514181</t>
  </si>
  <si>
    <t>725</t>
  </si>
  <si>
    <t>Zdravotechnika - zariaďovacie predmety</t>
  </si>
  <si>
    <t>725119410.S</t>
  </si>
  <si>
    <t>Montáž záchodovej misy keramickej zavesenej s rovným odpadom</t>
  </si>
  <si>
    <t>-1516006286</t>
  </si>
  <si>
    <t>501.545.01.1</t>
  </si>
  <si>
    <t>Závesné WC s hlb. splach. Selnova, čiastočne uzavretý tvar,Rimfree: T=53cm, Biela, 501.545.01.1</t>
  </si>
  <si>
    <t>1657688137</t>
  </si>
  <si>
    <t xml:space="preserve">Poznámka k položke:_x000d_
Účely použitia
- Pre podomietkové splachovacie nádržky
- Pre tlakový splachovač
Vlastnosti
- Závesné WC s hlbokým splachovaním
- Rimfree
- Typ 1, objem veľkého spláchnutia 6/5 l, podľa EN 997
- Splachuje so 4,5 l
- Čiastočne uzavretý tvar
Technické údaje
 Materiál  - Sanitárna keramika
Rozsah dodávky
- Keramika WC
Nutné objednať zvlášť
- WC sedadlo 
 Šírka/ Hĺbka (mm): 530 
 Značka: GEBERIT 
 Výška (mm): 330 
 Dĺžka  (mm): 360 
 Kategória: WC 
 Skupina: Závesné WC 
 Séria: Selnova</t>
  </si>
  <si>
    <t>725149715.S</t>
  </si>
  <si>
    <t>Montáž predstenového systému záchodov do ľahkých stien s kovovou konštrukciou</t>
  </si>
  <si>
    <t>236551369</t>
  </si>
  <si>
    <t>111.300.00.5</t>
  </si>
  <si>
    <t>Prvok Geberit Duofix pre závesné WC, 112 cm, s podomietkovou splachovacou nádržkou Sigma 12 cm</t>
  </si>
  <si>
    <t>1545972243</t>
  </si>
  <si>
    <t>115.770.11.5</t>
  </si>
  <si>
    <t>Ovládacie tlačidlo Geberit Sigma01, pre dvojité splachovanie: Alpská biela, 115.770.11.5</t>
  </si>
  <si>
    <t>1681226346</t>
  </si>
  <si>
    <t xml:space="preserve">Poznámka k položke:_x000d_
Technické údaje
  - Sila na spustenie : 20 N
  - Materiál výrobku : Plast
  - Farba : alpská biela
Použitie
  - Pre splachovanie podomietkových splachovacích nádržiek Geberit Sigma
  - Pre dve množstvá vody
  - Pre ovládanie spredu
Rozsah dodávky
  - Ovládacie tyčinky
  - Nastaviteľná úchytka
  - Pripevňovací rám 
 Šírka/ Hĺbka (mm): 13 
 Výška (mm): 164 
 Skupina: Ovládacie tlačidlá 
 Dĺžka  (mm): 246 
 Kategória: WC 
 Značka: GEBERIT 
 Séria: Sigma</t>
  </si>
  <si>
    <t>725219401.S</t>
  </si>
  <si>
    <t>Montáž umývadla keramického na skrutky do muriva, bez výtokovej armatúry</t>
  </si>
  <si>
    <t>1905587307</t>
  </si>
  <si>
    <t>500.304.01.7</t>
  </si>
  <si>
    <t>Umývadlo Geberit Selnova: B=55cm, T=44cm, biela, 500.304.01.7</t>
  </si>
  <si>
    <t>964125941</t>
  </si>
  <si>
    <t xml:space="preserve">Poznámka k položke:_x000d_
Umývadlo Geberit Selnova
Vlastnosti
- Kombinovateľné s polostĺpom
- Kombinovateľné so stĺpom
Technické údaje
- Materiál: Sanitárna keramika
Rozsah dodávky
- Umývadlo 
 Kategória: Umývadlá 
 Značka: GEBERIT 
 Výška (mm): 180 
 Šírka/ Hĺbka (mm): 440 
 Séria: Selnova 
 Dĺžka  (mm): 550 
 Skupina: Klasické</t>
  </si>
  <si>
    <t>725319114.S</t>
  </si>
  <si>
    <t>Montáž kuchynských drezov jednoduchých, hranatých s rozmerom do 1000x600 mm, bez výtokových armatúr</t>
  </si>
  <si>
    <t>-113859111</t>
  </si>
  <si>
    <t>552310001900.S</t>
  </si>
  <si>
    <t>Kuchynský dvojdrez nerezový na zapustenie do dosky</t>
  </si>
  <si>
    <t>-1809492163</t>
  </si>
  <si>
    <t>725539142.S</t>
  </si>
  <si>
    <t>Montáž elektrického prietokového ohrievača malolitrážneho do 15 L</t>
  </si>
  <si>
    <t>1418225365</t>
  </si>
  <si>
    <t>5413100006.15N</t>
  </si>
  <si>
    <t>Elektrický prietokový ohrievač tlakový, inštalácia pod umývadlo, objem 15 l ( ELIZ EURO 15 N )</t>
  </si>
  <si>
    <t>411924778</t>
  </si>
  <si>
    <t>725819402.S</t>
  </si>
  <si>
    <t>Montáž ventilu bez pripojovacej rúrky G 1/2</t>
  </si>
  <si>
    <t>757902427</t>
  </si>
  <si>
    <t>551110020000.S</t>
  </si>
  <si>
    <t>Guľový ventil rohový, 1/2" - 1/2", s filtrom, chrómovaná mosadz</t>
  </si>
  <si>
    <t>984548113</t>
  </si>
  <si>
    <t>725829601.S</t>
  </si>
  <si>
    <t>Montáž batérie umývadlovej a drezovej stojankovej, pákovej alebo klasickej s mechanickým ovládaním</t>
  </si>
  <si>
    <t>-190631108</t>
  </si>
  <si>
    <t>551450003800.S</t>
  </si>
  <si>
    <t>Batéria umývadlová stojanková páková</t>
  </si>
  <si>
    <t>1136740048</t>
  </si>
  <si>
    <t>551450000600.S</t>
  </si>
  <si>
    <t>Batéria drezová stojanková páková</t>
  </si>
  <si>
    <t>1956565129</t>
  </si>
  <si>
    <t>725869301.S</t>
  </si>
  <si>
    <t>Montáž zápachovej uzávierky pre zariaďovacie predmety, umývadlovej do D 40 mm</t>
  </si>
  <si>
    <t>-878333444</t>
  </si>
  <si>
    <t>151.035.11.1</t>
  </si>
  <si>
    <t>Sifón samoč.40G1/4 biely</t>
  </si>
  <si>
    <t>1167969954</t>
  </si>
  <si>
    <t xml:space="preserve">Poznámka k položke:_x000d_
Zápachová uzávierka s nornou rúrkou Geberit pre umývadlo, s ventilovou rozetou, vodorovný odtok
Účely použitia
- Pre umývadlá
Vlastnosti
- Kontrola kvality podľa EN 274-3
- Nehrdzavejúce
- Vodorovný odtok
Technické údaje
- Výška sifónu 75 mm
- Materiál PP
Rozsah dodávky
- Ventilová rozeta
- Nástenná rozeta 
 Dĺžka  (mm): 281 
 Značka: GEBERIT 
 Výška (mm): 78 
 Šírka/ Hĺbka (mm): 146 
 Kategória: Kúpeľňové systémy BAS 
 Skupina: Prípojky zariadení</t>
  </si>
  <si>
    <t>725869311.S</t>
  </si>
  <si>
    <t>Montáž zápachovej uzávierky pre zariaďovacie predmety, drezovej do D 50 mm (pre jeden drez)</t>
  </si>
  <si>
    <t>-1492695191</t>
  </si>
  <si>
    <t>HL126/50</t>
  </si>
  <si>
    <t>Sifón DN50x6/4" drezový pre úsporu miesta s prípojkou pre spotrebiče so spätným uzáverom</t>
  </si>
  <si>
    <t>-480880467</t>
  </si>
  <si>
    <t xml:space="preserve">Poznámka k položke:_x000d_
- odtok: DN50
  - pripojenie (vtok): 6/4" prevlečená matica
  - materiál: polypropylén (PP)
  - doporučené pre: kuchynské drezy a umývačku riadu
  - max. teplotná odolnosť 95°C 
  - s výškovo nastaviteľnou zásuvnou trubkou a guľovým kĺbom na odtoku</t>
  </si>
  <si>
    <t>725869380.S</t>
  </si>
  <si>
    <t>Montáž zápachovej uzávierky pre zariaďovacie predmety, ostatných typov do D 32 mm</t>
  </si>
  <si>
    <t>451759709</t>
  </si>
  <si>
    <t>HL21</t>
  </si>
  <si>
    <t>Lievik DN32 so zápachovým uzáverom</t>
  </si>
  <si>
    <t>236387749</t>
  </si>
  <si>
    <t>998725201.S</t>
  </si>
  <si>
    <t>Presun hmôt pre zariaďovacie predmety v objektoch výšky do 6 m</t>
  </si>
  <si>
    <t>1997342858</t>
  </si>
  <si>
    <t>763170041.S</t>
  </si>
  <si>
    <t>Revízne dvierka vývesné 300x300 mm</t>
  </si>
  <si>
    <t>1594899720</t>
  </si>
  <si>
    <t>-292311561</t>
  </si>
  <si>
    <t>1994230850</t>
  </si>
  <si>
    <t>1229735076</t>
  </si>
  <si>
    <t>05 - Klimatizácia</t>
  </si>
  <si>
    <t xml:space="preserve">    769 - Montáže vzduchotechnických zariadení</t>
  </si>
  <si>
    <t>721175003.S</t>
  </si>
  <si>
    <t>Montáž PVC potrubia na odvod kondenzátu D 18 mm</t>
  </si>
  <si>
    <t>-1298869667</t>
  </si>
  <si>
    <t>286120017020.S</t>
  </si>
  <si>
    <t>Hadica PVC pre odvod kondenzátu, D 18 mm, dĺ. 25 m</t>
  </si>
  <si>
    <t>540190928</t>
  </si>
  <si>
    <t>-1879302867</t>
  </si>
  <si>
    <t>769</t>
  </si>
  <si>
    <t>Montáže vzduchotechnických zariadení</t>
  </si>
  <si>
    <t>769011030.S</t>
  </si>
  <si>
    <t>Montáž ventilátora malého axiálneho nástenného do stropu veľkosť: 100</t>
  </si>
  <si>
    <t>-1681362159</t>
  </si>
  <si>
    <t>42911000020.BF</t>
  </si>
  <si>
    <t>Systemair BF 100TX ventilátor</t>
  </si>
  <si>
    <t>-1591453900</t>
  </si>
  <si>
    <t>769021000.S</t>
  </si>
  <si>
    <t>Montáž spiro potrubia do DN 100</t>
  </si>
  <si>
    <t>-1742982249</t>
  </si>
  <si>
    <t>429810000200.S</t>
  </si>
  <si>
    <t>Potrubie kruhové spiro DN 100, dĺžka 1000 mm</t>
  </si>
  <si>
    <t>1140058557</t>
  </si>
  <si>
    <t>769060005.S</t>
  </si>
  <si>
    <t>Montáž klimatizačnej jednotky vnútornej/vonkajšej nástennej pre objem miestnosti 50 m3</t>
  </si>
  <si>
    <t>-457527744</t>
  </si>
  <si>
    <t>429520002.RS</t>
  </si>
  <si>
    <t>Toshiba Seiya RAS-B16E2KVG-E nástenná vnútorná jednotka</t>
  </si>
  <si>
    <t>842807767</t>
  </si>
  <si>
    <t>429520002.RS1</t>
  </si>
  <si>
    <t>Toshiba R32 RAS-5M34U2AVG-E vonkajšia jednotka</t>
  </si>
  <si>
    <t>231482859</t>
  </si>
  <si>
    <t>769060510.S</t>
  </si>
  <si>
    <t>Montáž medeného potrubia predizolovaného d 12 mm (1/2"x0,8)</t>
  </si>
  <si>
    <t>-1846159012</t>
  </si>
  <si>
    <t>196350001800.S</t>
  </si>
  <si>
    <t>Rúra medená predizolovaná d 12 mm (1/2"x0,8), pre chladiarensku techniku</t>
  </si>
  <si>
    <t>-39428328</t>
  </si>
  <si>
    <t>769071000.S</t>
  </si>
  <si>
    <t>Montáž konzoly šírky do 250 mm</t>
  </si>
  <si>
    <t>-1938192992</t>
  </si>
  <si>
    <t>998769201.S</t>
  </si>
  <si>
    <t>Presun hmôt pre montáž vzduchotechnických zariadení v stavbe (objekte) výšky do 7 m</t>
  </si>
  <si>
    <t>-1362697567</t>
  </si>
  <si>
    <t>-26715061</t>
  </si>
  <si>
    <t>904234645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</si>
</sst>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164" fontId="18" fillId="0" borderId="0" xfId="0" applyNumberFormat="1" applyFont="1" applyAlignment="1">
      <alignment horizontal="left" vertical="center"/>
    </xf>
    <xf numFmtId="0" fontId="18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18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4" fillId="5" borderId="6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4" fillId="5" borderId="7" xfId="0" applyFont="1" applyFill="1" applyBorder="1" applyAlignment="1">
      <alignment horizontal="center" vertical="center"/>
    </xf>
    <xf numFmtId="0" fontId="24" fillId="5" borderId="7" xfId="0" applyFont="1" applyFill="1" applyBorder="1" applyAlignment="1">
      <alignment horizontal="right" vertical="center"/>
    </xf>
    <xf numFmtId="0" fontId="24" fillId="5" borderId="8" xfId="0" applyFont="1" applyFill="1" applyBorder="1" applyAlignment="1">
      <alignment horizontal="left" vertical="center"/>
    </xf>
    <xf numFmtId="0" fontId="24" fillId="5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30" fillId="0" borderId="0" xfId="0" applyNumberFormat="1" applyFont="1" applyAlignment="1">
      <alignment horizontal="right" vertical="center"/>
    </xf>
    <xf numFmtId="0" fontId="32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5" borderId="0" xfId="0" applyFont="1" applyFill="1" applyAlignment="1">
      <alignment horizontal="left" vertical="center"/>
    </xf>
    <xf numFmtId="0" fontId="24" fillId="5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 applyAlignment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4" fillId="5" borderId="16" xfId="0" applyFont="1" applyFill="1" applyBorder="1" applyAlignment="1">
      <alignment horizontal="center" vertical="center" wrapText="1"/>
    </xf>
    <xf numFmtId="0" fontId="24" fillId="5" borderId="17" xfId="0" applyFont="1" applyFill="1" applyBorder="1" applyAlignment="1">
      <alignment horizontal="center" vertical="center" wrapText="1"/>
    </xf>
    <xf numFmtId="0" fontId="24" fillId="5" borderId="18" xfId="0" applyFont="1" applyFill="1" applyBorder="1" applyAlignment="1">
      <alignment horizontal="center" vertical="center" wrapText="1"/>
    </xf>
    <xf numFmtId="0" fontId="24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/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4" fillId="0" borderId="22" xfId="0" applyFont="1" applyBorder="1" applyAlignment="1" applyProtection="1">
      <alignment horizontal="center" vertical="center"/>
      <protection locked="0"/>
    </xf>
    <xf numFmtId="49" fontId="24" fillId="0" borderId="22" xfId="0" applyNumberFormat="1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left" vertical="center" wrapText="1"/>
      <protection locked="0"/>
    </xf>
    <xf numFmtId="0" fontId="24" fillId="0" borderId="22" xfId="0" applyFont="1" applyBorder="1" applyAlignment="1" applyProtection="1">
      <alignment horizontal="center" vertical="center" wrapText="1"/>
      <protection locked="0"/>
    </xf>
    <xf numFmtId="167" fontId="24" fillId="0" borderId="22" xfId="0" applyNumberFormat="1" applyFont="1" applyBorder="1" applyAlignment="1" applyProtection="1">
      <alignment vertical="center"/>
      <protection locked="0"/>
    </xf>
    <xf numFmtId="4" fontId="24" fillId="3" borderId="22" xfId="0" applyNumberFormat="1" applyFont="1" applyFill="1" applyBorder="1" applyAlignment="1" applyProtection="1">
      <alignment vertical="center"/>
      <protection locked="0"/>
    </xf>
    <xf numFmtId="4" fontId="2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5" fillId="3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>
      <alignment horizontal="center" vertical="center"/>
    </xf>
    <xf numFmtId="166" fontId="25" fillId="0" borderId="0" xfId="0" applyNumberFormat="1" applyFont="1" applyBorder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3" borderId="22" xfId="0" applyFont="1" applyFill="1" applyBorder="1" applyAlignment="1" applyProtection="1">
      <alignment horizontal="center" vertical="center"/>
      <protection locked="0"/>
    </xf>
    <xf numFmtId="49" fontId="0" fillId="3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left" vertical="center" wrapText="1"/>
      <protection locked="0"/>
    </xf>
    <xf numFmtId="0" fontId="0" fillId="3" borderId="22" xfId="0" applyFont="1" applyFill="1" applyBorder="1" applyAlignment="1" applyProtection="1">
      <alignment horizontal="center" vertical="center" wrapText="1"/>
      <protection locked="0"/>
    </xf>
    <xf numFmtId="167" fontId="0" fillId="3" borderId="22" xfId="0" applyNumberFormat="1" applyFont="1" applyFill="1" applyBorder="1" applyAlignment="1" applyProtection="1">
      <alignment vertical="center"/>
      <protection locked="0"/>
    </xf>
    <xf numFmtId="4" fontId="0" fillId="3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23" fillId="3" borderId="22" xfId="0" applyFont="1" applyFill="1" applyBorder="1" applyAlignment="1" applyProtection="1">
      <alignment horizontal="left" vertical="center"/>
      <protection locked="0"/>
    </xf>
    <xf numFmtId="0" fontId="23" fillId="3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38" fillId="0" borderId="22" xfId="0" applyFont="1" applyBorder="1" applyAlignment="1" applyProtection="1">
      <alignment horizontal="center" vertical="center"/>
      <protection locked="0"/>
    </xf>
    <xf numFmtId="49" fontId="38" fillId="0" borderId="22" xfId="0" applyNumberFormat="1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left" vertical="center" wrapText="1"/>
      <protection locked="0"/>
    </xf>
    <xf numFmtId="0" fontId="38" fillId="0" borderId="22" xfId="0" applyFont="1" applyBorder="1" applyAlignment="1" applyProtection="1">
      <alignment horizontal="center" vertical="center" wrapText="1"/>
      <protection locked="0"/>
    </xf>
    <xf numFmtId="167" fontId="38" fillId="0" borderId="22" xfId="0" applyNumberFormat="1" applyFont="1" applyBorder="1" applyAlignment="1" applyProtection="1">
      <alignment vertical="center"/>
      <protection locked="0"/>
    </xf>
    <xf numFmtId="4" fontId="38" fillId="3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  <protection locked="0"/>
    </xf>
    <xf numFmtId="0" fontId="39" fillId="0" borderId="22" xfId="0" applyFont="1" applyBorder="1" applyAlignment="1" applyProtection="1">
      <alignment vertical="center"/>
      <protection locked="0"/>
    </xf>
    <xf numFmtId="0" fontId="39" fillId="0" borderId="3" xfId="0" applyFont="1" applyBorder="1" applyAlignment="1">
      <alignment vertical="center"/>
    </xf>
    <xf numFmtId="0" fontId="38" fillId="3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167" fontId="24" fillId="3" borderId="22" xfId="0" applyNumberFormat="1" applyFont="1" applyFill="1" applyBorder="1" applyAlignment="1" applyProtection="1">
      <alignment vertical="center"/>
      <protection locked="0"/>
    </xf>
    <xf numFmtId="0" fontId="4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1"/>
      <c r="D4" s="22" t="s">
        <v>8</v>
      </c>
      <c r="AR4" s="21"/>
      <c r="AS4" s="23" t="s">
        <v>9</v>
      </c>
      <c r="BE4" s="24" t="s">
        <v>10</v>
      </c>
      <c r="BS4" s="18" t="s">
        <v>11</v>
      </c>
    </row>
    <row r="5" s="1" customFormat="1" ht="12" customHeight="1">
      <c r="B5" s="21"/>
      <c r="D5" s="25" t="s">
        <v>12</v>
      </c>
      <c r="K5" s="26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14</v>
      </c>
      <c r="BS5" s="18" t="s">
        <v>6</v>
      </c>
    </row>
    <row r="6" s="1" customFormat="1" ht="36.96" customHeight="1">
      <c r="B6" s="21"/>
      <c r="D6" s="28" t="s">
        <v>15</v>
      </c>
      <c r="K6" s="29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17</v>
      </c>
      <c r="K7" s="26" t="s">
        <v>1</v>
      </c>
      <c r="AK7" s="31" t="s">
        <v>18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19</v>
      </c>
      <c r="K8" s="26" t="s">
        <v>20</v>
      </c>
      <c r="AK8" s="31" t="s">
        <v>21</v>
      </c>
      <c r="AN8" s="32" t="s">
        <v>22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23</v>
      </c>
      <c r="AK10" s="31" t="s">
        <v>24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25</v>
      </c>
      <c r="AK11" s="31" t="s">
        <v>26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27</v>
      </c>
      <c r="AK13" s="31" t="s">
        <v>24</v>
      </c>
      <c r="AN13" s="33" t="s">
        <v>28</v>
      </c>
      <c r="AR13" s="21"/>
      <c r="BE13" s="30"/>
      <c r="BS13" s="18" t="s">
        <v>6</v>
      </c>
    </row>
    <row r="14">
      <c r="B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N14" s="33" t="s">
        <v>28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29</v>
      </c>
      <c r="AK16" s="31" t="s">
        <v>24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30</v>
      </c>
      <c r="AK17" s="31" t="s">
        <v>26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24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33</v>
      </c>
      <c r="AK20" s="31" t="s">
        <v>26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34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35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39</v>
      </c>
      <c r="E29" s="3"/>
      <c r="F29" s="44" t="s">
        <v>40</v>
      </c>
      <c r="G29" s="3"/>
      <c r="H29" s="3"/>
      <c r="I29" s="3"/>
      <c r="J29" s="3"/>
      <c r="K29" s="3"/>
      <c r="L29" s="45">
        <v>0.20000000000000001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7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7">
        <f>ROUND(AV94, 2)</f>
        <v>0</v>
      </c>
      <c r="AL29" s="46"/>
      <c r="AM29" s="46"/>
      <c r="AN29" s="46"/>
      <c r="AO29" s="46"/>
      <c r="AP29" s="46"/>
      <c r="AQ29" s="46"/>
      <c r="AR29" s="48"/>
      <c r="AS29" s="46"/>
      <c r="AT29" s="46"/>
      <c r="AU29" s="46"/>
      <c r="AV29" s="46"/>
      <c r="AW29" s="46"/>
      <c r="AX29" s="46"/>
      <c r="AY29" s="46"/>
      <c r="AZ29" s="46"/>
      <c r="BE29" s="49"/>
    </row>
    <row r="30" s="3" customFormat="1" ht="14.4" customHeight="1">
      <c r="A30" s="3"/>
      <c r="B30" s="43"/>
      <c r="C30" s="3"/>
      <c r="D30" s="3"/>
      <c r="E30" s="3"/>
      <c r="F30" s="44" t="s">
        <v>41</v>
      </c>
      <c r="G30" s="3"/>
      <c r="H30" s="3"/>
      <c r="I30" s="3"/>
      <c r="J30" s="3"/>
      <c r="K30" s="3"/>
      <c r="L30" s="45">
        <v>0.20000000000000001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7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7">
        <f>ROUND(AW94, 2)</f>
        <v>0</v>
      </c>
      <c r="AL30" s="46"/>
      <c r="AM30" s="46"/>
      <c r="AN30" s="46"/>
      <c r="AO30" s="46"/>
      <c r="AP30" s="46"/>
      <c r="AQ30" s="46"/>
      <c r="AR30" s="48"/>
      <c r="AS30" s="46"/>
      <c r="AT30" s="46"/>
      <c r="AU30" s="46"/>
      <c r="AV30" s="46"/>
      <c r="AW30" s="46"/>
      <c r="AX30" s="46"/>
      <c r="AY30" s="46"/>
      <c r="AZ30" s="46"/>
      <c r="BE30" s="49"/>
    </row>
    <row r="31" hidden="1" s="3" customFormat="1" ht="14.4" customHeight="1">
      <c r="A31" s="3"/>
      <c r="B31" s="43"/>
      <c r="C31" s="3"/>
      <c r="D31" s="3"/>
      <c r="E31" s="3"/>
      <c r="F31" s="31" t="s">
        <v>42</v>
      </c>
      <c r="G31" s="3"/>
      <c r="H31" s="3"/>
      <c r="I31" s="3"/>
      <c r="J31" s="3"/>
      <c r="K31" s="3"/>
      <c r="L31" s="50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1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1">
        <v>0</v>
      </c>
      <c r="AL31" s="3"/>
      <c r="AM31" s="3"/>
      <c r="AN31" s="3"/>
      <c r="AO31" s="3"/>
      <c r="AP31" s="3"/>
      <c r="AQ31" s="3"/>
      <c r="AR31" s="43"/>
      <c r="BE31" s="49"/>
    </row>
    <row r="32" hidden="1" s="3" customFormat="1" ht="14.4" customHeight="1">
      <c r="A32" s="3"/>
      <c r="B32" s="43"/>
      <c r="C32" s="3"/>
      <c r="D32" s="3"/>
      <c r="E32" s="3"/>
      <c r="F32" s="31" t="s">
        <v>43</v>
      </c>
      <c r="G32" s="3"/>
      <c r="H32" s="3"/>
      <c r="I32" s="3"/>
      <c r="J32" s="3"/>
      <c r="K32" s="3"/>
      <c r="L32" s="50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1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1">
        <v>0</v>
      </c>
      <c r="AL32" s="3"/>
      <c r="AM32" s="3"/>
      <c r="AN32" s="3"/>
      <c r="AO32" s="3"/>
      <c r="AP32" s="3"/>
      <c r="AQ32" s="3"/>
      <c r="AR32" s="43"/>
      <c r="BE32" s="49"/>
    </row>
    <row r="33" hidden="1" s="3" customFormat="1" ht="14.4" customHeight="1">
      <c r="A33" s="3"/>
      <c r="B33" s="43"/>
      <c r="C33" s="3"/>
      <c r="D33" s="3"/>
      <c r="E33" s="3"/>
      <c r="F33" s="44" t="s">
        <v>44</v>
      </c>
      <c r="G33" s="3"/>
      <c r="H33" s="3"/>
      <c r="I33" s="3"/>
      <c r="J33" s="3"/>
      <c r="K33" s="3"/>
      <c r="L33" s="45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7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7">
        <v>0</v>
      </c>
      <c r="AL33" s="46"/>
      <c r="AM33" s="46"/>
      <c r="AN33" s="46"/>
      <c r="AO33" s="46"/>
      <c r="AP33" s="46"/>
      <c r="AQ33" s="46"/>
      <c r="AR33" s="48"/>
      <c r="AS33" s="46"/>
      <c r="AT33" s="46"/>
      <c r="AU33" s="46"/>
      <c r="AV33" s="46"/>
      <c r="AW33" s="46"/>
      <c r="AX33" s="46"/>
      <c r="AY33" s="46"/>
      <c r="AZ33" s="46"/>
      <c r="BE33" s="49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9"/>
      <c r="D49" s="60" t="s">
        <v>48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49</v>
      </c>
      <c r="AI49" s="61"/>
      <c r="AJ49" s="61"/>
      <c r="AK49" s="61"/>
      <c r="AL49" s="61"/>
      <c r="AM49" s="61"/>
      <c r="AN49" s="61"/>
      <c r="AO49" s="61"/>
      <c r="AR49" s="59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62" t="s">
        <v>50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51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50</v>
      </c>
      <c r="AI60" s="40"/>
      <c r="AJ60" s="40"/>
      <c r="AK60" s="40"/>
      <c r="AL60" s="40"/>
      <c r="AM60" s="62" t="s">
        <v>51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60" t="s">
        <v>52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0" t="s">
        <v>53</v>
      </c>
      <c r="AI64" s="63"/>
      <c r="AJ64" s="63"/>
      <c r="AK64" s="63"/>
      <c r="AL64" s="63"/>
      <c r="AM64" s="63"/>
      <c r="AN64" s="63"/>
      <c r="AO64" s="63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62" t="s">
        <v>50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51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50</v>
      </c>
      <c r="AI75" s="40"/>
      <c r="AJ75" s="40"/>
      <c r="AK75" s="40"/>
      <c r="AL75" s="40"/>
      <c r="AM75" s="62" t="s">
        <v>51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38"/>
      <c r="B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38"/>
      <c r="BE81" s="37"/>
    </row>
    <row r="82" s="2" customFormat="1" ht="24.96" customHeight="1">
      <c r="A82" s="37"/>
      <c r="B82" s="38"/>
      <c r="C82" s="22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8"/>
      <c r="C84" s="31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2024_S_315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8"/>
      <c r="BE84" s="4"/>
    </row>
    <row r="85" s="5" customFormat="1" ht="36.96" customHeight="1">
      <c r="A85" s="5"/>
      <c r="B85" s="69"/>
      <c r="C85" s="70" t="s">
        <v>15</v>
      </c>
      <c r="D85" s="5"/>
      <c r="E85" s="5"/>
      <c r="F85" s="5"/>
      <c r="G85" s="5"/>
      <c r="H85" s="5"/>
      <c r="I85" s="5"/>
      <c r="J85" s="5"/>
      <c r="K85" s="5"/>
      <c r="L85" s="71" t="str">
        <f>K6</f>
        <v>Rekonštrukcia a prestavba skladových priestorov na kancelárske priestory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9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19</v>
      </c>
      <c r="D87" s="37"/>
      <c r="E87" s="37"/>
      <c r="F87" s="37"/>
      <c r="G87" s="37"/>
      <c r="H87" s="37"/>
      <c r="I87" s="37"/>
      <c r="J87" s="37"/>
      <c r="K87" s="37"/>
      <c r="L87" s="72" t="str">
        <f>IF(K8="","",K8)</f>
        <v>Bratislava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21</v>
      </c>
      <c r="AJ87" s="37"/>
      <c r="AK87" s="37"/>
      <c r="AL87" s="37"/>
      <c r="AM87" s="73" t="str">
        <f>IF(AN8= "","",AN8)</f>
        <v>31. 5. 2024</v>
      </c>
      <c r="AN87" s="73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23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Odvoz a likvidácia odpadu a.s.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29</v>
      </c>
      <c r="AJ89" s="37"/>
      <c r="AK89" s="37"/>
      <c r="AL89" s="37"/>
      <c r="AM89" s="74" t="str">
        <f>IF(E17="","",E17)</f>
        <v>HR-PROJECT s.r.o.</v>
      </c>
      <c r="AN89" s="4"/>
      <c r="AO89" s="4"/>
      <c r="AP89" s="4"/>
      <c r="AQ89" s="37"/>
      <c r="AR89" s="38"/>
      <c r="AS89" s="75" t="s">
        <v>55</v>
      </c>
      <c r="AT89" s="76"/>
      <c r="AU89" s="77"/>
      <c r="AV89" s="77"/>
      <c r="AW89" s="77"/>
      <c r="AX89" s="77"/>
      <c r="AY89" s="77"/>
      <c r="AZ89" s="77"/>
      <c r="BA89" s="77"/>
      <c r="BB89" s="77"/>
      <c r="BC89" s="77"/>
      <c r="BD89" s="78"/>
      <c r="BE89" s="37"/>
    </row>
    <row r="90" s="2" customFormat="1" ht="15.15" customHeight="1">
      <c r="A90" s="37"/>
      <c r="B90" s="38"/>
      <c r="C90" s="31" t="s">
        <v>27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74" t="str">
        <f>IF(E20="","",E20)</f>
        <v>Vladimír Pilnik</v>
      </c>
      <c r="AN90" s="4"/>
      <c r="AO90" s="4"/>
      <c r="AP90" s="4"/>
      <c r="AQ90" s="37"/>
      <c r="AR90" s="38"/>
      <c r="AS90" s="79"/>
      <c r="AT90" s="80"/>
      <c r="AU90" s="81"/>
      <c r="AV90" s="81"/>
      <c r="AW90" s="81"/>
      <c r="AX90" s="81"/>
      <c r="AY90" s="81"/>
      <c r="AZ90" s="81"/>
      <c r="BA90" s="81"/>
      <c r="BB90" s="81"/>
      <c r="BC90" s="81"/>
      <c r="BD90" s="82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37"/>
    </row>
    <row r="92" s="2" customFormat="1" ht="29.28" customHeight="1">
      <c r="A92" s="37"/>
      <c r="B92" s="38"/>
      <c r="C92" s="83" t="s">
        <v>56</v>
      </c>
      <c r="D92" s="84"/>
      <c r="E92" s="84"/>
      <c r="F92" s="84"/>
      <c r="G92" s="84"/>
      <c r="H92" s="85"/>
      <c r="I92" s="86" t="s">
        <v>57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58</v>
      </c>
      <c r="AH92" s="84"/>
      <c r="AI92" s="84"/>
      <c r="AJ92" s="84"/>
      <c r="AK92" s="84"/>
      <c r="AL92" s="84"/>
      <c r="AM92" s="84"/>
      <c r="AN92" s="86" t="s">
        <v>59</v>
      </c>
      <c r="AO92" s="84"/>
      <c r="AP92" s="88"/>
      <c r="AQ92" s="89" t="s">
        <v>60</v>
      </c>
      <c r="AR92" s="38"/>
      <c r="AS92" s="90" t="s">
        <v>61</v>
      </c>
      <c r="AT92" s="91" t="s">
        <v>62</v>
      </c>
      <c r="AU92" s="91" t="s">
        <v>63</v>
      </c>
      <c r="AV92" s="91" t="s">
        <v>64</v>
      </c>
      <c r="AW92" s="91" t="s">
        <v>65</v>
      </c>
      <c r="AX92" s="91" t="s">
        <v>66</v>
      </c>
      <c r="AY92" s="91" t="s">
        <v>67</v>
      </c>
      <c r="AZ92" s="91" t="s">
        <v>68</v>
      </c>
      <c r="BA92" s="91" t="s">
        <v>69</v>
      </c>
      <c r="BB92" s="91" t="s">
        <v>70</v>
      </c>
      <c r="BC92" s="91" t="s">
        <v>71</v>
      </c>
      <c r="BD92" s="92" t="s">
        <v>72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37"/>
    </row>
    <row r="94" s="6" customFormat="1" ht="32.4" customHeight="1">
      <c r="A94" s="6"/>
      <c r="B94" s="96"/>
      <c r="C94" s="97" t="s">
        <v>73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ROUND(AG95+AG96+AG97+SUM(AG101:AG103),2)</f>
        <v>0</v>
      </c>
      <c r="AH94" s="99"/>
      <c r="AI94" s="99"/>
      <c r="AJ94" s="99"/>
      <c r="AK94" s="99"/>
      <c r="AL94" s="99"/>
      <c r="AM94" s="99"/>
      <c r="AN94" s="100">
        <f>SUM(AG94,AT94)</f>
        <v>0</v>
      </c>
      <c r="AO94" s="100"/>
      <c r="AP94" s="100"/>
      <c r="AQ94" s="101" t="s">
        <v>1</v>
      </c>
      <c r="AR94" s="96"/>
      <c r="AS94" s="102">
        <f>ROUND(AS95+AS96+AS97+SUM(AS101:AS103),2)</f>
        <v>0</v>
      </c>
      <c r="AT94" s="103">
        <f>ROUND(SUM(AV94:AW94),2)</f>
        <v>0</v>
      </c>
      <c r="AU94" s="104">
        <f>ROUND(AU95+AU96+AU97+SUM(AU101:AU103),5)</f>
        <v>0</v>
      </c>
      <c r="AV94" s="103">
        <f>ROUND(AZ94*L29,2)</f>
        <v>0</v>
      </c>
      <c r="AW94" s="103">
        <f>ROUND(BA94*L30,2)</f>
        <v>0</v>
      </c>
      <c r="AX94" s="103">
        <f>ROUND(BB94*L29,2)</f>
        <v>0</v>
      </c>
      <c r="AY94" s="103">
        <f>ROUND(BC94*L30,2)</f>
        <v>0</v>
      </c>
      <c r="AZ94" s="103">
        <f>ROUND(AZ95+AZ96+AZ97+SUM(AZ101:AZ103),2)</f>
        <v>0</v>
      </c>
      <c r="BA94" s="103">
        <f>ROUND(BA95+BA96+BA97+SUM(BA101:BA103),2)</f>
        <v>0</v>
      </c>
      <c r="BB94" s="103">
        <f>ROUND(BB95+BB96+BB97+SUM(BB101:BB103),2)</f>
        <v>0</v>
      </c>
      <c r="BC94" s="103">
        <f>ROUND(BC95+BC96+BC97+SUM(BC101:BC103),2)</f>
        <v>0</v>
      </c>
      <c r="BD94" s="105">
        <f>ROUND(BD95+BD96+BD97+SUM(BD101:BD103),2)</f>
        <v>0</v>
      </c>
      <c r="BE94" s="6"/>
      <c r="BS94" s="106" t="s">
        <v>74</v>
      </c>
      <c r="BT94" s="106" t="s">
        <v>75</v>
      </c>
      <c r="BU94" s="107" t="s">
        <v>76</v>
      </c>
      <c r="BV94" s="106" t="s">
        <v>77</v>
      </c>
      <c r="BW94" s="106" t="s">
        <v>4</v>
      </c>
      <c r="BX94" s="106" t="s">
        <v>78</v>
      </c>
      <c r="CL94" s="106" t="s">
        <v>1</v>
      </c>
    </row>
    <row r="95" s="7" customFormat="1" ht="16.5" customHeight="1">
      <c r="A95" s="108" t="s">
        <v>79</v>
      </c>
      <c r="B95" s="109"/>
      <c r="C95" s="110"/>
      <c r="D95" s="111" t="s">
        <v>80</v>
      </c>
      <c r="E95" s="111"/>
      <c r="F95" s="111"/>
      <c r="G95" s="111"/>
      <c r="H95" s="111"/>
      <c r="I95" s="112"/>
      <c r="J95" s="111" t="s">
        <v>81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'00 - Búracie práce'!J30</f>
        <v>0</v>
      </c>
      <c r="AH95" s="112"/>
      <c r="AI95" s="112"/>
      <c r="AJ95" s="112"/>
      <c r="AK95" s="112"/>
      <c r="AL95" s="112"/>
      <c r="AM95" s="112"/>
      <c r="AN95" s="113">
        <f>SUM(AG95,AT95)</f>
        <v>0</v>
      </c>
      <c r="AO95" s="112"/>
      <c r="AP95" s="112"/>
      <c r="AQ95" s="114" t="s">
        <v>82</v>
      </c>
      <c r="AR95" s="109"/>
      <c r="AS95" s="115">
        <v>0</v>
      </c>
      <c r="AT95" s="116">
        <f>ROUND(SUM(AV95:AW95),2)</f>
        <v>0</v>
      </c>
      <c r="AU95" s="117">
        <f>'00 - Búracie práce'!P125</f>
        <v>0</v>
      </c>
      <c r="AV95" s="116">
        <f>'00 - Búracie práce'!J33</f>
        <v>0</v>
      </c>
      <c r="AW95" s="116">
        <f>'00 - Búracie práce'!J34</f>
        <v>0</v>
      </c>
      <c r="AX95" s="116">
        <f>'00 - Búracie práce'!J35</f>
        <v>0</v>
      </c>
      <c r="AY95" s="116">
        <f>'00 - Búracie práce'!J36</f>
        <v>0</v>
      </c>
      <c r="AZ95" s="116">
        <f>'00 - Búracie práce'!F33</f>
        <v>0</v>
      </c>
      <c r="BA95" s="116">
        <f>'00 - Búracie práce'!F34</f>
        <v>0</v>
      </c>
      <c r="BB95" s="116">
        <f>'00 - Búracie práce'!F35</f>
        <v>0</v>
      </c>
      <c r="BC95" s="116">
        <f>'00 - Búracie práce'!F36</f>
        <v>0</v>
      </c>
      <c r="BD95" s="118">
        <f>'00 - Búracie práce'!F37</f>
        <v>0</v>
      </c>
      <c r="BE95" s="7"/>
      <c r="BT95" s="119" t="s">
        <v>83</v>
      </c>
      <c r="BV95" s="119" t="s">
        <v>77</v>
      </c>
      <c r="BW95" s="119" t="s">
        <v>84</v>
      </c>
      <c r="BX95" s="119" t="s">
        <v>4</v>
      </c>
      <c r="CL95" s="119" t="s">
        <v>1</v>
      </c>
      <c r="CM95" s="119" t="s">
        <v>75</v>
      </c>
    </row>
    <row r="96" s="7" customFormat="1" ht="16.5" customHeight="1">
      <c r="A96" s="108" t="s">
        <v>79</v>
      </c>
      <c r="B96" s="109"/>
      <c r="C96" s="110"/>
      <c r="D96" s="111" t="s">
        <v>85</v>
      </c>
      <c r="E96" s="111"/>
      <c r="F96" s="111"/>
      <c r="G96" s="111"/>
      <c r="H96" s="111"/>
      <c r="I96" s="112"/>
      <c r="J96" s="111" t="s">
        <v>86</v>
      </c>
      <c r="K96" s="111"/>
      <c r="L96" s="111"/>
      <c r="M96" s="111"/>
      <c r="N96" s="111"/>
      <c r="O96" s="111"/>
      <c r="P96" s="111"/>
      <c r="Q96" s="111"/>
      <c r="R96" s="111"/>
      <c r="S96" s="111"/>
      <c r="T96" s="111"/>
      <c r="U96" s="111"/>
      <c r="V96" s="111"/>
      <c r="W96" s="111"/>
      <c r="X96" s="111"/>
      <c r="Y96" s="111"/>
      <c r="Z96" s="111"/>
      <c r="AA96" s="111"/>
      <c r="AB96" s="111"/>
      <c r="AC96" s="111"/>
      <c r="AD96" s="111"/>
      <c r="AE96" s="111"/>
      <c r="AF96" s="111"/>
      <c r="AG96" s="113">
        <f>'01 - Architektonicko-stav...'!J30</f>
        <v>0</v>
      </c>
      <c r="AH96" s="112"/>
      <c r="AI96" s="112"/>
      <c r="AJ96" s="112"/>
      <c r="AK96" s="112"/>
      <c r="AL96" s="112"/>
      <c r="AM96" s="112"/>
      <c r="AN96" s="113">
        <f>SUM(AG96,AT96)</f>
        <v>0</v>
      </c>
      <c r="AO96" s="112"/>
      <c r="AP96" s="112"/>
      <c r="AQ96" s="114" t="s">
        <v>82</v>
      </c>
      <c r="AR96" s="109"/>
      <c r="AS96" s="115">
        <v>0</v>
      </c>
      <c r="AT96" s="116">
        <f>ROUND(SUM(AV96:AW96),2)</f>
        <v>0</v>
      </c>
      <c r="AU96" s="117">
        <f>'01 - Architektonicko-stav...'!P134</f>
        <v>0</v>
      </c>
      <c r="AV96" s="116">
        <f>'01 - Architektonicko-stav...'!J33</f>
        <v>0</v>
      </c>
      <c r="AW96" s="116">
        <f>'01 - Architektonicko-stav...'!J34</f>
        <v>0</v>
      </c>
      <c r="AX96" s="116">
        <f>'01 - Architektonicko-stav...'!J35</f>
        <v>0</v>
      </c>
      <c r="AY96" s="116">
        <f>'01 - Architektonicko-stav...'!J36</f>
        <v>0</v>
      </c>
      <c r="AZ96" s="116">
        <f>'01 - Architektonicko-stav...'!F33</f>
        <v>0</v>
      </c>
      <c r="BA96" s="116">
        <f>'01 - Architektonicko-stav...'!F34</f>
        <v>0</v>
      </c>
      <c r="BB96" s="116">
        <f>'01 - Architektonicko-stav...'!F35</f>
        <v>0</v>
      </c>
      <c r="BC96" s="116">
        <f>'01 - Architektonicko-stav...'!F36</f>
        <v>0</v>
      </c>
      <c r="BD96" s="118">
        <f>'01 - Architektonicko-stav...'!F37</f>
        <v>0</v>
      </c>
      <c r="BE96" s="7"/>
      <c r="BT96" s="119" t="s">
        <v>83</v>
      </c>
      <c r="BV96" s="119" t="s">
        <v>77</v>
      </c>
      <c r="BW96" s="119" t="s">
        <v>87</v>
      </c>
      <c r="BX96" s="119" t="s">
        <v>4</v>
      </c>
      <c r="CL96" s="119" t="s">
        <v>1</v>
      </c>
      <c r="CM96" s="119" t="s">
        <v>75</v>
      </c>
    </row>
    <row r="97" s="7" customFormat="1" ht="16.5" customHeight="1">
      <c r="A97" s="7"/>
      <c r="B97" s="109"/>
      <c r="C97" s="110"/>
      <c r="D97" s="111" t="s">
        <v>88</v>
      </c>
      <c r="E97" s="111"/>
      <c r="F97" s="111"/>
      <c r="G97" s="111"/>
      <c r="H97" s="111"/>
      <c r="I97" s="112"/>
      <c r="J97" s="111" t="s">
        <v>89</v>
      </c>
      <c r="K97" s="111"/>
      <c r="L97" s="111"/>
      <c r="M97" s="111"/>
      <c r="N97" s="111"/>
      <c r="O97" s="111"/>
      <c r="P97" s="111"/>
      <c r="Q97" s="111"/>
      <c r="R97" s="111"/>
      <c r="S97" s="111"/>
      <c r="T97" s="111"/>
      <c r="U97" s="111"/>
      <c r="V97" s="111"/>
      <c r="W97" s="111"/>
      <c r="X97" s="111"/>
      <c r="Y97" s="111"/>
      <c r="Z97" s="111"/>
      <c r="AA97" s="111"/>
      <c r="AB97" s="111"/>
      <c r="AC97" s="111"/>
      <c r="AD97" s="111"/>
      <c r="AE97" s="111"/>
      <c r="AF97" s="111"/>
      <c r="AG97" s="120">
        <f>ROUND(SUM(AG98:AG100),2)</f>
        <v>0</v>
      </c>
      <c r="AH97" s="112"/>
      <c r="AI97" s="112"/>
      <c r="AJ97" s="112"/>
      <c r="AK97" s="112"/>
      <c r="AL97" s="112"/>
      <c r="AM97" s="112"/>
      <c r="AN97" s="113">
        <f>SUM(AG97,AT97)</f>
        <v>0</v>
      </c>
      <c r="AO97" s="112"/>
      <c r="AP97" s="112"/>
      <c r="AQ97" s="114" t="s">
        <v>82</v>
      </c>
      <c r="AR97" s="109"/>
      <c r="AS97" s="115">
        <f>ROUND(SUM(AS98:AS100),2)</f>
        <v>0</v>
      </c>
      <c r="AT97" s="116">
        <f>ROUND(SUM(AV97:AW97),2)</f>
        <v>0</v>
      </c>
      <c r="AU97" s="117">
        <f>ROUND(SUM(AU98:AU100),5)</f>
        <v>0</v>
      </c>
      <c r="AV97" s="116">
        <f>ROUND(AZ97*L29,2)</f>
        <v>0</v>
      </c>
      <c r="AW97" s="116">
        <f>ROUND(BA97*L30,2)</f>
        <v>0</v>
      </c>
      <c r="AX97" s="116">
        <f>ROUND(BB97*L29,2)</f>
        <v>0</v>
      </c>
      <c r="AY97" s="116">
        <f>ROUND(BC97*L30,2)</f>
        <v>0</v>
      </c>
      <c r="AZ97" s="116">
        <f>ROUND(SUM(AZ98:AZ100),2)</f>
        <v>0</v>
      </c>
      <c r="BA97" s="116">
        <f>ROUND(SUM(BA98:BA100),2)</f>
        <v>0</v>
      </c>
      <c r="BB97" s="116">
        <f>ROUND(SUM(BB98:BB100),2)</f>
        <v>0</v>
      </c>
      <c r="BC97" s="116">
        <f>ROUND(SUM(BC98:BC100),2)</f>
        <v>0</v>
      </c>
      <c r="BD97" s="118">
        <f>ROUND(SUM(BD98:BD100),2)</f>
        <v>0</v>
      </c>
      <c r="BE97" s="7"/>
      <c r="BS97" s="119" t="s">
        <v>74</v>
      </c>
      <c r="BT97" s="119" t="s">
        <v>83</v>
      </c>
      <c r="BU97" s="119" t="s">
        <v>76</v>
      </c>
      <c r="BV97" s="119" t="s">
        <v>77</v>
      </c>
      <c r="BW97" s="119" t="s">
        <v>90</v>
      </c>
      <c r="BX97" s="119" t="s">
        <v>4</v>
      </c>
      <c r="CL97" s="119" t="s">
        <v>1</v>
      </c>
      <c r="CM97" s="119" t="s">
        <v>75</v>
      </c>
    </row>
    <row r="98" s="4" customFormat="1" ht="23.25" customHeight="1">
      <c r="A98" s="108" t="s">
        <v>79</v>
      </c>
      <c r="B98" s="68"/>
      <c r="C98" s="10"/>
      <c r="D98" s="10"/>
      <c r="E98" s="121" t="s">
        <v>85</v>
      </c>
      <c r="F98" s="121"/>
      <c r="G98" s="121"/>
      <c r="H98" s="121"/>
      <c r="I98" s="121"/>
      <c r="J98" s="10"/>
      <c r="K98" s="121" t="s">
        <v>91</v>
      </c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2">
        <f>'01 - Napájacie rozvody, s...'!J32</f>
        <v>0</v>
      </c>
      <c r="AH98" s="10"/>
      <c r="AI98" s="10"/>
      <c r="AJ98" s="10"/>
      <c r="AK98" s="10"/>
      <c r="AL98" s="10"/>
      <c r="AM98" s="10"/>
      <c r="AN98" s="122">
        <f>SUM(AG98,AT98)</f>
        <v>0</v>
      </c>
      <c r="AO98" s="10"/>
      <c r="AP98" s="10"/>
      <c r="AQ98" s="123" t="s">
        <v>92</v>
      </c>
      <c r="AR98" s="68"/>
      <c r="AS98" s="124">
        <v>0</v>
      </c>
      <c r="AT98" s="125">
        <f>ROUND(SUM(AV98:AW98),2)</f>
        <v>0</v>
      </c>
      <c r="AU98" s="126">
        <f>'01 - Napájacie rozvody, s...'!P126</f>
        <v>0</v>
      </c>
      <c r="AV98" s="125">
        <f>'01 - Napájacie rozvody, s...'!J35</f>
        <v>0</v>
      </c>
      <c r="AW98" s="125">
        <f>'01 - Napájacie rozvody, s...'!J36</f>
        <v>0</v>
      </c>
      <c r="AX98" s="125">
        <f>'01 - Napájacie rozvody, s...'!J37</f>
        <v>0</v>
      </c>
      <c r="AY98" s="125">
        <f>'01 - Napájacie rozvody, s...'!J38</f>
        <v>0</v>
      </c>
      <c r="AZ98" s="125">
        <f>'01 - Napájacie rozvody, s...'!F35</f>
        <v>0</v>
      </c>
      <c r="BA98" s="125">
        <f>'01 - Napájacie rozvody, s...'!F36</f>
        <v>0</v>
      </c>
      <c r="BB98" s="125">
        <f>'01 - Napájacie rozvody, s...'!F37</f>
        <v>0</v>
      </c>
      <c r="BC98" s="125">
        <f>'01 - Napájacie rozvody, s...'!F38</f>
        <v>0</v>
      </c>
      <c r="BD98" s="127">
        <f>'01 - Napájacie rozvody, s...'!F39</f>
        <v>0</v>
      </c>
      <c r="BE98" s="4"/>
      <c r="BT98" s="26" t="s">
        <v>93</v>
      </c>
      <c r="BV98" s="26" t="s">
        <v>77</v>
      </c>
      <c r="BW98" s="26" t="s">
        <v>94</v>
      </c>
      <c r="BX98" s="26" t="s">
        <v>90</v>
      </c>
      <c r="CL98" s="26" t="s">
        <v>1</v>
      </c>
    </row>
    <row r="99" s="4" customFormat="1" ht="16.5" customHeight="1">
      <c r="A99" s="108" t="s">
        <v>79</v>
      </c>
      <c r="B99" s="68"/>
      <c r="C99" s="10"/>
      <c r="D99" s="10"/>
      <c r="E99" s="121" t="s">
        <v>88</v>
      </c>
      <c r="F99" s="121"/>
      <c r="G99" s="121"/>
      <c r="H99" s="121"/>
      <c r="I99" s="121"/>
      <c r="J99" s="10"/>
      <c r="K99" s="121" t="s">
        <v>95</v>
      </c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2">
        <f>'02 - Elektricky zabezpečo...'!J32</f>
        <v>0</v>
      </c>
      <c r="AH99" s="10"/>
      <c r="AI99" s="10"/>
      <c r="AJ99" s="10"/>
      <c r="AK99" s="10"/>
      <c r="AL99" s="10"/>
      <c r="AM99" s="10"/>
      <c r="AN99" s="122">
        <f>SUM(AG99,AT99)</f>
        <v>0</v>
      </c>
      <c r="AO99" s="10"/>
      <c r="AP99" s="10"/>
      <c r="AQ99" s="123" t="s">
        <v>92</v>
      </c>
      <c r="AR99" s="68"/>
      <c r="AS99" s="124">
        <v>0</v>
      </c>
      <c r="AT99" s="125">
        <f>ROUND(SUM(AV99:AW99),2)</f>
        <v>0</v>
      </c>
      <c r="AU99" s="126">
        <f>'02 - Elektricky zabezpečo...'!P124</f>
        <v>0</v>
      </c>
      <c r="AV99" s="125">
        <f>'02 - Elektricky zabezpečo...'!J35</f>
        <v>0</v>
      </c>
      <c r="AW99" s="125">
        <f>'02 - Elektricky zabezpečo...'!J36</f>
        <v>0</v>
      </c>
      <c r="AX99" s="125">
        <f>'02 - Elektricky zabezpečo...'!J37</f>
        <v>0</v>
      </c>
      <c r="AY99" s="125">
        <f>'02 - Elektricky zabezpečo...'!J38</f>
        <v>0</v>
      </c>
      <c r="AZ99" s="125">
        <f>'02 - Elektricky zabezpečo...'!F35</f>
        <v>0</v>
      </c>
      <c r="BA99" s="125">
        <f>'02 - Elektricky zabezpečo...'!F36</f>
        <v>0</v>
      </c>
      <c r="BB99" s="125">
        <f>'02 - Elektricky zabezpečo...'!F37</f>
        <v>0</v>
      </c>
      <c r="BC99" s="125">
        <f>'02 - Elektricky zabezpečo...'!F38</f>
        <v>0</v>
      </c>
      <c r="BD99" s="127">
        <f>'02 - Elektricky zabezpečo...'!F39</f>
        <v>0</v>
      </c>
      <c r="BE99" s="4"/>
      <c r="BT99" s="26" t="s">
        <v>93</v>
      </c>
      <c r="BV99" s="26" t="s">
        <v>77</v>
      </c>
      <c r="BW99" s="26" t="s">
        <v>96</v>
      </c>
      <c r="BX99" s="26" t="s">
        <v>90</v>
      </c>
      <c r="CL99" s="26" t="s">
        <v>1</v>
      </c>
    </row>
    <row r="100" s="4" customFormat="1" ht="16.5" customHeight="1">
      <c r="A100" s="108" t="s">
        <v>79</v>
      </c>
      <c r="B100" s="68"/>
      <c r="C100" s="10"/>
      <c r="D100" s="10"/>
      <c r="E100" s="121" t="s">
        <v>97</v>
      </c>
      <c r="F100" s="121"/>
      <c r="G100" s="121"/>
      <c r="H100" s="121"/>
      <c r="I100" s="121"/>
      <c r="J100" s="10"/>
      <c r="K100" s="121" t="s">
        <v>98</v>
      </c>
      <c r="L100" s="121"/>
      <c r="M100" s="121"/>
      <c r="N100" s="121"/>
      <c r="O100" s="121"/>
      <c r="P100" s="121"/>
      <c r="Q100" s="121"/>
      <c r="R100" s="121"/>
      <c r="S100" s="121"/>
      <c r="T100" s="121"/>
      <c r="U100" s="121"/>
      <c r="V100" s="121"/>
      <c r="W100" s="121"/>
      <c r="X100" s="121"/>
      <c r="Y100" s="121"/>
      <c r="Z100" s="121"/>
      <c r="AA100" s="121"/>
      <c r="AB100" s="121"/>
      <c r="AC100" s="121"/>
      <c r="AD100" s="121"/>
      <c r="AE100" s="121"/>
      <c r="AF100" s="121"/>
      <c r="AG100" s="122">
        <f>'03 - Uzemnenie'!J32</f>
        <v>0</v>
      </c>
      <c r="AH100" s="10"/>
      <c r="AI100" s="10"/>
      <c r="AJ100" s="10"/>
      <c r="AK100" s="10"/>
      <c r="AL100" s="10"/>
      <c r="AM100" s="10"/>
      <c r="AN100" s="122">
        <f>SUM(AG100,AT100)</f>
        <v>0</v>
      </c>
      <c r="AO100" s="10"/>
      <c r="AP100" s="10"/>
      <c r="AQ100" s="123" t="s">
        <v>92</v>
      </c>
      <c r="AR100" s="68"/>
      <c r="AS100" s="124">
        <v>0</v>
      </c>
      <c r="AT100" s="125">
        <f>ROUND(SUM(AV100:AW100),2)</f>
        <v>0</v>
      </c>
      <c r="AU100" s="126">
        <f>'03 - Uzemnenie'!P127</f>
        <v>0</v>
      </c>
      <c r="AV100" s="125">
        <f>'03 - Uzemnenie'!J35</f>
        <v>0</v>
      </c>
      <c r="AW100" s="125">
        <f>'03 - Uzemnenie'!J36</f>
        <v>0</v>
      </c>
      <c r="AX100" s="125">
        <f>'03 - Uzemnenie'!J37</f>
        <v>0</v>
      </c>
      <c r="AY100" s="125">
        <f>'03 - Uzemnenie'!J38</f>
        <v>0</v>
      </c>
      <c r="AZ100" s="125">
        <f>'03 - Uzemnenie'!F35</f>
        <v>0</v>
      </c>
      <c r="BA100" s="125">
        <f>'03 - Uzemnenie'!F36</f>
        <v>0</v>
      </c>
      <c r="BB100" s="125">
        <f>'03 - Uzemnenie'!F37</f>
        <v>0</v>
      </c>
      <c r="BC100" s="125">
        <f>'03 - Uzemnenie'!F38</f>
        <v>0</v>
      </c>
      <c r="BD100" s="127">
        <f>'03 - Uzemnenie'!F39</f>
        <v>0</v>
      </c>
      <c r="BE100" s="4"/>
      <c r="BT100" s="26" t="s">
        <v>93</v>
      </c>
      <c r="BV100" s="26" t="s">
        <v>77</v>
      </c>
      <c r="BW100" s="26" t="s">
        <v>99</v>
      </c>
      <c r="BX100" s="26" t="s">
        <v>90</v>
      </c>
      <c r="CL100" s="26" t="s">
        <v>1</v>
      </c>
    </row>
    <row r="101" s="7" customFormat="1" ht="16.5" customHeight="1">
      <c r="A101" s="108" t="s">
        <v>79</v>
      </c>
      <c r="B101" s="109"/>
      <c r="C101" s="110"/>
      <c r="D101" s="111" t="s">
        <v>97</v>
      </c>
      <c r="E101" s="111"/>
      <c r="F101" s="111"/>
      <c r="G101" s="111"/>
      <c r="H101" s="111"/>
      <c r="I101" s="112"/>
      <c r="J101" s="111" t="s">
        <v>100</v>
      </c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1"/>
      <c r="X101" s="111"/>
      <c r="Y101" s="111"/>
      <c r="Z101" s="111"/>
      <c r="AA101" s="111"/>
      <c r="AB101" s="111"/>
      <c r="AC101" s="111"/>
      <c r="AD101" s="111"/>
      <c r="AE101" s="111"/>
      <c r="AF101" s="111"/>
      <c r="AG101" s="113">
        <f>'03 - Vykurovanie'!J30</f>
        <v>0</v>
      </c>
      <c r="AH101" s="112"/>
      <c r="AI101" s="112"/>
      <c r="AJ101" s="112"/>
      <c r="AK101" s="112"/>
      <c r="AL101" s="112"/>
      <c r="AM101" s="112"/>
      <c r="AN101" s="113">
        <f>SUM(AG101,AT101)</f>
        <v>0</v>
      </c>
      <c r="AO101" s="112"/>
      <c r="AP101" s="112"/>
      <c r="AQ101" s="114" t="s">
        <v>82</v>
      </c>
      <c r="AR101" s="109"/>
      <c r="AS101" s="115">
        <v>0</v>
      </c>
      <c r="AT101" s="116">
        <f>ROUND(SUM(AV101:AW101),2)</f>
        <v>0</v>
      </c>
      <c r="AU101" s="117">
        <f>'03 - Vykurovanie'!P122</f>
        <v>0</v>
      </c>
      <c r="AV101" s="116">
        <f>'03 - Vykurovanie'!J33</f>
        <v>0</v>
      </c>
      <c r="AW101" s="116">
        <f>'03 - Vykurovanie'!J34</f>
        <v>0</v>
      </c>
      <c r="AX101" s="116">
        <f>'03 - Vykurovanie'!J35</f>
        <v>0</v>
      </c>
      <c r="AY101" s="116">
        <f>'03 - Vykurovanie'!J36</f>
        <v>0</v>
      </c>
      <c r="AZ101" s="116">
        <f>'03 - Vykurovanie'!F33</f>
        <v>0</v>
      </c>
      <c r="BA101" s="116">
        <f>'03 - Vykurovanie'!F34</f>
        <v>0</v>
      </c>
      <c r="BB101" s="116">
        <f>'03 - Vykurovanie'!F35</f>
        <v>0</v>
      </c>
      <c r="BC101" s="116">
        <f>'03 - Vykurovanie'!F36</f>
        <v>0</v>
      </c>
      <c r="BD101" s="118">
        <f>'03 - Vykurovanie'!F37</f>
        <v>0</v>
      </c>
      <c r="BE101" s="7"/>
      <c r="BT101" s="119" t="s">
        <v>83</v>
      </c>
      <c r="BV101" s="119" t="s">
        <v>77</v>
      </c>
      <c r="BW101" s="119" t="s">
        <v>101</v>
      </c>
      <c r="BX101" s="119" t="s">
        <v>4</v>
      </c>
      <c r="CL101" s="119" t="s">
        <v>1</v>
      </c>
      <c r="CM101" s="119" t="s">
        <v>75</v>
      </c>
    </row>
    <row r="102" s="7" customFormat="1" ht="16.5" customHeight="1">
      <c r="A102" s="108" t="s">
        <v>79</v>
      </c>
      <c r="B102" s="109"/>
      <c r="C102" s="110"/>
      <c r="D102" s="111" t="s">
        <v>102</v>
      </c>
      <c r="E102" s="111"/>
      <c r="F102" s="111"/>
      <c r="G102" s="111"/>
      <c r="H102" s="111"/>
      <c r="I102" s="112"/>
      <c r="J102" s="111" t="s">
        <v>103</v>
      </c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1"/>
      <c r="X102" s="111"/>
      <c r="Y102" s="111"/>
      <c r="Z102" s="111"/>
      <c r="AA102" s="111"/>
      <c r="AB102" s="111"/>
      <c r="AC102" s="111"/>
      <c r="AD102" s="111"/>
      <c r="AE102" s="111"/>
      <c r="AF102" s="111"/>
      <c r="AG102" s="113">
        <f>'04 - Zdravotechnika'!J30</f>
        <v>0</v>
      </c>
      <c r="AH102" s="112"/>
      <c r="AI102" s="112"/>
      <c r="AJ102" s="112"/>
      <c r="AK102" s="112"/>
      <c r="AL102" s="112"/>
      <c r="AM102" s="112"/>
      <c r="AN102" s="113">
        <f>SUM(AG102,AT102)</f>
        <v>0</v>
      </c>
      <c r="AO102" s="112"/>
      <c r="AP102" s="112"/>
      <c r="AQ102" s="114" t="s">
        <v>82</v>
      </c>
      <c r="AR102" s="109"/>
      <c r="AS102" s="115">
        <v>0</v>
      </c>
      <c r="AT102" s="116">
        <f>ROUND(SUM(AV102:AW102),2)</f>
        <v>0</v>
      </c>
      <c r="AU102" s="117">
        <f>'04 - Zdravotechnika'!P123</f>
        <v>0</v>
      </c>
      <c r="AV102" s="116">
        <f>'04 - Zdravotechnika'!J33</f>
        <v>0</v>
      </c>
      <c r="AW102" s="116">
        <f>'04 - Zdravotechnika'!J34</f>
        <v>0</v>
      </c>
      <c r="AX102" s="116">
        <f>'04 - Zdravotechnika'!J35</f>
        <v>0</v>
      </c>
      <c r="AY102" s="116">
        <f>'04 - Zdravotechnika'!J36</f>
        <v>0</v>
      </c>
      <c r="AZ102" s="116">
        <f>'04 - Zdravotechnika'!F33</f>
        <v>0</v>
      </c>
      <c r="BA102" s="116">
        <f>'04 - Zdravotechnika'!F34</f>
        <v>0</v>
      </c>
      <c r="BB102" s="116">
        <f>'04 - Zdravotechnika'!F35</f>
        <v>0</v>
      </c>
      <c r="BC102" s="116">
        <f>'04 - Zdravotechnika'!F36</f>
        <v>0</v>
      </c>
      <c r="BD102" s="118">
        <f>'04 - Zdravotechnika'!F37</f>
        <v>0</v>
      </c>
      <c r="BE102" s="7"/>
      <c r="BT102" s="119" t="s">
        <v>83</v>
      </c>
      <c r="BV102" s="119" t="s">
        <v>77</v>
      </c>
      <c r="BW102" s="119" t="s">
        <v>104</v>
      </c>
      <c r="BX102" s="119" t="s">
        <v>4</v>
      </c>
      <c r="CL102" s="119" t="s">
        <v>1</v>
      </c>
      <c r="CM102" s="119" t="s">
        <v>75</v>
      </c>
    </row>
    <row r="103" s="7" customFormat="1" ht="16.5" customHeight="1">
      <c r="A103" s="108" t="s">
        <v>79</v>
      </c>
      <c r="B103" s="109"/>
      <c r="C103" s="110"/>
      <c r="D103" s="111" t="s">
        <v>105</v>
      </c>
      <c r="E103" s="111"/>
      <c r="F103" s="111"/>
      <c r="G103" s="111"/>
      <c r="H103" s="111"/>
      <c r="I103" s="112"/>
      <c r="J103" s="111" t="s">
        <v>106</v>
      </c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1"/>
      <c r="X103" s="111"/>
      <c r="Y103" s="111"/>
      <c r="Z103" s="111"/>
      <c r="AA103" s="111"/>
      <c r="AB103" s="111"/>
      <c r="AC103" s="111"/>
      <c r="AD103" s="111"/>
      <c r="AE103" s="111"/>
      <c r="AF103" s="111"/>
      <c r="AG103" s="113">
        <f>'05 - Klimatizácia'!J30</f>
        <v>0</v>
      </c>
      <c r="AH103" s="112"/>
      <c r="AI103" s="112"/>
      <c r="AJ103" s="112"/>
      <c r="AK103" s="112"/>
      <c r="AL103" s="112"/>
      <c r="AM103" s="112"/>
      <c r="AN103" s="113">
        <f>SUM(AG103,AT103)</f>
        <v>0</v>
      </c>
      <c r="AO103" s="112"/>
      <c r="AP103" s="112"/>
      <c r="AQ103" s="114" t="s">
        <v>82</v>
      </c>
      <c r="AR103" s="109"/>
      <c r="AS103" s="128">
        <v>0</v>
      </c>
      <c r="AT103" s="129">
        <f>ROUND(SUM(AV103:AW103),2)</f>
        <v>0</v>
      </c>
      <c r="AU103" s="130">
        <f>'05 - Klimatizácia'!P121</f>
        <v>0</v>
      </c>
      <c r="AV103" s="129">
        <f>'05 - Klimatizácia'!J33</f>
        <v>0</v>
      </c>
      <c r="AW103" s="129">
        <f>'05 - Klimatizácia'!J34</f>
        <v>0</v>
      </c>
      <c r="AX103" s="129">
        <f>'05 - Klimatizácia'!J35</f>
        <v>0</v>
      </c>
      <c r="AY103" s="129">
        <f>'05 - Klimatizácia'!J36</f>
        <v>0</v>
      </c>
      <c r="AZ103" s="129">
        <f>'05 - Klimatizácia'!F33</f>
        <v>0</v>
      </c>
      <c r="BA103" s="129">
        <f>'05 - Klimatizácia'!F34</f>
        <v>0</v>
      </c>
      <c r="BB103" s="129">
        <f>'05 - Klimatizácia'!F35</f>
        <v>0</v>
      </c>
      <c r="BC103" s="129">
        <f>'05 - Klimatizácia'!F36</f>
        <v>0</v>
      </c>
      <c r="BD103" s="131">
        <f>'05 - Klimatizácia'!F37</f>
        <v>0</v>
      </c>
      <c r="BE103" s="7"/>
      <c r="BT103" s="119" t="s">
        <v>83</v>
      </c>
      <c r="BV103" s="119" t="s">
        <v>77</v>
      </c>
      <c r="BW103" s="119" t="s">
        <v>107</v>
      </c>
      <c r="BX103" s="119" t="s">
        <v>4</v>
      </c>
      <c r="CL103" s="119" t="s">
        <v>1</v>
      </c>
      <c r="CM103" s="119" t="s">
        <v>75</v>
      </c>
    </row>
    <row r="104" s="2" customFormat="1" ht="30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8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65"/>
      <c r="M105" s="65"/>
      <c r="N105" s="65"/>
      <c r="O105" s="65"/>
      <c r="P105" s="65"/>
      <c r="Q105" s="65"/>
      <c r="R105" s="65"/>
      <c r="S105" s="65"/>
      <c r="T105" s="65"/>
      <c r="U105" s="65"/>
      <c r="V105" s="65"/>
      <c r="W105" s="65"/>
      <c r="X105" s="65"/>
      <c r="Y105" s="65"/>
      <c r="Z105" s="65"/>
      <c r="AA105" s="65"/>
      <c r="AB105" s="65"/>
      <c r="AC105" s="65"/>
      <c r="AD105" s="65"/>
      <c r="AE105" s="65"/>
      <c r="AF105" s="65"/>
      <c r="AG105" s="65"/>
      <c r="AH105" s="65"/>
      <c r="AI105" s="65"/>
      <c r="AJ105" s="65"/>
      <c r="AK105" s="65"/>
      <c r="AL105" s="65"/>
      <c r="AM105" s="65"/>
      <c r="AN105" s="65"/>
      <c r="AO105" s="65"/>
      <c r="AP105" s="65"/>
      <c r="AQ105" s="65"/>
      <c r="AR105" s="38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mergeCells count="7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E98:I98"/>
    <mergeCell ref="K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 - Búracie práce'!C2" display="/"/>
    <hyperlink ref="A96" location="'01 - Architektonicko-stav...'!C2" display="/"/>
    <hyperlink ref="A98" location="'01 - Napájacie rozvody, s...'!C2" display="/"/>
    <hyperlink ref="A99" location="'02 - Elektricky zabezpečo...'!C2" display="/"/>
    <hyperlink ref="A100" location="'03 - Uzemnenie'!C2" display="/"/>
    <hyperlink ref="A101" location="'03 - Vykurovanie'!C2" display="/"/>
    <hyperlink ref="A102" location="'04 - Zdravotechnika'!C2" display="/"/>
    <hyperlink ref="A103" location="'05 - Klimatizáci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109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110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31" t="s">
        <v>18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20</v>
      </c>
      <c r="G12" s="37"/>
      <c r="H12" s="37"/>
      <c r="I12" s="31" t="s">
        <v>21</v>
      </c>
      <c r="J12" s="73" t="str">
        <f>'Rekapitulácia stavby'!AN8</f>
        <v>31. 5. 2024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31" t="s">
        <v>24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25</v>
      </c>
      <c r="F15" s="37"/>
      <c r="G15" s="37"/>
      <c r="H15" s="37"/>
      <c r="I15" s="31" t="s">
        <v>26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24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26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24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30</v>
      </c>
      <c r="F21" s="37"/>
      <c r="G21" s="37"/>
      <c r="H21" s="37"/>
      <c r="I21" s="31" t="s">
        <v>26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24</v>
      </c>
      <c r="J23" s="26" t="s">
        <v>1</v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31" t="s">
        <v>26</v>
      </c>
      <c r="J24" s="26" t="s">
        <v>1</v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4"/>
      <c r="B27" s="135"/>
      <c r="C27" s="134"/>
      <c r="D27" s="134"/>
      <c r="E27" s="35" t="s">
        <v>1</v>
      </c>
      <c r="F27" s="35"/>
      <c r="G27" s="35"/>
      <c r="H27" s="35"/>
      <c r="I27" s="134"/>
      <c r="J27" s="134"/>
      <c r="K27" s="134"/>
      <c r="L27" s="136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7" t="s">
        <v>35</v>
      </c>
      <c r="E30" s="37"/>
      <c r="F30" s="37"/>
      <c r="G30" s="37"/>
      <c r="H30" s="37"/>
      <c r="I30" s="37"/>
      <c r="J30" s="100">
        <f>ROUND(J125, 2)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42" t="s">
        <v>36</v>
      </c>
      <c r="J32" s="42" t="s">
        <v>38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8" t="s">
        <v>39</v>
      </c>
      <c r="E33" s="44" t="s">
        <v>40</v>
      </c>
      <c r="F33" s="139">
        <f>ROUND((ROUND((SUM(BE125:BE171)),  2) + SUM(BE173:BE177)), 2)</f>
        <v>0</v>
      </c>
      <c r="G33" s="140"/>
      <c r="H33" s="140"/>
      <c r="I33" s="141">
        <v>0.20000000000000001</v>
      </c>
      <c r="J33" s="139">
        <f>ROUND((ROUND(((SUM(BE125:BE171))*I33),  2) + (SUM(BE173:BE177)*I33)), 2)</f>
        <v>0</v>
      </c>
      <c r="K33" s="37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44" t="s">
        <v>41</v>
      </c>
      <c r="F34" s="139">
        <f>ROUND((ROUND((SUM(BF125:BF171)),  2) + SUM(BF173:BF177)), 2)</f>
        <v>0</v>
      </c>
      <c r="G34" s="140"/>
      <c r="H34" s="140"/>
      <c r="I34" s="141">
        <v>0.20000000000000001</v>
      </c>
      <c r="J34" s="139">
        <f>ROUND((ROUND(((SUM(BF125:BF171))*I34),  2) + (SUM(BF173:BF177)*I34)), 2)</f>
        <v>0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42">
        <f>ROUND((ROUND((SUM(BG125:BG171)),  2) + SUM(BG173:BG177)), 2)</f>
        <v>0</v>
      </c>
      <c r="G35" s="37"/>
      <c r="H35" s="37"/>
      <c r="I35" s="143">
        <v>0.20000000000000001</v>
      </c>
      <c r="J35" s="142">
        <f>0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42">
        <f>ROUND((ROUND((SUM(BH125:BH171)),  2) + SUM(BH173:BH177)), 2)</f>
        <v>0</v>
      </c>
      <c r="G36" s="37"/>
      <c r="H36" s="37"/>
      <c r="I36" s="143">
        <v>0.20000000000000001</v>
      </c>
      <c r="J36" s="142">
        <f>0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44" t="s">
        <v>44</v>
      </c>
      <c r="F37" s="139">
        <f>ROUND((ROUND((SUM(BI125:BI171)),  2) + SUM(BI173:BI177)), 2)</f>
        <v>0</v>
      </c>
      <c r="G37" s="140"/>
      <c r="H37" s="140"/>
      <c r="I37" s="141">
        <v>0</v>
      </c>
      <c r="J37" s="139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44"/>
      <c r="D39" s="145" t="s">
        <v>45</v>
      </c>
      <c r="E39" s="85"/>
      <c r="F39" s="85"/>
      <c r="G39" s="146" t="s">
        <v>46</v>
      </c>
      <c r="H39" s="147" t="s">
        <v>47</v>
      </c>
      <c r="I39" s="85"/>
      <c r="J39" s="148">
        <f>SUM(J30:J37)</f>
        <v>0</v>
      </c>
      <c r="K39" s="149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>00 - Búracie práce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>Bratislava</v>
      </c>
      <c r="G89" s="37"/>
      <c r="H89" s="37"/>
      <c r="I89" s="31" t="s">
        <v>21</v>
      </c>
      <c r="J89" s="73" t="str">
        <f>IF(J12="","",J12)</f>
        <v>31. 5. 2024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7"/>
      <c r="E91" s="37"/>
      <c r="F91" s="26" t="str">
        <f>E15</f>
        <v>Odvoz a likvidácia odpadu a.s.</v>
      </c>
      <c r="G91" s="37"/>
      <c r="H91" s="37"/>
      <c r="I91" s="31" t="s">
        <v>29</v>
      </c>
      <c r="J91" s="35" t="str">
        <f>E21</f>
        <v>HR-PROJECT s.r.o.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Vladimír Pilnik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2" t="s">
        <v>112</v>
      </c>
      <c r="D94" s="144"/>
      <c r="E94" s="144"/>
      <c r="F94" s="144"/>
      <c r="G94" s="144"/>
      <c r="H94" s="144"/>
      <c r="I94" s="144"/>
      <c r="J94" s="153" t="s">
        <v>113</v>
      </c>
      <c r="K94" s="144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4" t="s">
        <v>114</v>
      </c>
      <c r="D96" s="37"/>
      <c r="E96" s="37"/>
      <c r="F96" s="37"/>
      <c r="G96" s="37"/>
      <c r="H96" s="37"/>
      <c r="I96" s="37"/>
      <c r="J96" s="100">
        <f>J125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115</v>
      </c>
    </row>
    <row r="97" s="9" customFormat="1" ht="24.96" customHeight="1">
      <c r="A97" s="9"/>
      <c r="B97" s="155"/>
      <c r="C97" s="9"/>
      <c r="D97" s="156" t="s">
        <v>116</v>
      </c>
      <c r="E97" s="157"/>
      <c r="F97" s="157"/>
      <c r="G97" s="157"/>
      <c r="H97" s="157"/>
      <c r="I97" s="157"/>
      <c r="J97" s="158">
        <f>J126</f>
        <v>0</v>
      </c>
      <c r="K97" s="9"/>
      <c r="L97" s="15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117</v>
      </c>
      <c r="E98" s="161"/>
      <c r="F98" s="161"/>
      <c r="G98" s="161"/>
      <c r="H98" s="161"/>
      <c r="I98" s="161"/>
      <c r="J98" s="162">
        <f>J127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55"/>
      <c r="C99" s="9"/>
      <c r="D99" s="156" t="s">
        <v>118</v>
      </c>
      <c r="E99" s="157"/>
      <c r="F99" s="157"/>
      <c r="G99" s="157"/>
      <c r="H99" s="157"/>
      <c r="I99" s="157"/>
      <c r="J99" s="158">
        <f>J155</f>
        <v>0</v>
      </c>
      <c r="K99" s="9"/>
      <c r="L99" s="15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9"/>
      <c r="C100" s="10"/>
      <c r="D100" s="160" t="s">
        <v>119</v>
      </c>
      <c r="E100" s="161"/>
      <c r="F100" s="161"/>
      <c r="G100" s="161"/>
      <c r="H100" s="161"/>
      <c r="I100" s="161"/>
      <c r="J100" s="162">
        <f>J156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120</v>
      </c>
      <c r="E101" s="161"/>
      <c r="F101" s="161"/>
      <c r="G101" s="161"/>
      <c r="H101" s="161"/>
      <c r="I101" s="161"/>
      <c r="J101" s="162">
        <f>J161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9"/>
      <c r="C102" s="10"/>
      <c r="D102" s="160" t="s">
        <v>121</v>
      </c>
      <c r="E102" s="161"/>
      <c r="F102" s="161"/>
      <c r="G102" s="161"/>
      <c r="H102" s="161"/>
      <c r="I102" s="161"/>
      <c r="J102" s="162">
        <f>J166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9"/>
      <c r="C103" s="10"/>
      <c r="D103" s="160" t="s">
        <v>122</v>
      </c>
      <c r="E103" s="161"/>
      <c r="F103" s="161"/>
      <c r="G103" s="161"/>
      <c r="H103" s="161"/>
      <c r="I103" s="161"/>
      <c r="J103" s="162">
        <f>J168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5"/>
      <c r="C104" s="9"/>
      <c r="D104" s="156" t="s">
        <v>123</v>
      </c>
      <c r="E104" s="157"/>
      <c r="F104" s="157"/>
      <c r="G104" s="157"/>
      <c r="H104" s="157"/>
      <c r="I104" s="157"/>
      <c r="J104" s="158">
        <f>J170</f>
        <v>0</v>
      </c>
      <c r="K104" s="9"/>
      <c r="L104" s="15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1.84" customHeight="1">
      <c r="A105" s="9"/>
      <c r="B105" s="155"/>
      <c r="C105" s="9"/>
      <c r="D105" s="163" t="s">
        <v>124</v>
      </c>
      <c r="E105" s="9"/>
      <c r="F105" s="9"/>
      <c r="G105" s="9"/>
      <c r="H105" s="9"/>
      <c r="I105" s="9"/>
      <c r="J105" s="164">
        <f>J172</f>
        <v>0</v>
      </c>
      <c r="K105" s="9"/>
      <c r="L105" s="15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9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125</v>
      </c>
      <c r="D112" s="37"/>
      <c r="E112" s="37"/>
      <c r="F112" s="37"/>
      <c r="G112" s="37"/>
      <c r="H112" s="37"/>
      <c r="I112" s="37"/>
      <c r="J112" s="37"/>
      <c r="K112" s="37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15</v>
      </c>
      <c r="D114" s="37"/>
      <c r="E114" s="37"/>
      <c r="F114" s="37"/>
      <c r="G114" s="37"/>
      <c r="H114" s="37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7"/>
      <c r="D115" s="37"/>
      <c r="E115" s="133" t="str">
        <f>E7</f>
        <v>Rekonštrukcia a prestavba skladových priestorov na kancelárske priestory</v>
      </c>
      <c r="F115" s="31"/>
      <c r="G115" s="31"/>
      <c r="H115" s="31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109</v>
      </c>
      <c r="D116" s="37"/>
      <c r="E116" s="37"/>
      <c r="F116" s="37"/>
      <c r="G116" s="37"/>
      <c r="H116" s="37"/>
      <c r="I116" s="37"/>
      <c r="J116" s="37"/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7"/>
      <c r="D117" s="37"/>
      <c r="E117" s="71" t="str">
        <f>E9</f>
        <v>00 - Búracie práce</v>
      </c>
      <c r="F117" s="37"/>
      <c r="G117" s="37"/>
      <c r="H117" s="37"/>
      <c r="I117" s="37"/>
      <c r="J117" s="37"/>
      <c r="K117" s="3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19</v>
      </c>
      <c r="D119" s="37"/>
      <c r="E119" s="37"/>
      <c r="F119" s="26" t="str">
        <f>F12</f>
        <v>Bratislava</v>
      </c>
      <c r="G119" s="37"/>
      <c r="H119" s="37"/>
      <c r="I119" s="31" t="s">
        <v>21</v>
      </c>
      <c r="J119" s="73" t="str">
        <f>IF(J12="","",J12)</f>
        <v>31. 5. 2024</v>
      </c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23</v>
      </c>
      <c r="D121" s="37"/>
      <c r="E121" s="37"/>
      <c r="F121" s="26" t="str">
        <f>E15</f>
        <v>Odvoz a likvidácia odpadu a.s.</v>
      </c>
      <c r="G121" s="37"/>
      <c r="H121" s="37"/>
      <c r="I121" s="31" t="s">
        <v>29</v>
      </c>
      <c r="J121" s="35" t="str">
        <f>E21</f>
        <v>HR-PROJECT s.r.o.</v>
      </c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7"/>
      <c r="E122" s="37"/>
      <c r="F122" s="26" t="str">
        <f>IF(E18="","",E18)</f>
        <v>Vyplň údaj</v>
      </c>
      <c r="G122" s="37"/>
      <c r="H122" s="37"/>
      <c r="I122" s="31" t="s">
        <v>32</v>
      </c>
      <c r="J122" s="35" t="str">
        <f>E24</f>
        <v>Vladimír Pilnik</v>
      </c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65"/>
      <c r="B124" s="166"/>
      <c r="C124" s="167" t="s">
        <v>126</v>
      </c>
      <c r="D124" s="168" t="s">
        <v>60</v>
      </c>
      <c r="E124" s="168" t="s">
        <v>56</v>
      </c>
      <c r="F124" s="168" t="s">
        <v>57</v>
      </c>
      <c r="G124" s="168" t="s">
        <v>127</v>
      </c>
      <c r="H124" s="168" t="s">
        <v>128</v>
      </c>
      <c r="I124" s="168" t="s">
        <v>129</v>
      </c>
      <c r="J124" s="169" t="s">
        <v>113</v>
      </c>
      <c r="K124" s="170" t="s">
        <v>130</v>
      </c>
      <c r="L124" s="171"/>
      <c r="M124" s="90" t="s">
        <v>1</v>
      </c>
      <c r="N124" s="91" t="s">
        <v>39</v>
      </c>
      <c r="O124" s="91" t="s">
        <v>131</v>
      </c>
      <c r="P124" s="91" t="s">
        <v>132</v>
      </c>
      <c r="Q124" s="91" t="s">
        <v>133</v>
      </c>
      <c r="R124" s="91" t="s">
        <v>134</v>
      </c>
      <c r="S124" s="91" t="s">
        <v>135</v>
      </c>
      <c r="T124" s="92" t="s">
        <v>136</v>
      </c>
      <c r="U124" s="165"/>
      <c r="V124" s="165"/>
      <c r="W124" s="165"/>
      <c r="X124" s="165"/>
      <c r="Y124" s="165"/>
      <c r="Z124" s="165"/>
      <c r="AA124" s="165"/>
      <c r="AB124" s="165"/>
      <c r="AC124" s="165"/>
      <c r="AD124" s="165"/>
      <c r="AE124" s="165"/>
    </row>
    <row r="125" s="2" customFormat="1" ht="22.8" customHeight="1">
      <c r="A125" s="37"/>
      <c r="B125" s="38"/>
      <c r="C125" s="97" t="s">
        <v>114</v>
      </c>
      <c r="D125" s="37"/>
      <c r="E125" s="37"/>
      <c r="F125" s="37"/>
      <c r="G125" s="37"/>
      <c r="H125" s="37"/>
      <c r="I125" s="37"/>
      <c r="J125" s="172">
        <f>BK125</f>
        <v>0</v>
      </c>
      <c r="K125" s="37"/>
      <c r="L125" s="38"/>
      <c r="M125" s="93"/>
      <c r="N125" s="77"/>
      <c r="O125" s="94"/>
      <c r="P125" s="173">
        <f>P126+P155+P170+P172</f>
        <v>0</v>
      </c>
      <c r="Q125" s="94"/>
      <c r="R125" s="173">
        <f>R126+R155+R170+R172</f>
        <v>0.0013208572</v>
      </c>
      <c r="S125" s="94"/>
      <c r="T125" s="174">
        <f>T126+T155+T170+T172</f>
        <v>10.007306330000002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8" t="s">
        <v>74</v>
      </c>
      <c r="AU125" s="18" t="s">
        <v>115</v>
      </c>
      <c r="BK125" s="175">
        <f>BK126+BK155+BK170+BK172</f>
        <v>0</v>
      </c>
    </row>
    <row r="126" s="12" customFormat="1" ht="25.92" customHeight="1">
      <c r="A126" s="12"/>
      <c r="B126" s="176"/>
      <c r="C126" s="12"/>
      <c r="D126" s="177" t="s">
        <v>74</v>
      </c>
      <c r="E126" s="178" t="s">
        <v>137</v>
      </c>
      <c r="F126" s="178" t="s">
        <v>138</v>
      </c>
      <c r="G126" s="12"/>
      <c r="H126" s="12"/>
      <c r="I126" s="179"/>
      <c r="J126" s="164">
        <f>BK126</f>
        <v>0</v>
      </c>
      <c r="K126" s="12"/>
      <c r="L126" s="176"/>
      <c r="M126" s="180"/>
      <c r="N126" s="181"/>
      <c r="O126" s="181"/>
      <c r="P126" s="182">
        <f>P127</f>
        <v>0</v>
      </c>
      <c r="Q126" s="181"/>
      <c r="R126" s="182">
        <f>R127</f>
        <v>0.0013208572</v>
      </c>
      <c r="S126" s="181"/>
      <c r="T126" s="183">
        <f>T127</f>
        <v>8.7821560000000023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7" t="s">
        <v>83</v>
      </c>
      <c r="AT126" s="184" t="s">
        <v>74</v>
      </c>
      <c r="AU126" s="184" t="s">
        <v>75</v>
      </c>
      <c r="AY126" s="177" t="s">
        <v>139</v>
      </c>
      <c r="BK126" s="185">
        <f>BK127</f>
        <v>0</v>
      </c>
    </row>
    <row r="127" s="12" customFormat="1" ht="22.8" customHeight="1">
      <c r="A127" s="12"/>
      <c r="B127" s="176"/>
      <c r="C127" s="12"/>
      <c r="D127" s="177" t="s">
        <v>74</v>
      </c>
      <c r="E127" s="186" t="s">
        <v>140</v>
      </c>
      <c r="F127" s="186" t="s">
        <v>141</v>
      </c>
      <c r="G127" s="12"/>
      <c r="H127" s="12"/>
      <c r="I127" s="179"/>
      <c r="J127" s="187">
        <f>BK127</f>
        <v>0</v>
      </c>
      <c r="K127" s="12"/>
      <c r="L127" s="176"/>
      <c r="M127" s="180"/>
      <c r="N127" s="181"/>
      <c r="O127" s="181"/>
      <c r="P127" s="182">
        <f>SUM(P128:P154)</f>
        <v>0</v>
      </c>
      <c r="Q127" s="181"/>
      <c r="R127" s="182">
        <f>SUM(R128:R154)</f>
        <v>0.0013208572</v>
      </c>
      <c r="S127" s="181"/>
      <c r="T127" s="183">
        <f>SUM(T128:T154)</f>
        <v>8.7821560000000023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7" t="s">
        <v>83</v>
      </c>
      <c r="AT127" s="184" t="s">
        <v>74</v>
      </c>
      <c r="AU127" s="184" t="s">
        <v>83</v>
      </c>
      <c r="AY127" s="177" t="s">
        <v>139</v>
      </c>
      <c r="BK127" s="185">
        <f>SUM(BK128:BK154)</f>
        <v>0</v>
      </c>
    </row>
    <row r="128" s="2" customFormat="1" ht="24.15" customHeight="1">
      <c r="A128" s="37"/>
      <c r="B128" s="188"/>
      <c r="C128" s="189" t="s">
        <v>83</v>
      </c>
      <c r="D128" s="189" t="s">
        <v>142</v>
      </c>
      <c r="E128" s="190" t="s">
        <v>143</v>
      </c>
      <c r="F128" s="191" t="s">
        <v>144</v>
      </c>
      <c r="G128" s="192" t="s">
        <v>145</v>
      </c>
      <c r="H128" s="193">
        <v>119.86</v>
      </c>
      <c r="I128" s="194"/>
      <c r="J128" s="195">
        <f>ROUND(I128*H128,2)</f>
        <v>0</v>
      </c>
      <c r="K128" s="196"/>
      <c r="L128" s="38"/>
      <c r="M128" s="197" t="s">
        <v>1</v>
      </c>
      <c r="N128" s="198" t="s">
        <v>41</v>
      </c>
      <c r="O128" s="81"/>
      <c r="P128" s="199">
        <f>O128*H128</f>
        <v>0</v>
      </c>
      <c r="Q128" s="199">
        <v>1.102E-05</v>
      </c>
      <c r="R128" s="199">
        <f>Q128*H128</f>
        <v>0.0013208572</v>
      </c>
      <c r="S128" s="199">
        <v>0.0060000000000000001</v>
      </c>
      <c r="T128" s="200">
        <f>S128*H128</f>
        <v>0.71916000000000002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1" t="s">
        <v>146</v>
      </c>
      <c r="AT128" s="201" t="s">
        <v>142</v>
      </c>
      <c r="AU128" s="201" t="s">
        <v>93</v>
      </c>
      <c r="AY128" s="18" t="s">
        <v>139</v>
      </c>
      <c r="BE128" s="202">
        <f>IF(N128="základná",J128,0)</f>
        <v>0</v>
      </c>
      <c r="BF128" s="202">
        <f>IF(N128="znížená",J128,0)</f>
        <v>0</v>
      </c>
      <c r="BG128" s="202">
        <f>IF(N128="zákl. prenesená",J128,0)</f>
        <v>0</v>
      </c>
      <c r="BH128" s="202">
        <f>IF(N128="zníž. prenesená",J128,0)</f>
        <v>0</v>
      </c>
      <c r="BI128" s="202">
        <f>IF(N128="nulová",J128,0)</f>
        <v>0</v>
      </c>
      <c r="BJ128" s="18" t="s">
        <v>93</v>
      </c>
      <c r="BK128" s="202">
        <f>ROUND(I128*H128,2)</f>
        <v>0</v>
      </c>
      <c r="BL128" s="18" t="s">
        <v>146</v>
      </c>
      <c r="BM128" s="201" t="s">
        <v>147</v>
      </c>
    </row>
    <row r="129" s="2" customFormat="1" ht="37.8" customHeight="1">
      <c r="A129" s="37"/>
      <c r="B129" s="188"/>
      <c r="C129" s="189" t="s">
        <v>93</v>
      </c>
      <c r="D129" s="189" t="s">
        <v>142</v>
      </c>
      <c r="E129" s="190" t="s">
        <v>148</v>
      </c>
      <c r="F129" s="191" t="s">
        <v>149</v>
      </c>
      <c r="G129" s="192" t="s">
        <v>145</v>
      </c>
      <c r="H129" s="193">
        <v>91.219999999999999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41</v>
      </c>
      <c r="O129" s="81"/>
      <c r="P129" s="199">
        <f>O129*H129</f>
        <v>0</v>
      </c>
      <c r="Q129" s="199">
        <v>0</v>
      </c>
      <c r="R129" s="199">
        <f>Q129*H129</f>
        <v>0</v>
      </c>
      <c r="S129" s="199">
        <v>0.065000000000000002</v>
      </c>
      <c r="T129" s="200">
        <f>S129*H129</f>
        <v>5.9293000000000005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146</v>
      </c>
      <c r="AT129" s="201" t="s">
        <v>142</v>
      </c>
      <c r="AU129" s="201" t="s">
        <v>93</v>
      </c>
      <c r="AY129" s="18" t="s">
        <v>139</v>
      </c>
      <c r="BE129" s="202">
        <f>IF(N129="základná",J129,0)</f>
        <v>0</v>
      </c>
      <c r="BF129" s="202">
        <f>IF(N129="znížená",J129,0)</f>
        <v>0</v>
      </c>
      <c r="BG129" s="202">
        <f>IF(N129="zákl. prenesená",J129,0)</f>
        <v>0</v>
      </c>
      <c r="BH129" s="202">
        <f>IF(N129="zníž. prenesená",J129,0)</f>
        <v>0</v>
      </c>
      <c r="BI129" s="202">
        <f>IF(N129="nulová",J129,0)</f>
        <v>0</v>
      </c>
      <c r="BJ129" s="18" t="s">
        <v>93</v>
      </c>
      <c r="BK129" s="202">
        <f>ROUND(I129*H129,2)</f>
        <v>0</v>
      </c>
      <c r="BL129" s="18" t="s">
        <v>146</v>
      </c>
      <c r="BM129" s="201" t="s">
        <v>150</v>
      </c>
    </row>
    <row r="130" s="13" customFormat="1">
      <c r="A130" s="13"/>
      <c r="B130" s="203"/>
      <c r="C130" s="13"/>
      <c r="D130" s="204" t="s">
        <v>151</v>
      </c>
      <c r="E130" s="205" t="s">
        <v>1</v>
      </c>
      <c r="F130" s="206" t="s">
        <v>152</v>
      </c>
      <c r="G130" s="13"/>
      <c r="H130" s="205" t="s">
        <v>1</v>
      </c>
      <c r="I130" s="207"/>
      <c r="J130" s="13"/>
      <c r="K130" s="13"/>
      <c r="L130" s="203"/>
      <c r="M130" s="208"/>
      <c r="N130" s="209"/>
      <c r="O130" s="209"/>
      <c r="P130" s="209"/>
      <c r="Q130" s="209"/>
      <c r="R130" s="209"/>
      <c r="S130" s="209"/>
      <c r="T130" s="210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05" t="s">
        <v>151</v>
      </c>
      <c r="AU130" s="205" t="s">
        <v>93</v>
      </c>
      <c r="AV130" s="13" t="s">
        <v>83</v>
      </c>
      <c r="AW130" s="13" t="s">
        <v>31</v>
      </c>
      <c r="AX130" s="13" t="s">
        <v>75</v>
      </c>
      <c r="AY130" s="205" t="s">
        <v>139</v>
      </c>
    </row>
    <row r="131" s="14" customFormat="1">
      <c r="A131" s="14"/>
      <c r="B131" s="211"/>
      <c r="C131" s="14"/>
      <c r="D131" s="204" t="s">
        <v>151</v>
      </c>
      <c r="E131" s="212" t="s">
        <v>1</v>
      </c>
      <c r="F131" s="213" t="s">
        <v>153</v>
      </c>
      <c r="G131" s="14"/>
      <c r="H131" s="214">
        <v>91.219999999999999</v>
      </c>
      <c r="I131" s="215"/>
      <c r="J131" s="14"/>
      <c r="K131" s="14"/>
      <c r="L131" s="211"/>
      <c r="M131" s="216"/>
      <c r="N131" s="217"/>
      <c r="O131" s="217"/>
      <c r="P131" s="217"/>
      <c r="Q131" s="217"/>
      <c r="R131" s="217"/>
      <c r="S131" s="217"/>
      <c r="T131" s="21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12" t="s">
        <v>151</v>
      </c>
      <c r="AU131" s="212" t="s">
        <v>93</v>
      </c>
      <c r="AV131" s="14" t="s">
        <v>93</v>
      </c>
      <c r="AW131" s="14" t="s">
        <v>31</v>
      </c>
      <c r="AX131" s="14" t="s">
        <v>75</v>
      </c>
      <c r="AY131" s="212" t="s">
        <v>139</v>
      </c>
    </row>
    <row r="132" s="15" customFormat="1">
      <c r="A132" s="15"/>
      <c r="B132" s="219"/>
      <c r="C132" s="15"/>
      <c r="D132" s="204" t="s">
        <v>151</v>
      </c>
      <c r="E132" s="220" t="s">
        <v>1</v>
      </c>
      <c r="F132" s="221" t="s">
        <v>154</v>
      </c>
      <c r="G132" s="15"/>
      <c r="H132" s="222">
        <v>91.219999999999999</v>
      </c>
      <c r="I132" s="223"/>
      <c r="J132" s="15"/>
      <c r="K132" s="15"/>
      <c r="L132" s="219"/>
      <c r="M132" s="224"/>
      <c r="N132" s="225"/>
      <c r="O132" s="225"/>
      <c r="P132" s="225"/>
      <c r="Q132" s="225"/>
      <c r="R132" s="225"/>
      <c r="S132" s="225"/>
      <c r="T132" s="22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20" t="s">
        <v>151</v>
      </c>
      <c r="AU132" s="220" t="s">
        <v>93</v>
      </c>
      <c r="AV132" s="15" t="s">
        <v>146</v>
      </c>
      <c r="AW132" s="15" t="s">
        <v>31</v>
      </c>
      <c r="AX132" s="15" t="s">
        <v>83</v>
      </c>
      <c r="AY132" s="220" t="s">
        <v>139</v>
      </c>
    </row>
    <row r="133" s="2" customFormat="1" ht="21.75" customHeight="1">
      <c r="A133" s="37"/>
      <c r="B133" s="188"/>
      <c r="C133" s="189" t="s">
        <v>155</v>
      </c>
      <c r="D133" s="189" t="s">
        <v>142</v>
      </c>
      <c r="E133" s="190" t="s">
        <v>156</v>
      </c>
      <c r="F133" s="191" t="s">
        <v>157</v>
      </c>
      <c r="G133" s="192" t="s">
        <v>158</v>
      </c>
      <c r="H133" s="193">
        <v>59.799999999999997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41</v>
      </c>
      <c r="O133" s="81"/>
      <c r="P133" s="199">
        <f>O133*H133</f>
        <v>0</v>
      </c>
      <c r="Q133" s="199">
        <v>0</v>
      </c>
      <c r="R133" s="199">
        <f>Q133*H133</f>
        <v>0</v>
      </c>
      <c r="S133" s="199">
        <v>0.0050000000000000001</v>
      </c>
      <c r="T133" s="200">
        <f>S133*H133</f>
        <v>0.29899999999999999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146</v>
      </c>
      <c r="AT133" s="201" t="s">
        <v>142</v>
      </c>
      <c r="AU133" s="201" t="s">
        <v>93</v>
      </c>
      <c r="AY133" s="18" t="s">
        <v>139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8" t="s">
        <v>93</v>
      </c>
      <c r="BK133" s="202">
        <f>ROUND(I133*H133,2)</f>
        <v>0</v>
      </c>
      <c r="BL133" s="18" t="s">
        <v>146</v>
      </c>
      <c r="BM133" s="201" t="s">
        <v>159</v>
      </c>
    </row>
    <row r="134" s="13" customFormat="1">
      <c r="A134" s="13"/>
      <c r="B134" s="203"/>
      <c r="C134" s="13"/>
      <c r="D134" s="204" t="s">
        <v>151</v>
      </c>
      <c r="E134" s="205" t="s">
        <v>1</v>
      </c>
      <c r="F134" s="206" t="s">
        <v>152</v>
      </c>
      <c r="G134" s="13"/>
      <c r="H134" s="205" t="s">
        <v>1</v>
      </c>
      <c r="I134" s="207"/>
      <c r="J134" s="13"/>
      <c r="K134" s="13"/>
      <c r="L134" s="203"/>
      <c r="M134" s="208"/>
      <c r="N134" s="209"/>
      <c r="O134" s="209"/>
      <c r="P134" s="209"/>
      <c r="Q134" s="209"/>
      <c r="R134" s="209"/>
      <c r="S134" s="209"/>
      <c r="T134" s="210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05" t="s">
        <v>151</v>
      </c>
      <c r="AU134" s="205" t="s">
        <v>93</v>
      </c>
      <c r="AV134" s="13" t="s">
        <v>83</v>
      </c>
      <c r="AW134" s="13" t="s">
        <v>31</v>
      </c>
      <c r="AX134" s="13" t="s">
        <v>75</v>
      </c>
      <c r="AY134" s="205" t="s">
        <v>139</v>
      </c>
    </row>
    <row r="135" s="14" customFormat="1">
      <c r="A135" s="14"/>
      <c r="B135" s="211"/>
      <c r="C135" s="14"/>
      <c r="D135" s="204" t="s">
        <v>151</v>
      </c>
      <c r="E135" s="212" t="s">
        <v>1</v>
      </c>
      <c r="F135" s="213" t="s">
        <v>160</v>
      </c>
      <c r="G135" s="14"/>
      <c r="H135" s="214">
        <v>17.210000000000001</v>
      </c>
      <c r="I135" s="215"/>
      <c r="J135" s="14"/>
      <c r="K135" s="14"/>
      <c r="L135" s="211"/>
      <c r="M135" s="216"/>
      <c r="N135" s="217"/>
      <c r="O135" s="217"/>
      <c r="P135" s="217"/>
      <c r="Q135" s="217"/>
      <c r="R135" s="217"/>
      <c r="S135" s="217"/>
      <c r="T135" s="21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12" t="s">
        <v>151</v>
      </c>
      <c r="AU135" s="212" t="s">
        <v>93</v>
      </c>
      <c r="AV135" s="14" t="s">
        <v>93</v>
      </c>
      <c r="AW135" s="14" t="s">
        <v>31</v>
      </c>
      <c r="AX135" s="14" t="s">
        <v>75</v>
      </c>
      <c r="AY135" s="212" t="s">
        <v>139</v>
      </c>
    </row>
    <row r="136" s="14" customFormat="1">
      <c r="A136" s="14"/>
      <c r="B136" s="211"/>
      <c r="C136" s="14"/>
      <c r="D136" s="204" t="s">
        <v>151</v>
      </c>
      <c r="E136" s="212" t="s">
        <v>1</v>
      </c>
      <c r="F136" s="213" t="s">
        <v>161</v>
      </c>
      <c r="G136" s="14"/>
      <c r="H136" s="214">
        <v>42.590000000000003</v>
      </c>
      <c r="I136" s="215"/>
      <c r="J136" s="14"/>
      <c r="K136" s="14"/>
      <c r="L136" s="211"/>
      <c r="M136" s="216"/>
      <c r="N136" s="217"/>
      <c r="O136" s="217"/>
      <c r="P136" s="217"/>
      <c r="Q136" s="217"/>
      <c r="R136" s="217"/>
      <c r="S136" s="217"/>
      <c r="T136" s="21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12" t="s">
        <v>151</v>
      </c>
      <c r="AU136" s="212" t="s">
        <v>93</v>
      </c>
      <c r="AV136" s="14" t="s">
        <v>93</v>
      </c>
      <c r="AW136" s="14" t="s">
        <v>31</v>
      </c>
      <c r="AX136" s="14" t="s">
        <v>75</v>
      </c>
      <c r="AY136" s="212" t="s">
        <v>139</v>
      </c>
    </row>
    <row r="137" s="15" customFormat="1">
      <c r="A137" s="15"/>
      <c r="B137" s="219"/>
      <c r="C137" s="15"/>
      <c r="D137" s="204" t="s">
        <v>151</v>
      </c>
      <c r="E137" s="220" t="s">
        <v>1</v>
      </c>
      <c r="F137" s="221" t="s">
        <v>154</v>
      </c>
      <c r="G137" s="15"/>
      <c r="H137" s="222">
        <v>59.800000000000004</v>
      </c>
      <c r="I137" s="223"/>
      <c r="J137" s="15"/>
      <c r="K137" s="15"/>
      <c r="L137" s="219"/>
      <c r="M137" s="224"/>
      <c r="N137" s="225"/>
      <c r="O137" s="225"/>
      <c r="P137" s="225"/>
      <c r="Q137" s="225"/>
      <c r="R137" s="225"/>
      <c r="S137" s="225"/>
      <c r="T137" s="22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20" t="s">
        <v>151</v>
      </c>
      <c r="AU137" s="220" t="s">
        <v>93</v>
      </c>
      <c r="AV137" s="15" t="s">
        <v>146</v>
      </c>
      <c r="AW137" s="15" t="s">
        <v>31</v>
      </c>
      <c r="AX137" s="15" t="s">
        <v>83</v>
      </c>
      <c r="AY137" s="220" t="s">
        <v>139</v>
      </c>
    </row>
    <row r="138" s="2" customFormat="1" ht="24.15" customHeight="1">
      <c r="A138" s="37"/>
      <c r="B138" s="188"/>
      <c r="C138" s="189" t="s">
        <v>146</v>
      </c>
      <c r="D138" s="189" t="s">
        <v>142</v>
      </c>
      <c r="E138" s="190" t="s">
        <v>162</v>
      </c>
      <c r="F138" s="191" t="s">
        <v>163</v>
      </c>
      <c r="G138" s="192" t="s">
        <v>145</v>
      </c>
      <c r="H138" s="193">
        <v>4.6459999999999999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41</v>
      </c>
      <c r="O138" s="81"/>
      <c r="P138" s="199">
        <f>O138*H138</f>
        <v>0</v>
      </c>
      <c r="Q138" s="199">
        <v>0</v>
      </c>
      <c r="R138" s="199">
        <f>Q138*H138</f>
        <v>0</v>
      </c>
      <c r="S138" s="199">
        <v>0.075999999999999998</v>
      </c>
      <c r="T138" s="200">
        <f>S138*H138</f>
        <v>0.35309599999999997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146</v>
      </c>
      <c r="AT138" s="201" t="s">
        <v>142</v>
      </c>
      <c r="AU138" s="201" t="s">
        <v>93</v>
      </c>
      <c r="AY138" s="18" t="s">
        <v>139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146</v>
      </c>
      <c r="BM138" s="201" t="s">
        <v>164</v>
      </c>
    </row>
    <row r="139" s="13" customFormat="1">
      <c r="A139" s="13"/>
      <c r="B139" s="203"/>
      <c r="C139" s="13"/>
      <c r="D139" s="204" t="s">
        <v>151</v>
      </c>
      <c r="E139" s="205" t="s">
        <v>1</v>
      </c>
      <c r="F139" s="206" t="s">
        <v>152</v>
      </c>
      <c r="G139" s="13"/>
      <c r="H139" s="205" t="s">
        <v>1</v>
      </c>
      <c r="I139" s="207"/>
      <c r="J139" s="13"/>
      <c r="K139" s="13"/>
      <c r="L139" s="203"/>
      <c r="M139" s="208"/>
      <c r="N139" s="209"/>
      <c r="O139" s="209"/>
      <c r="P139" s="209"/>
      <c r="Q139" s="209"/>
      <c r="R139" s="209"/>
      <c r="S139" s="209"/>
      <c r="T139" s="210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05" t="s">
        <v>151</v>
      </c>
      <c r="AU139" s="205" t="s">
        <v>93</v>
      </c>
      <c r="AV139" s="13" t="s">
        <v>83</v>
      </c>
      <c r="AW139" s="13" t="s">
        <v>31</v>
      </c>
      <c r="AX139" s="13" t="s">
        <v>75</v>
      </c>
      <c r="AY139" s="205" t="s">
        <v>139</v>
      </c>
    </row>
    <row r="140" s="14" customFormat="1">
      <c r="A140" s="14"/>
      <c r="B140" s="211"/>
      <c r="C140" s="14"/>
      <c r="D140" s="204" t="s">
        <v>151</v>
      </c>
      <c r="E140" s="212" t="s">
        <v>1</v>
      </c>
      <c r="F140" s="213" t="s">
        <v>165</v>
      </c>
      <c r="G140" s="14"/>
      <c r="H140" s="214">
        <v>4.6459999999999999</v>
      </c>
      <c r="I140" s="215"/>
      <c r="J140" s="14"/>
      <c r="K140" s="14"/>
      <c r="L140" s="211"/>
      <c r="M140" s="216"/>
      <c r="N140" s="217"/>
      <c r="O140" s="217"/>
      <c r="P140" s="217"/>
      <c r="Q140" s="217"/>
      <c r="R140" s="217"/>
      <c r="S140" s="217"/>
      <c r="T140" s="21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12" t="s">
        <v>151</v>
      </c>
      <c r="AU140" s="212" t="s">
        <v>93</v>
      </c>
      <c r="AV140" s="14" t="s">
        <v>93</v>
      </c>
      <c r="AW140" s="14" t="s">
        <v>31</v>
      </c>
      <c r="AX140" s="14" t="s">
        <v>75</v>
      </c>
      <c r="AY140" s="212" t="s">
        <v>139</v>
      </c>
    </row>
    <row r="141" s="15" customFormat="1">
      <c r="A141" s="15"/>
      <c r="B141" s="219"/>
      <c r="C141" s="15"/>
      <c r="D141" s="204" t="s">
        <v>151</v>
      </c>
      <c r="E141" s="220" t="s">
        <v>1</v>
      </c>
      <c r="F141" s="221" t="s">
        <v>154</v>
      </c>
      <c r="G141" s="15"/>
      <c r="H141" s="222">
        <v>4.6459999999999999</v>
      </c>
      <c r="I141" s="223"/>
      <c r="J141" s="15"/>
      <c r="K141" s="15"/>
      <c r="L141" s="219"/>
      <c r="M141" s="224"/>
      <c r="N141" s="225"/>
      <c r="O141" s="225"/>
      <c r="P141" s="225"/>
      <c r="Q141" s="225"/>
      <c r="R141" s="225"/>
      <c r="S141" s="225"/>
      <c r="T141" s="22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20" t="s">
        <v>151</v>
      </c>
      <c r="AU141" s="220" t="s">
        <v>93</v>
      </c>
      <c r="AV141" s="15" t="s">
        <v>146</v>
      </c>
      <c r="AW141" s="15" t="s">
        <v>31</v>
      </c>
      <c r="AX141" s="15" t="s">
        <v>83</v>
      </c>
      <c r="AY141" s="220" t="s">
        <v>139</v>
      </c>
    </row>
    <row r="142" s="2" customFormat="1" ht="24.15" customHeight="1">
      <c r="A142" s="37"/>
      <c r="B142" s="188"/>
      <c r="C142" s="189" t="s">
        <v>166</v>
      </c>
      <c r="D142" s="189" t="s">
        <v>142</v>
      </c>
      <c r="E142" s="190" t="s">
        <v>167</v>
      </c>
      <c r="F142" s="191" t="s">
        <v>168</v>
      </c>
      <c r="G142" s="192" t="s">
        <v>169</v>
      </c>
      <c r="H142" s="193">
        <v>3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41</v>
      </c>
      <c r="O142" s="81"/>
      <c r="P142" s="199">
        <f>O142*H142</f>
        <v>0</v>
      </c>
      <c r="Q142" s="199">
        <v>0</v>
      </c>
      <c r="R142" s="199">
        <f>Q142*H142</f>
        <v>0</v>
      </c>
      <c r="S142" s="199">
        <v>0.025999999999999999</v>
      </c>
      <c r="T142" s="200">
        <f>S142*H142</f>
        <v>0.078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146</v>
      </c>
      <c r="AT142" s="201" t="s">
        <v>142</v>
      </c>
      <c r="AU142" s="201" t="s">
        <v>93</v>
      </c>
      <c r="AY142" s="18" t="s">
        <v>139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8" t="s">
        <v>93</v>
      </c>
      <c r="BK142" s="202">
        <f>ROUND(I142*H142,2)</f>
        <v>0</v>
      </c>
      <c r="BL142" s="18" t="s">
        <v>146</v>
      </c>
      <c r="BM142" s="201" t="s">
        <v>170</v>
      </c>
    </row>
    <row r="143" s="2" customFormat="1" ht="24.15" customHeight="1">
      <c r="A143" s="37"/>
      <c r="B143" s="188"/>
      <c r="C143" s="189" t="s">
        <v>171</v>
      </c>
      <c r="D143" s="189" t="s">
        <v>142</v>
      </c>
      <c r="E143" s="190" t="s">
        <v>172</v>
      </c>
      <c r="F143" s="191" t="s">
        <v>173</v>
      </c>
      <c r="G143" s="192" t="s">
        <v>169</v>
      </c>
      <c r="H143" s="193">
        <v>1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81"/>
      <c r="P143" s="199">
        <f>O143*H143</f>
        <v>0</v>
      </c>
      <c r="Q143" s="199">
        <v>0</v>
      </c>
      <c r="R143" s="199">
        <f>Q143*H143</f>
        <v>0</v>
      </c>
      <c r="S143" s="199">
        <v>0.029999999999999999</v>
      </c>
      <c r="T143" s="200">
        <f>S143*H143</f>
        <v>0.029999999999999999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146</v>
      </c>
      <c r="AT143" s="201" t="s">
        <v>142</v>
      </c>
      <c r="AU143" s="201" t="s">
        <v>93</v>
      </c>
      <c r="AY143" s="18" t="s">
        <v>139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93</v>
      </c>
      <c r="BK143" s="202">
        <f>ROUND(I143*H143,2)</f>
        <v>0</v>
      </c>
      <c r="BL143" s="18" t="s">
        <v>146</v>
      </c>
      <c r="BM143" s="201" t="s">
        <v>174</v>
      </c>
    </row>
    <row r="144" s="2" customFormat="1" ht="37.8" customHeight="1">
      <c r="A144" s="37"/>
      <c r="B144" s="188"/>
      <c r="C144" s="189" t="s">
        <v>175</v>
      </c>
      <c r="D144" s="189" t="s">
        <v>142</v>
      </c>
      <c r="E144" s="190" t="s">
        <v>176</v>
      </c>
      <c r="F144" s="191" t="s">
        <v>177</v>
      </c>
      <c r="G144" s="192" t="s">
        <v>145</v>
      </c>
      <c r="H144" s="193">
        <v>20.199999999999999</v>
      </c>
      <c r="I144" s="194"/>
      <c r="J144" s="195">
        <f>ROUND(I144*H144,2)</f>
        <v>0</v>
      </c>
      <c r="K144" s="196"/>
      <c r="L144" s="38"/>
      <c r="M144" s="197" t="s">
        <v>1</v>
      </c>
      <c r="N144" s="198" t="s">
        <v>41</v>
      </c>
      <c r="O144" s="81"/>
      <c r="P144" s="199">
        <f>O144*H144</f>
        <v>0</v>
      </c>
      <c r="Q144" s="199">
        <v>0</v>
      </c>
      <c r="R144" s="199">
        <f>Q144*H144</f>
        <v>0</v>
      </c>
      <c r="S144" s="199">
        <v>0.068000000000000005</v>
      </c>
      <c r="T144" s="200">
        <f>S144*H144</f>
        <v>1.3736000000000002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1" t="s">
        <v>146</v>
      </c>
      <c r="AT144" s="201" t="s">
        <v>142</v>
      </c>
      <c r="AU144" s="201" t="s">
        <v>93</v>
      </c>
      <c r="AY144" s="18" t="s">
        <v>139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8" t="s">
        <v>93</v>
      </c>
      <c r="BK144" s="202">
        <f>ROUND(I144*H144,2)</f>
        <v>0</v>
      </c>
      <c r="BL144" s="18" t="s">
        <v>146</v>
      </c>
      <c r="BM144" s="201" t="s">
        <v>178</v>
      </c>
    </row>
    <row r="145" s="13" customFormat="1">
      <c r="A145" s="13"/>
      <c r="B145" s="203"/>
      <c r="C145" s="13"/>
      <c r="D145" s="204" t="s">
        <v>151</v>
      </c>
      <c r="E145" s="205" t="s">
        <v>1</v>
      </c>
      <c r="F145" s="206" t="s">
        <v>152</v>
      </c>
      <c r="G145" s="13"/>
      <c r="H145" s="205" t="s">
        <v>1</v>
      </c>
      <c r="I145" s="207"/>
      <c r="J145" s="13"/>
      <c r="K145" s="13"/>
      <c r="L145" s="203"/>
      <c r="M145" s="208"/>
      <c r="N145" s="209"/>
      <c r="O145" s="209"/>
      <c r="P145" s="209"/>
      <c r="Q145" s="209"/>
      <c r="R145" s="209"/>
      <c r="S145" s="209"/>
      <c r="T145" s="21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05" t="s">
        <v>151</v>
      </c>
      <c r="AU145" s="205" t="s">
        <v>93</v>
      </c>
      <c r="AV145" s="13" t="s">
        <v>83</v>
      </c>
      <c r="AW145" s="13" t="s">
        <v>31</v>
      </c>
      <c r="AX145" s="13" t="s">
        <v>75</v>
      </c>
      <c r="AY145" s="205" t="s">
        <v>139</v>
      </c>
    </row>
    <row r="146" s="14" customFormat="1">
      <c r="A146" s="14"/>
      <c r="B146" s="211"/>
      <c r="C146" s="14"/>
      <c r="D146" s="204" t="s">
        <v>151</v>
      </c>
      <c r="E146" s="212" t="s">
        <v>1</v>
      </c>
      <c r="F146" s="213" t="s">
        <v>179</v>
      </c>
      <c r="G146" s="14"/>
      <c r="H146" s="214">
        <v>20.199999999999999</v>
      </c>
      <c r="I146" s="215"/>
      <c r="J146" s="14"/>
      <c r="K146" s="14"/>
      <c r="L146" s="211"/>
      <c r="M146" s="216"/>
      <c r="N146" s="217"/>
      <c r="O146" s="217"/>
      <c r="P146" s="217"/>
      <c r="Q146" s="217"/>
      <c r="R146" s="217"/>
      <c r="S146" s="217"/>
      <c r="T146" s="21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12" t="s">
        <v>151</v>
      </c>
      <c r="AU146" s="212" t="s">
        <v>93</v>
      </c>
      <c r="AV146" s="14" t="s">
        <v>93</v>
      </c>
      <c r="AW146" s="14" t="s">
        <v>31</v>
      </c>
      <c r="AX146" s="14" t="s">
        <v>75</v>
      </c>
      <c r="AY146" s="212" t="s">
        <v>139</v>
      </c>
    </row>
    <row r="147" s="15" customFormat="1">
      <c r="A147" s="15"/>
      <c r="B147" s="219"/>
      <c r="C147" s="15"/>
      <c r="D147" s="204" t="s">
        <v>151</v>
      </c>
      <c r="E147" s="220" t="s">
        <v>1</v>
      </c>
      <c r="F147" s="221" t="s">
        <v>154</v>
      </c>
      <c r="G147" s="15"/>
      <c r="H147" s="222">
        <v>20.199999999999999</v>
      </c>
      <c r="I147" s="223"/>
      <c r="J147" s="15"/>
      <c r="K147" s="15"/>
      <c r="L147" s="219"/>
      <c r="M147" s="224"/>
      <c r="N147" s="225"/>
      <c r="O147" s="225"/>
      <c r="P147" s="225"/>
      <c r="Q147" s="225"/>
      <c r="R147" s="225"/>
      <c r="S147" s="225"/>
      <c r="T147" s="22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20" t="s">
        <v>151</v>
      </c>
      <c r="AU147" s="220" t="s">
        <v>93</v>
      </c>
      <c r="AV147" s="15" t="s">
        <v>146</v>
      </c>
      <c r="AW147" s="15" t="s">
        <v>31</v>
      </c>
      <c r="AX147" s="15" t="s">
        <v>83</v>
      </c>
      <c r="AY147" s="220" t="s">
        <v>139</v>
      </c>
    </row>
    <row r="148" s="2" customFormat="1" ht="24.15" customHeight="1">
      <c r="A148" s="37"/>
      <c r="B148" s="188"/>
      <c r="C148" s="189" t="s">
        <v>180</v>
      </c>
      <c r="D148" s="189" t="s">
        <v>142</v>
      </c>
      <c r="E148" s="190" t="s">
        <v>181</v>
      </c>
      <c r="F148" s="191" t="s">
        <v>182</v>
      </c>
      <c r="G148" s="192" t="s">
        <v>183</v>
      </c>
      <c r="H148" s="193">
        <v>10.007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41</v>
      </c>
      <c r="O148" s="8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146</v>
      </c>
      <c r="AT148" s="201" t="s">
        <v>142</v>
      </c>
      <c r="AU148" s="201" t="s">
        <v>93</v>
      </c>
      <c r="AY148" s="18" t="s">
        <v>139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93</v>
      </c>
      <c r="BK148" s="202">
        <f>ROUND(I148*H148,2)</f>
        <v>0</v>
      </c>
      <c r="BL148" s="18" t="s">
        <v>146</v>
      </c>
      <c r="BM148" s="201" t="s">
        <v>184</v>
      </c>
    </row>
    <row r="149" s="2" customFormat="1" ht="21.75" customHeight="1">
      <c r="A149" s="37"/>
      <c r="B149" s="188"/>
      <c r="C149" s="189" t="s">
        <v>140</v>
      </c>
      <c r="D149" s="189" t="s">
        <v>142</v>
      </c>
      <c r="E149" s="190" t="s">
        <v>185</v>
      </c>
      <c r="F149" s="191" t="s">
        <v>186</v>
      </c>
      <c r="G149" s="192" t="s">
        <v>183</v>
      </c>
      <c r="H149" s="193">
        <v>10.007</v>
      </c>
      <c r="I149" s="194"/>
      <c r="J149" s="195">
        <f>ROUND(I149*H149,2)</f>
        <v>0</v>
      </c>
      <c r="K149" s="196"/>
      <c r="L149" s="38"/>
      <c r="M149" s="197" t="s">
        <v>1</v>
      </c>
      <c r="N149" s="198" t="s">
        <v>41</v>
      </c>
      <c r="O149" s="8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1" t="s">
        <v>146</v>
      </c>
      <c r="AT149" s="201" t="s">
        <v>142</v>
      </c>
      <c r="AU149" s="201" t="s">
        <v>93</v>
      </c>
      <c r="AY149" s="18" t="s">
        <v>139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8" t="s">
        <v>93</v>
      </c>
      <c r="BK149" s="202">
        <f>ROUND(I149*H149,2)</f>
        <v>0</v>
      </c>
      <c r="BL149" s="18" t="s">
        <v>146</v>
      </c>
      <c r="BM149" s="201" t="s">
        <v>187</v>
      </c>
    </row>
    <row r="150" s="2" customFormat="1" ht="24.15" customHeight="1">
      <c r="A150" s="37"/>
      <c r="B150" s="188"/>
      <c r="C150" s="189" t="s">
        <v>188</v>
      </c>
      <c r="D150" s="189" t="s">
        <v>142</v>
      </c>
      <c r="E150" s="190" t="s">
        <v>189</v>
      </c>
      <c r="F150" s="191" t="s">
        <v>190</v>
      </c>
      <c r="G150" s="192" t="s">
        <v>183</v>
      </c>
      <c r="H150" s="193">
        <v>190.13300000000001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41</v>
      </c>
      <c r="O150" s="8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146</v>
      </c>
      <c r="AT150" s="201" t="s">
        <v>142</v>
      </c>
      <c r="AU150" s="201" t="s">
        <v>93</v>
      </c>
      <c r="AY150" s="18" t="s">
        <v>139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8" t="s">
        <v>93</v>
      </c>
      <c r="BK150" s="202">
        <f>ROUND(I150*H150,2)</f>
        <v>0</v>
      </c>
      <c r="BL150" s="18" t="s">
        <v>146</v>
      </c>
      <c r="BM150" s="201" t="s">
        <v>191</v>
      </c>
    </row>
    <row r="151" s="14" customFormat="1">
      <c r="A151" s="14"/>
      <c r="B151" s="211"/>
      <c r="C151" s="14"/>
      <c r="D151" s="204" t="s">
        <v>151</v>
      </c>
      <c r="E151" s="14"/>
      <c r="F151" s="213" t="s">
        <v>192</v>
      </c>
      <c r="G151" s="14"/>
      <c r="H151" s="214">
        <v>190.13300000000001</v>
      </c>
      <c r="I151" s="215"/>
      <c r="J151" s="14"/>
      <c r="K151" s="14"/>
      <c r="L151" s="211"/>
      <c r="M151" s="216"/>
      <c r="N151" s="217"/>
      <c r="O151" s="217"/>
      <c r="P151" s="217"/>
      <c r="Q151" s="217"/>
      <c r="R151" s="217"/>
      <c r="S151" s="217"/>
      <c r="T151" s="21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12" t="s">
        <v>151</v>
      </c>
      <c r="AU151" s="212" t="s">
        <v>93</v>
      </c>
      <c r="AV151" s="14" t="s">
        <v>93</v>
      </c>
      <c r="AW151" s="14" t="s">
        <v>3</v>
      </c>
      <c r="AX151" s="14" t="s">
        <v>83</v>
      </c>
      <c r="AY151" s="212" t="s">
        <v>139</v>
      </c>
    </row>
    <row r="152" s="2" customFormat="1" ht="24.15" customHeight="1">
      <c r="A152" s="37"/>
      <c r="B152" s="188"/>
      <c r="C152" s="189" t="s">
        <v>193</v>
      </c>
      <c r="D152" s="189" t="s">
        <v>142</v>
      </c>
      <c r="E152" s="190" t="s">
        <v>194</v>
      </c>
      <c r="F152" s="191" t="s">
        <v>195</v>
      </c>
      <c r="G152" s="192" t="s">
        <v>183</v>
      </c>
      <c r="H152" s="193">
        <v>10.007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41</v>
      </c>
      <c r="O152" s="81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146</v>
      </c>
      <c r="AT152" s="201" t="s">
        <v>142</v>
      </c>
      <c r="AU152" s="201" t="s">
        <v>93</v>
      </c>
      <c r="AY152" s="18" t="s">
        <v>139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8" t="s">
        <v>93</v>
      </c>
      <c r="BK152" s="202">
        <f>ROUND(I152*H152,2)</f>
        <v>0</v>
      </c>
      <c r="BL152" s="18" t="s">
        <v>146</v>
      </c>
      <c r="BM152" s="201" t="s">
        <v>196</v>
      </c>
    </row>
    <row r="153" s="2" customFormat="1" ht="24.15" customHeight="1">
      <c r="A153" s="37"/>
      <c r="B153" s="188"/>
      <c r="C153" s="189" t="s">
        <v>197</v>
      </c>
      <c r="D153" s="189" t="s">
        <v>142</v>
      </c>
      <c r="E153" s="190" t="s">
        <v>198</v>
      </c>
      <c r="F153" s="191" t="s">
        <v>199</v>
      </c>
      <c r="G153" s="192" t="s">
        <v>183</v>
      </c>
      <c r="H153" s="193">
        <v>10.007</v>
      </c>
      <c r="I153" s="194"/>
      <c r="J153" s="195">
        <f>ROUND(I153*H153,2)</f>
        <v>0</v>
      </c>
      <c r="K153" s="196"/>
      <c r="L153" s="38"/>
      <c r="M153" s="197" t="s">
        <v>1</v>
      </c>
      <c r="N153" s="198" t="s">
        <v>41</v>
      </c>
      <c r="O153" s="8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1" t="s">
        <v>146</v>
      </c>
      <c r="AT153" s="201" t="s">
        <v>142</v>
      </c>
      <c r="AU153" s="201" t="s">
        <v>93</v>
      </c>
      <c r="AY153" s="18" t="s">
        <v>139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8" t="s">
        <v>93</v>
      </c>
      <c r="BK153" s="202">
        <f>ROUND(I153*H153,2)</f>
        <v>0</v>
      </c>
      <c r="BL153" s="18" t="s">
        <v>146</v>
      </c>
      <c r="BM153" s="201" t="s">
        <v>200</v>
      </c>
    </row>
    <row r="154" s="2" customFormat="1" ht="16.5" customHeight="1">
      <c r="A154" s="37"/>
      <c r="B154" s="188"/>
      <c r="C154" s="189" t="s">
        <v>201</v>
      </c>
      <c r="D154" s="189" t="s">
        <v>142</v>
      </c>
      <c r="E154" s="190" t="s">
        <v>202</v>
      </c>
      <c r="F154" s="191" t="s">
        <v>203</v>
      </c>
      <c r="G154" s="192" t="s">
        <v>169</v>
      </c>
      <c r="H154" s="193">
        <v>1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41</v>
      </c>
      <c r="O154" s="8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146</v>
      </c>
      <c r="AT154" s="201" t="s">
        <v>142</v>
      </c>
      <c r="AU154" s="201" t="s">
        <v>93</v>
      </c>
      <c r="AY154" s="18" t="s">
        <v>139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8" t="s">
        <v>93</v>
      </c>
      <c r="BK154" s="202">
        <f>ROUND(I154*H154,2)</f>
        <v>0</v>
      </c>
      <c r="BL154" s="18" t="s">
        <v>146</v>
      </c>
      <c r="BM154" s="201" t="s">
        <v>204</v>
      </c>
    </row>
    <row r="155" s="12" customFormat="1" ht="25.92" customHeight="1">
      <c r="A155" s="12"/>
      <c r="B155" s="176"/>
      <c r="C155" s="12"/>
      <c r="D155" s="177" t="s">
        <v>74</v>
      </c>
      <c r="E155" s="178" t="s">
        <v>205</v>
      </c>
      <c r="F155" s="178" t="s">
        <v>206</v>
      </c>
      <c r="G155" s="12"/>
      <c r="H155" s="12"/>
      <c r="I155" s="179"/>
      <c r="J155" s="164">
        <f>BK155</f>
        <v>0</v>
      </c>
      <c r="K155" s="12"/>
      <c r="L155" s="176"/>
      <c r="M155" s="180"/>
      <c r="N155" s="181"/>
      <c r="O155" s="181"/>
      <c r="P155" s="182">
        <f>P156+P161+P166+P168</f>
        <v>0</v>
      </c>
      <c r="Q155" s="181"/>
      <c r="R155" s="182">
        <f>R156+R161+R166+R168</f>
        <v>0</v>
      </c>
      <c r="S155" s="181"/>
      <c r="T155" s="183">
        <f>T156+T161+T166+T168</f>
        <v>1.22515033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77" t="s">
        <v>93</v>
      </c>
      <c r="AT155" s="184" t="s">
        <v>74</v>
      </c>
      <c r="AU155" s="184" t="s">
        <v>75</v>
      </c>
      <c r="AY155" s="177" t="s">
        <v>139</v>
      </c>
      <c r="BK155" s="185">
        <f>BK156+BK161+BK166+BK168</f>
        <v>0</v>
      </c>
    </row>
    <row r="156" s="12" customFormat="1" ht="22.8" customHeight="1">
      <c r="A156" s="12"/>
      <c r="B156" s="176"/>
      <c r="C156" s="12"/>
      <c r="D156" s="177" t="s">
        <v>74</v>
      </c>
      <c r="E156" s="186" t="s">
        <v>207</v>
      </c>
      <c r="F156" s="186" t="s">
        <v>208</v>
      </c>
      <c r="G156" s="12"/>
      <c r="H156" s="12"/>
      <c r="I156" s="179"/>
      <c r="J156" s="187">
        <f>BK156</f>
        <v>0</v>
      </c>
      <c r="K156" s="12"/>
      <c r="L156" s="176"/>
      <c r="M156" s="180"/>
      <c r="N156" s="181"/>
      <c r="O156" s="181"/>
      <c r="P156" s="182">
        <f>SUM(P157:P160)</f>
        <v>0</v>
      </c>
      <c r="Q156" s="181"/>
      <c r="R156" s="182">
        <f>SUM(R157:R160)</f>
        <v>0</v>
      </c>
      <c r="S156" s="181"/>
      <c r="T156" s="183">
        <f>SUM(T157:T160)</f>
        <v>1.1595110799999999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77" t="s">
        <v>93</v>
      </c>
      <c r="AT156" s="184" t="s">
        <v>74</v>
      </c>
      <c r="AU156" s="184" t="s">
        <v>83</v>
      </c>
      <c r="AY156" s="177" t="s">
        <v>139</v>
      </c>
      <c r="BK156" s="185">
        <f>SUM(BK157:BK160)</f>
        <v>0</v>
      </c>
    </row>
    <row r="157" s="2" customFormat="1" ht="24.15" customHeight="1">
      <c r="A157" s="37"/>
      <c r="B157" s="188"/>
      <c r="C157" s="189" t="s">
        <v>209</v>
      </c>
      <c r="D157" s="189" t="s">
        <v>142</v>
      </c>
      <c r="E157" s="190" t="s">
        <v>210</v>
      </c>
      <c r="F157" s="191" t="s">
        <v>211</v>
      </c>
      <c r="G157" s="192" t="s">
        <v>145</v>
      </c>
      <c r="H157" s="193">
        <v>36.646999999999998</v>
      </c>
      <c r="I157" s="194"/>
      <c r="J157" s="195">
        <f>ROUND(I157*H157,2)</f>
        <v>0</v>
      </c>
      <c r="K157" s="196"/>
      <c r="L157" s="38"/>
      <c r="M157" s="197" t="s">
        <v>1</v>
      </c>
      <c r="N157" s="198" t="s">
        <v>41</v>
      </c>
      <c r="O157" s="81"/>
      <c r="P157" s="199">
        <f>O157*H157</f>
        <v>0</v>
      </c>
      <c r="Q157" s="199">
        <v>0</v>
      </c>
      <c r="R157" s="199">
        <f>Q157*H157</f>
        <v>0</v>
      </c>
      <c r="S157" s="199">
        <v>0.031640000000000001</v>
      </c>
      <c r="T157" s="200">
        <f>S157*H157</f>
        <v>1.1595110799999999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212</v>
      </c>
      <c r="AT157" s="201" t="s">
        <v>142</v>
      </c>
      <c r="AU157" s="201" t="s">
        <v>93</v>
      </c>
      <c r="AY157" s="18" t="s">
        <v>139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8" t="s">
        <v>93</v>
      </c>
      <c r="BK157" s="202">
        <f>ROUND(I157*H157,2)</f>
        <v>0</v>
      </c>
      <c r="BL157" s="18" t="s">
        <v>212</v>
      </c>
      <c r="BM157" s="201" t="s">
        <v>213</v>
      </c>
    </row>
    <row r="158" s="13" customFormat="1">
      <c r="A158" s="13"/>
      <c r="B158" s="203"/>
      <c r="C158" s="13"/>
      <c r="D158" s="204" t="s">
        <v>151</v>
      </c>
      <c r="E158" s="205" t="s">
        <v>1</v>
      </c>
      <c r="F158" s="206" t="s">
        <v>152</v>
      </c>
      <c r="G158" s="13"/>
      <c r="H158" s="205" t="s">
        <v>1</v>
      </c>
      <c r="I158" s="207"/>
      <c r="J158" s="13"/>
      <c r="K158" s="13"/>
      <c r="L158" s="203"/>
      <c r="M158" s="208"/>
      <c r="N158" s="209"/>
      <c r="O158" s="209"/>
      <c r="P158" s="209"/>
      <c r="Q158" s="209"/>
      <c r="R158" s="209"/>
      <c r="S158" s="209"/>
      <c r="T158" s="21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05" t="s">
        <v>151</v>
      </c>
      <c r="AU158" s="205" t="s">
        <v>93</v>
      </c>
      <c r="AV158" s="13" t="s">
        <v>83</v>
      </c>
      <c r="AW158" s="13" t="s">
        <v>31</v>
      </c>
      <c r="AX158" s="13" t="s">
        <v>75</v>
      </c>
      <c r="AY158" s="205" t="s">
        <v>139</v>
      </c>
    </row>
    <row r="159" s="14" customFormat="1">
      <c r="A159" s="14"/>
      <c r="B159" s="211"/>
      <c r="C159" s="14"/>
      <c r="D159" s="204" t="s">
        <v>151</v>
      </c>
      <c r="E159" s="212" t="s">
        <v>1</v>
      </c>
      <c r="F159" s="213" t="s">
        <v>214</v>
      </c>
      <c r="G159" s="14"/>
      <c r="H159" s="214">
        <v>36.646999999999998</v>
      </c>
      <c r="I159" s="215"/>
      <c r="J159" s="14"/>
      <c r="K159" s="14"/>
      <c r="L159" s="211"/>
      <c r="M159" s="216"/>
      <c r="N159" s="217"/>
      <c r="O159" s="217"/>
      <c r="P159" s="217"/>
      <c r="Q159" s="217"/>
      <c r="R159" s="217"/>
      <c r="S159" s="217"/>
      <c r="T159" s="21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2" t="s">
        <v>151</v>
      </c>
      <c r="AU159" s="212" t="s">
        <v>93</v>
      </c>
      <c r="AV159" s="14" t="s">
        <v>93</v>
      </c>
      <c r="AW159" s="14" t="s">
        <v>31</v>
      </c>
      <c r="AX159" s="14" t="s">
        <v>75</v>
      </c>
      <c r="AY159" s="212" t="s">
        <v>139</v>
      </c>
    </row>
    <row r="160" s="15" customFormat="1">
      <c r="A160" s="15"/>
      <c r="B160" s="219"/>
      <c r="C160" s="15"/>
      <c r="D160" s="204" t="s">
        <v>151</v>
      </c>
      <c r="E160" s="220" t="s">
        <v>1</v>
      </c>
      <c r="F160" s="221" t="s">
        <v>154</v>
      </c>
      <c r="G160" s="15"/>
      <c r="H160" s="222">
        <v>36.646999999999998</v>
      </c>
      <c r="I160" s="223"/>
      <c r="J160" s="15"/>
      <c r="K160" s="15"/>
      <c r="L160" s="219"/>
      <c r="M160" s="224"/>
      <c r="N160" s="225"/>
      <c r="O160" s="225"/>
      <c r="P160" s="225"/>
      <c r="Q160" s="225"/>
      <c r="R160" s="225"/>
      <c r="S160" s="225"/>
      <c r="T160" s="22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20" t="s">
        <v>151</v>
      </c>
      <c r="AU160" s="220" t="s">
        <v>93</v>
      </c>
      <c r="AV160" s="15" t="s">
        <v>146</v>
      </c>
      <c r="AW160" s="15" t="s">
        <v>31</v>
      </c>
      <c r="AX160" s="15" t="s">
        <v>83</v>
      </c>
      <c r="AY160" s="220" t="s">
        <v>139</v>
      </c>
    </row>
    <row r="161" s="12" customFormat="1" ht="22.8" customHeight="1">
      <c r="A161" s="12"/>
      <c r="B161" s="176"/>
      <c r="C161" s="12"/>
      <c r="D161" s="177" t="s">
        <v>74</v>
      </c>
      <c r="E161" s="186" t="s">
        <v>215</v>
      </c>
      <c r="F161" s="186" t="s">
        <v>216</v>
      </c>
      <c r="G161" s="12"/>
      <c r="H161" s="12"/>
      <c r="I161" s="179"/>
      <c r="J161" s="187">
        <f>BK161</f>
        <v>0</v>
      </c>
      <c r="K161" s="12"/>
      <c r="L161" s="176"/>
      <c r="M161" s="180"/>
      <c r="N161" s="181"/>
      <c r="O161" s="181"/>
      <c r="P161" s="182">
        <f>SUM(P162:P165)</f>
        <v>0</v>
      </c>
      <c r="Q161" s="181"/>
      <c r="R161" s="182">
        <f>SUM(R162:R165)</f>
        <v>0</v>
      </c>
      <c r="S161" s="181"/>
      <c r="T161" s="183">
        <f>SUM(T162:T165)</f>
        <v>0.012899250000000001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77" t="s">
        <v>93</v>
      </c>
      <c r="AT161" s="184" t="s">
        <v>74</v>
      </c>
      <c r="AU161" s="184" t="s">
        <v>83</v>
      </c>
      <c r="AY161" s="177" t="s">
        <v>139</v>
      </c>
      <c r="BK161" s="185">
        <f>SUM(BK162:BK165)</f>
        <v>0</v>
      </c>
    </row>
    <row r="162" s="2" customFormat="1" ht="24.15" customHeight="1">
      <c r="A162" s="37"/>
      <c r="B162" s="188"/>
      <c r="C162" s="189" t="s">
        <v>217</v>
      </c>
      <c r="D162" s="189" t="s">
        <v>142</v>
      </c>
      <c r="E162" s="190" t="s">
        <v>218</v>
      </c>
      <c r="F162" s="191" t="s">
        <v>219</v>
      </c>
      <c r="G162" s="192" t="s">
        <v>158</v>
      </c>
      <c r="H162" s="193">
        <v>9.5549999999999997</v>
      </c>
      <c r="I162" s="194"/>
      <c r="J162" s="195">
        <f>ROUND(I162*H162,2)</f>
        <v>0</v>
      </c>
      <c r="K162" s="196"/>
      <c r="L162" s="38"/>
      <c r="M162" s="197" t="s">
        <v>1</v>
      </c>
      <c r="N162" s="198" t="s">
        <v>41</v>
      </c>
      <c r="O162" s="81"/>
      <c r="P162" s="199">
        <f>O162*H162</f>
        <v>0</v>
      </c>
      <c r="Q162" s="199">
        <v>0</v>
      </c>
      <c r="R162" s="199">
        <f>Q162*H162</f>
        <v>0</v>
      </c>
      <c r="S162" s="199">
        <v>0.0013500000000000001</v>
      </c>
      <c r="T162" s="200">
        <f>S162*H162</f>
        <v>0.012899250000000001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212</v>
      </c>
      <c r="AT162" s="201" t="s">
        <v>142</v>
      </c>
      <c r="AU162" s="201" t="s">
        <v>93</v>
      </c>
      <c r="AY162" s="18" t="s">
        <v>139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8" t="s">
        <v>93</v>
      </c>
      <c r="BK162" s="202">
        <f>ROUND(I162*H162,2)</f>
        <v>0</v>
      </c>
      <c r="BL162" s="18" t="s">
        <v>212</v>
      </c>
      <c r="BM162" s="201" t="s">
        <v>220</v>
      </c>
    </row>
    <row r="163" s="13" customFormat="1">
      <c r="A163" s="13"/>
      <c r="B163" s="203"/>
      <c r="C163" s="13"/>
      <c r="D163" s="204" t="s">
        <v>151</v>
      </c>
      <c r="E163" s="205" t="s">
        <v>1</v>
      </c>
      <c r="F163" s="206" t="s">
        <v>152</v>
      </c>
      <c r="G163" s="13"/>
      <c r="H163" s="205" t="s">
        <v>1</v>
      </c>
      <c r="I163" s="207"/>
      <c r="J163" s="13"/>
      <c r="K163" s="13"/>
      <c r="L163" s="203"/>
      <c r="M163" s="208"/>
      <c r="N163" s="209"/>
      <c r="O163" s="209"/>
      <c r="P163" s="209"/>
      <c r="Q163" s="209"/>
      <c r="R163" s="209"/>
      <c r="S163" s="209"/>
      <c r="T163" s="21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5" t="s">
        <v>151</v>
      </c>
      <c r="AU163" s="205" t="s">
        <v>93</v>
      </c>
      <c r="AV163" s="13" t="s">
        <v>83</v>
      </c>
      <c r="AW163" s="13" t="s">
        <v>31</v>
      </c>
      <c r="AX163" s="13" t="s">
        <v>75</v>
      </c>
      <c r="AY163" s="205" t="s">
        <v>139</v>
      </c>
    </row>
    <row r="164" s="14" customFormat="1">
      <c r="A164" s="14"/>
      <c r="B164" s="211"/>
      <c r="C164" s="14"/>
      <c r="D164" s="204" t="s">
        <v>151</v>
      </c>
      <c r="E164" s="212" t="s">
        <v>1</v>
      </c>
      <c r="F164" s="213" t="s">
        <v>221</v>
      </c>
      <c r="G164" s="14"/>
      <c r="H164" s="214">
        <v>9.5549999999999997</v>
      </c>
      <c r="I164" s="215"/>
      <c r="J164" s="14"/>
      <c r="K164" s="14"/>
      <c r="L164" s="211"/>
      <c r="M164" s="216"/>
      <c r="N164" s="217"/>
      <c r="O164" s="217"/>
      <c r="P164" s="217"/>
      <c r="Q164" s="217"/>
      <c r="R164" s="217"/>
      <c r="S164" s="217"/>
      <c r="T164" s="21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2" t="s">
        <v>151</v>
      </c>
      <c r="AU164" s="212" t="s">
        <v>93</v>
      </c>
      <c r="AV164" s="14" t="s">
        <v>93</v>
      </c>
      <c r="AW164" s="14" t="s">
        <v>31</v>
      </c>
      <c r="AX164" s="14" t="s">
        <v>75</v>
      </c>
      <c r="AY164" s="212" t="s">
        <v>139</v>
      </c>
    </row>
    <row r="165" s="15" customFormat="1">
      <c r="A165" s="15"/>
      <c r="B165" s="219"/>
      <c r="C165" s="15"/>
      <c r="D165" s="204" t="s">
        <v>151</v>
      </c>
      <c r="E165" s="220" t="s">
        <v>1</v>
      </c>
      <c r="F165" s="221" t="s">
        <v>154</v>
      </c>
      <c r="G165" s="15"/>
      <c r="H165" s="222">
        <v>9.5549999999999997</v>
      </c>
      <c r="I165" s="223"/>
      <c r="J165" s="15"/>
      <c r="K165" s="15"/>
      <c r="L165" s="219"/>
      <c r="M165" s="224"/>
      <c r="N165" s="225"/>
      <c r="O165" s="225"/>
      <c r="P165" s="225"/>
      <c r="Q165" s="225"/>
      <c r="R165" s="225"/>
      <c r="S165" s="225"/>
      <c r="T165" s="226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20" t="s">
        <v>151</v>
      </c>
      <c r="AU165" s="220" t="s">
        <v>93</v>
      </c>
      <c r="AV165" s="15" t="s">
        <v>146</v>
      </c>
      <c r="AW165" s="15" t="s">
        <v>31</v>
      </c>
      <c r="AX165" s="15" t="s">
        <v>83</v>
      </c>
      <c r="AY165" s="220" t="s">
        <v>139</v>
      </c>
    </row>
    <row r="166" s="12" customFormat="1" ht="22.8" customHeight="1">
      <c r="A166" s="12"/>
      <c r="B166" s="176"/>
      <c r="C166" s="12"/>
      <c r="D166" s="177" t="s">
        <v>74</v>
      </c>
      <c r="E166" s="186" t="s">
        <v>222</v>
      </c>
      <c r="F166" s="186" t="s">
        <v>223</v>
      </c>
      <c r="G166" s="12"/>
      <c r="H166" s="12"/>
      <c r="I166" s="179"/>
      <c r="J166" s="187">
        <f>BK166</f>
        <v>0</v>
      </c>
      <c r="K166" s="12"/>
      <c r="L166" s="176"/>
      <c r="M166" s="180"/>
      <c r="N166" s="181"/>
      <c r="O166" s="181"/>
      <c r="P166" s="182">
        <f>P167</f>
        <v>0</v>
      </c>
      <c r="Q166" s="181"/>
      <c r="R166" s="182">
        <f>R167</f>
        <v>0</v>
      </c>
      <c r="S166" s="181"/>
      <c r="T166" s="183">
        <f>T167</f>
        <v>0.024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77" t="s">
        <v>93</v>
      </c>
      <c r="AT166" s="184" t="s">
        <v>74</v>
      </c>
      <c r="AU166" s="184" t="s">
        <v>83</v>
      </c>
      <c r="AY166" s="177" t="s">
        <v>139</v>
      </c>
      <c r="BK166" s="185">
        <f>BK167</f>
        <v>0</v>
      </c>
    </row>
    <row r="167" s="2" customFormat="1" ht="24.15" customHeight="1">
      <c r="A167" s="37"/>
      <c r="B167" s="188"/>
      <c r="C167" s="189" t="s">
        <v>212</v>
      </c>
      <c r="D167" s="189" t="s">
        <v>142</v>
      </c>
      <c r="E167" s="190" t="s">
        <v>224</v>
      </c>
      <c r="F167" s="191" t="s">
        <v>225</v>
      </c>
      <c r="G167" s="192" t="s">
        <v>169</v>
      </c>
      <c r="H167" s="193">
        <v>4</v>
      </c>
      <c r="I167" s="194"/>
      <c r="J167" s="195">
        <f>ROUND(I167*H167,2)</f>
        <v>0</v>
      </c>
      <c r="K167" s="196"/>
      <c r="L167" s="38"/>
      <c r="M167" s="197" t="s">
        <v>1</v>
      </c>
      <c r="N167" s="198" t="s">
        <v>41</v>
      </c>
      <c r="O167" s="81"/>
      <c r="P167" s="199">
        <f>O167*H167</f>
        <v>0</v>
      </c>
      <c r="Q167" s="199">
        <v>0</v>
      </c>
      <c r="R167" s="199">
        <f>Q167*H167</f>
        <v>0</v>
      </c>
      <c r="S167" s="199">
        <v>0.0060000000000000001</v>
      </c>
      <c r="T167" s="200">
        <f>S167*H167</f>
        <v>0.024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212</v>
      </c>
      <c r="AT167" s="201" t="s">
        <v>142</v>
      </c>
      <c r="AU167" s="201" t="s">
        <v>93</v>
      </c>
      <c r="AY167" s="18" t="s">
        <v>139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8" t="s">
        <v>93</v>
      </c>
      <c r="BK167" s="202">
        <f>ROUND(I167*H167,2)</f>
        <v>0</v>
      </c>
      <c r="BL167" s="18" t="s">
        <v>212</v>
      </c>
      <c r="BM167" s="201" t="s">
        <v>226</v>
      </c>
    </row>
    <row r="168" s="12" customFormat="1" ht="22.8" customHeight="1">
      <c r="A168" s="12"/>
      <c r="B168" s="176"/>
      <c r="C168" s="12"/>
      <c r="D168" s="177" t="s">
        <v>74</v>
      </c>
      <c r="E168" s="186" t="s">
        <v>227</v>
      </c>
      <c r="F168" s="186" t="s">
        <v>228</v>
      </c>
      <c r="G168" s="12"/>
      <c r="H168" s="12"/>
      <c r="I168" s="179"/>
      <c r="J168" s="187">
        <f>BK168</f>
        <v>0</v>
      </c>
      <c r="K168" s="12"/>
      <c r="L168" s="176"/>
      <c r="M168" s="180"/>
      <c r="N168" s="181"/>
      <c r="O168" s="181"/>
      <c r="P168" s="182">
        <f>P169</f>
        <v>0</v>
      </c>
      <c r="Q168" s="181"/>
      <c r="R168" s="182">
        <f>R169</f>
        <v>0</v>
      </c>
      <c r="S168" s="181"/>
      <c r="T168" s="183">
        <f>T169</f>
        <v>0.028739999999999998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7" t="s">
        <v>93</v>
      </c>
      <c r="AT168" s="184" t="s">
        <v>74</v>
      </c>
      <c r="AU168" s="184" t="s">
        <v>83</v>
      </c>
      <c r="AY168" s="177" t="s">
        <v>139</v>
      </c>
      <c r="BK168" s="185">
        <f>BK169</f>
        <v>0</v>
      </c>
    </row>
    <row r="169" s="2" customFormat="1" ht="24.15" customHeight="1">
      <c r="A169" s="37"/>
      <c r="B169" s="188"/>
      <c r="C169" s="189" t="s">
        <v>229</v>
      </c>
      <c r="D169" s="189" t="s">
        <v>142</v>
      </c>
      <c r="E169" s="190" t="s">
        <v>230</v>
      </c>
      <c r="F169" s="191" t="s">
        <v>231</v>
      </c>
      <c r="G169" s="192" t="s">
        <v>145</v>
      </c>
      <c r="H169" s="193">
        <v>28.739999999999998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41</v>
      </c>
      <c r="O169" s="81"/>
      <c r="P169" s="199">
        <f>O169*H169</f>
        <v>0</v>
      </c>
      <c r="Q169" s="199">
        <v>0</v>
      </c>
      <c r="R169" s="199">
        <f>Q169*H169</f>
        <v>0</v>
      </c>
      <c r="S169" s="199">
        <v>0.001</v>
      </c>
      <c r="T169" s="200">
        <f>S169*H169</f>
        <v>0.028739999999999998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1" t="s">
        <v>212</v>
      </c>
      <c r="AT169" s="201" t="s">
        <v>142</v>
      </c>
      <c r="AU169" s="201" t="s">
        <v>93</v>
      </c>
      <c r="AY169" s="18" t="s">
        <v>139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8" t="s">
        <v>93</v>
      </c>
      <c r="BK169" s="202">
        <f>ROUND(I169*H169,2)</f>
        <v>0</v>
      </c>
      <c r="BL169" s="18" t="s">
        <v>212</v>
      </c>
      <c r="BM169" s="201" t="s">
        <v>232</v>
      </c>
    </row>
    <row r="170" s="12" customFormat="1" ht="25.92" customHeight="1">
      <c r="A170" s="12"/>
      <c r="B170" s="176"/>
      <c r="C170" s="12"/>
      <c r="D170" s="177" t="s">
        <v>74</v>
      </c>
      <c r="E170" s="178" t="s">
        <v>233</v>
      </c>
      <c r="F170" s="178" t="s">
        <v>234</v>
      </c>
      <c r="G170" s="12"/>
      <c r="H170" s="12"/>
      <c r="I170" s="179"/>
      <c r="J170" s="164">
        <f>BK170</f>
        <v>0</v>
      </c>
      <c r="K170" s="12"/>
      <c r="L170" s="176"/>
      <c r="M170" s="180"/>
      <c r="N170" s="181"/>
      <c r="O170" s="181"/>
      <c r="P170" s="182">
        <f>P171</f>
        <v>0</v>
      </c>
      <c r="Q170" s="181"/>
      <c r="R170" s="182">
        <f>R171</f>
        <v>0</v>
      </c>
      <c r="S170" s="181"/>
      <c r="T170" s="183">
        <f>T171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77" t="s">
        <v>146</v>
      </c>
      <c r="AT170" s="184" t="s">
        <v>74</v>
      </c>
      <c r="AU170" s="184" t="s">
        <v>75</v>
      </c>
      <c r="AY170" s="177" t="s">
        <v>139</v>
      </c>
      <c r="BK170" s="185">
        <f>BK171</f>
        <v>0</v>
      </c>
    </row>
    <row r="171" s="2" customFormat="1" ht="24.15" customHeight="1">
      <c r="A171" s="37"/>
      <c r="B171" s="188"/>
      <c r="C171" s="189" t="s">
        <v>235</v>
      </c>
      <c r="D171" s="189" t="s">
        <v>142</v>
      </c>
      <c r="E171" s="190" t="s">
        <v>236</v>
      </c>
      <c r="F171" s="191" t="s">
        <v>237</v>
      </c>
      <c r="G171" s="192" t="s">
        <v>238</v>
      </c>
      <c r="H171" s="193">
        <v>38</v>
      </c>
      <c r="I171" s="194"/>
      <c r="J171" s="195">
        <f>ROUND(I171*H171,2)</f>
        <v>0</v>
      </c>
      <c r="K171" s="196"/>
      <c r="L171" s="38"/>
      <c r="M171" s="197" t="s">
        <v>1</v>
      </c>
      <c r="N171" s="198" t="s">
        <v>41</v>
      </c>
      <c r="O171" s="8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1" t="s">
        <v>239</v>
      </c>
      <c r="AT171" s="201" t="s">
        <v>142</v>
      </c>
      <c r="AU171" s="201" t="s">
        <v>83</v>
      </c>
      <c r="AY171" s="18" t="s">
        <v>139</v>
      </c>
      <c r="BE171" s="202">
        <f>IF(N171="základná",J171,0)</f>
        <v>0</v>
      </c>
      <c r="BF171" s="202">
        <f>IF(N171="znížená",J171,0)</f>
        <v>0</v>
      </c>
      <c r="BG171" s="202">
        <f>IF(N171="zákl. prenesená",J171,0)</f>
        <v>0</v>
      </c>
      <c r="BH171" s="202">
        <f>IF(N171="zníž. prenesená",J171,0)</f>
        <v>0</v>
      </c>
      <c r="BI171" s="202">
        <f>IF(N171="nulová",J171,0)</f>
        <v>0</v>
      </c>
      <c r="BJ171" s="18" t="s">
        <v>93</v>
      </c>
      <c r="BK171" s="202">
        <f>ROUND(I171*H171,2)</f>
        <v>0</v>
      </c>
      <c r="BL171" s="18" t="s">
        <v>239</v>
      </c>
      <c r="BM171" s="201" t="s">
        <v>240</v>
      </c>
    </row>
    <row r="172" s="2" customFormat="1" ht="49.92" customHeight="1">
      <c r="A172" s="37"/>
      <c r="B172" s="38"/>
      <c r="C172" s="37"/>
      <c r="D172" s="37"/>
      <c r="E172" s="178" t="s">
        <v>241</v>
      </c>
      <c r="F172" s="178" t="s">
        <v>242</v>
      </c>
      <c r="G172" s="37"/>
      <c r="H172" s="37"/>
      <c r="I172" s="37"/>
      <c r="J172" s="164">
        <f>BK172</f>
        <v>0</v>
      </c>
      <c r="K172" s="37"/>
      <c r="L172" s="38"/>
      <c r="M172" s="227"/>
      <c r="N172" s="228"/>
      <c r="O172" s="81"/>
      <c r="P172" s="81"/>
      <c r="Q172" s="81"/>
      <c r="R172" s="81"/>
      <c r="S172" s="81"/>
      <c r="T172" s="82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8" t="s">
        <v>74</v>
      </c>
      <c r="AU172" s="18" t="s">
        <v>75</v>
      </c>
      <c r="AY172" s="18" t="s">
        <v>243</v>
      </c>
      <c r="BK172" s="202">
        <f>SUM(BK173:BK177)</f>
        <v>0</v>
      </c>
    </row>
    <row r="173" s="2" customFormat="1" ht="16.32" customHeight="1">
      <c r="A173" s="37"/>
      <c r="B173" s="38"/>
      <c r="C173" s="229" t="s">
        <v>1</v>
      </c>
      <c r="D173" s="229" t="s">
        <v>142</v>
      </c>
      <c r="E173" s="230" t="s">
        <v>1</v>
      </c>
      <c r="F173" s="231" t="s">
        <v>1</v>
      </c>
      <c r="G173" s="232" t="s">
        <v>1</v>
      </c>
      <c r="H173" s="233"/>
      <c r="I173" s="234"/>
      <c r="J173" s="235">
        <f>BK173</f>
        <v>0</v>
      </c>
      <c r="K173" s="236"/>
      <c r="L173" s="38"/>
      <c r="M173" s="237" t="s">
        <v>1</v>
      </c>
      <c r="N173" s="238" t="s">
        <v>41</v>
      </c>
      <c r="O173" s="81"/>
      <c r="P173" s="81"/>
      <c r="Q173" s="81"/>
      <c r="R173" s="81"/>
      <c r="S173" s="81"/>
      <c r="T173" s="82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8" t="s">
        <v>243</v>
      </c>
      <c r="AU173" s="18" t="s">
        <v>83</v>
      </c>
      <c r="AY173" s="18" t="s">
        <v>243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8" t="s">
        <v>93</v>
      </c>
      <c r="BK173" s="202">
        <f>I173*H173</f>
        <v>0</v>
      </c>
    </row>
    <row r="174" s="2" customFormat="1" ht="16.32" customHeight="1">
      <c r="A174" s="37"/>
      <c r="B174" s="38"/>
      <c r="C174" s="229" t="s">
        <v>1</v>
      </c>
      <c r="D174" s="229" t="s">
        <v>142</v>
      </c>
      <c r="E174" s="230" t="s">
        <v>1</v>
      </c>
      <c r="F174" s="231" t="s">
        <v>1</v>
      </c>
      <c r="G174" s="232" t="s">
        <v>1</v>
      </c>
      <c r="H174" s="233"/>
      <c r="I174" s="234"/>
      <c r="J174" s="235">
        <f>BK174</f>
        <v>0</v>
      </c>
      <c r="K174" s="236"/>
      <c r="L174" s="38"/>
      <c r="M174" s="237" t="s">
        <v>1</v>
      </c>
      <c r="N174" s="238" t="s">
        <v>41</v>
      </c>
      <c r="O174" s="81"/>
      <c r="P174" s="81"/>
      <c r="Q174" s="81"/>
      <c r="R174" s="81"/>
      <c r="S174" s="81"/>
      <c r="T174" s="8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243</v>
      </c>
      <c r="AU174" s="18" t="s">
        <v>83</v>
      </c>
      <c r="AY174" s="18" t="s">
        <v>243</v>
      </c>
      <c r="BE174" s="202">
        <f>IF(N174="základná",J174,0)</f>
        <v>0</v>
      </c>
      <c r="BF174" s="202">
        <f>IF(N174="znížená",J174,0)</f>
        <v>0</v>
      </c>
      <c r="BG174" s="202">
        <f>IF(N174="zákl. prenesená",J174,0)</f>
        <v>0</v>
      </c>
      <c r="BH174" s="202">
        <f>IF(N174="zníž. prenesená",J174,0)</f>
        <v>0</v>
      </c>
      <c r="BI174" s="202">
        <f>IF(N174="nulová",J174,0)</f>
        <v>0</v>
      </c>
      <c r="BJ174" s="18" t="s">
        <v>93</v>
      </c>
      <c r="BK174" s="202">
        <f>I174*H174</f>
        <v>0</v>
      </c>
    </row>
    <row r="175" s="2" customFormat="1" ht="16.32" customHeight="1">
      <c r="A175" s="37"/>
      <c r="B175" s="38"/>
      <c r="C175" s="229" t="s">
        <v>1</v>
      </c>
      <c r="D175" s="229" t="s">
        <v>142</v>
      </c>
      <c r="E175" s="230" t="s">
        <v>1</v>
      </c>
      <c r="F175" s="231" t="s">
        <v>1</v>
      </c>
      <c r="G175" s="232" t="s">
        <v>1</v>
      </c>
      <c r="H175" s="233"/>
      <c r="I175" s="234"/>
      <c r="J175" s="235">
        <f>BK175</f>
        <v>0</v>
      </c>
      <c r="K175" s="236"/>
      <c r="L175" s="38"/>
      <c r="M175" s="237" t="s">
        <v>1</v>
      </c>
      <c r="N175" s="238" t="s">
        <v>41</v>
      </c>
      <c r="O175" s="81"/>
      <c r="P175" s="81"/>
      <c r="Q175" s="81"/>
      <c r="R175" s="81"/>
      <c r="S175" s="81"/>
      <c r="T175" s="8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243</v>
      </c>
      <c r="AU175" s="18" t="s">
        <v>83</v>
      </c>
      <c r="AY175" s="18" t="s">
        <v>243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8" t="s">
        <v>93</v>
      </c>
      <c r="BK175" s="202">
        <f>I175*H175</f>
        <v>0</v>
      </c>
    </row>
    <row r="176" s="2" customFormat="1" ht="16.32" customHeight="1">
      <c r="A176" s="37"/>
      <c r="B176" s="38"/>
      <c r="C176" s="229" t="s">
        <v>1</v>
      </c>
      <c r="D176" s="229" t="s">
        <v>142</v>
      </c>
      <c r="E176" s="230" t="s">
        <v>1</v>
      </c>
      <c r="F176" s="231" t="s">
        <v>1</v>
      </c>
      <c r="G176" s="232" t="s">
        <v>1</v>
      </c>
      <c r="H176" s="233"/>
      <c r="I176" s="234"/>
      <c r="J176" s="235">
        <f>BK176</f>
        <v>0</v>
      </c>
      <c r="K176" s="236"/>
      <c r="L176" s="38"/>
      <c r="M176" s="237" t="s">
        <v>1</v>
      </c>
      <c r="N176" s="238" t="s">
        <v>41</v>
      </c>
      <c r="O176" s="81"/>
      <c r="P176" s="81"/>
      <c r="Q176" s="81"/>
      <c r="R176" s="81"/>
      <c r="S176" s="81"/>
      <c r="T176" s="8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243</v>
      </c>
      <c r="AU176" s="18" t="s">
        <v>83</v>
      </c>
      <c r="AY176" s="18" t="s">
        <v>243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8" t="s">
        <v>93</v>
      </c>
      <c r="BK176" s="202">
        <f>I176*H176</f>
        <v>0</v>
      </c>
    </row>
    <row r="177" s="2" customFormat="1" ht="16.32" customHeight="1">
      <c r="A177" s="37"/>
      <c r="B177" s="38"/>
      <c r="C177" s="229" t="s">
        <v>1</v>
      </c>
      <c r="D177" s="229" t="s">
        <v>142</v>
      </c>
      <c r="E177" s="230" t="s">
        <v>1</v>
      </c>
      <c r="F177" s="231" t="s">
        <v>1</v>
      </c>
      <c r="G177" s="232" t="s">
        <v>1</v>
      </c>
      <c r="H177" s="233"/>
      <c r="I177" s="234"/>
      <c r="J177" s="235">
        <f>BK177</f>
        <v>0</v>
      </c>
      <c r="K177" s="236"/>
      <c r="L177" s="38"/>
      <c r="M177" s="237" t="s">
        <v>1</v>
      </c>
      <c r="N177" s="238" t="s">
        <v>41</v>
      </c>
      <c r="O177" s="239"/>
      <c r="P177" s="239"/>
      <c r="Q177" s="239"/>
      <c r="R177" s="239"/>
      <c r="S177" s="239"/>
      <c r="T177" s="240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243</v>
      </c>
      <c r="AU177" s="18" t="s">
        <v>83</v>
      </c>
      <c r="AY177" s="18" t="s">
        <v>243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8" t="s">
        <v>93</v>
      </c>
      <c r="BK177" s="202">
        <f>I177*H177</f>
        <v>0</v>
      </c>
    </row>
    <row r="178" s="2" customFormat="1" ht="6.96" customHeight="1">
      <c r="A178" s="37"/>
      <c r="B178" s="64"/>
      <c r="C178" s="65"/>
      <c r="D178" s="65"/>
      <c r="E178" s="65"/>
      <c r="F178" s="65"/>
      <c r="G178" s="65"/>
      <c r="H178" s="65"/>
      <c r="I178" s="65"/>
      <c r="J178" s="65"/>
      <c r="K178" s="65"/>
      <c r="L178" s="38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autoFilter ref="C124:K17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dataValidations count="2">
    <dataValidation type="list" allowBlank="1" showInputMessage="1" showErrorMessage="1" error="Povolené sú hodnoty K, M." sqref="D173:D178">
      <formula1>"K, M"</formula1>
    </dataValidation>
    <dataValidation type="list" allowBlank="1" showInputMessage="1" showErrorMessage="1" error="Povolené sú hodnoty základná, znížená, nulová." sqref="N173:N178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109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244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31" t="s">
        <v>18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20</v>
      </c>
      <c r="G12" s="37"/>
      <c r="H12" s="37"/>
      <c r="I12" s="31" t="s">
        <v>21</v>
      </c>
      <c r="J12" s="73" t="str">
        <f>'Rekapitulácia stavby'!AN8</f>
        <v>31. 5. 2024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31" t="s">
        <v>24</v>
      </c>
      <c r="J14" s="26" t="s">
        <v>1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">
        <v>25</v>
      </c>
      <c r="F15" s="37"/>
      <c r="G15" s="37"/>
      <c r="H15" s="37"/>
      <c r="I15" s="31" t="s">
        <v>26</v>
      </c>
      <c r="J15" s="26" t="s">
        <v>1</v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24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26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24</v>
      </c>
      <c r="J20" s="26" t="s">
        <v>1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">
        <v>30</v>
      </c>
      <c r="F21" s="37"/>
      <c r="G21" s="37"/>
      <c r="H21" s="37"/>
      <c r="I21" s="31" t="s">
        <v>26</v>
      </c>
      <c r="J21" s="26" t="s">
        <v>1</v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24</v>
      </c>
      <c r="J23" s="26" t="s">
        <v>1</v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">
        <v>33</v>
      </c>
      <c r="F24" s="37"/>
      <c r="G24" s="37"/>
      <c r="H24" s="37"/>
      <c r="I24" s="31" t="s">
        <v>26</v>
      </c>
      <c r="J24" s="26" t="s">
        <v>1</v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4"/>
      <c r="B27" s="135"/>
      <c r="C27" s="134"/>
      <c r="D27" s="134"/>
      <c r="E27" s="35" t="s">
        <v>1</v>
      </c>
      <c r="F27" s="35"/>
      <c r="G27" s="35"/>
      <c r="H27" s="35"/>
      <c r="I27" s="134"/>
      <c r="J27" s="134"/>
      <c r="K27" s="134"/>
      <c r="L27" s="136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7" t="s">
        <v>35</v>
      </c>
      <c r="E30" s="37"/>
      <c r="F30" s="37"/>
      <c r="G30" s="37"/>
      <c r="H30" s="37"/>
      <c r="I30" s="37"/>
      <c r="J30" s="100">
        <f>ROUND(J134, 2)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42" t="s">
        <v>36</v>
      </c>
      <c r="J32" s="42" t="s">
        <v>38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8" t="s">
        <v>39</v>
      </c>
      <c r="E33" s="44" t="s">
        <v>40</v>
      </c>
      <c r="F33" s="139">
        <f>ROUND((ROUND((SUM(BE134:BE316)),  2) + SUM(BE318:BE322)), 2)</f>
        <v>0</v>
      </c>
      <c r="G33" s="140"/>
      <c r="H33" s="140"/>
      <c r="I33" s="141">
        <v>0.20000000000000001</v>
      </c>
      <c r="J33" s="139">
        <f>ROUND((ROUND(((SUM(BE134:BE316))*I33),  2) + (SUM(BE318:BE322)*I33)), 2)</f>
        <v>0</v>
      </c>
      <c r="K33" s="37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44" t="s">
        <v>41</v>
      </c>
      <c r="F34" s="139">
        <f>ROUND((ROUND((SUM(BF134:BF316)),  2) + SUM(BF318:BF322)), 2)</f>
        <v>0</v>
      </c>
      <c r="G34" s="140"/>
      <c r="H34" s="140"/>
      <c r="I34" s="141">
        <v>0.20000000000000001</v>
      </c>
      <c r="J34" s="139">
        <f>ROUND((ROUND(((SUM(BF134:BF316))*I34),  2) + (SUM(BF318:BF322)*I34)), 2)</f>
        <v>0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42">
        <f>ROUND((ROUND((SUM(BG134:BG316)),  2) + SUM(BG318:BG322)), 2)</f>
        <v>0</v>
      </c>
      <c r="G35" s="37"/>
      <c r="H35" s="37"/>
      <c r="I35" s="143">
        <v>0.20000000000000001</v>
      </c>
      <c r="J35" s="142">
        <f>0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42">
        <f>ROUND((ROUND((SUM(BH134:BH316)),  2) + SUM(BH318:BH322)), 2)</f>
        <v>0</v>
      </c>
      <c r="G36" s="37"/>
      <c r="H36" s="37"/>
      <c r="I36" s="143">
        <v>0.20000000000000001</v>
      </c>
      <c r="J36" s="142">
        <f>0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44" t="s">
        <v>44</v>
      </c>
      <c r="F37" s="139">
        <f>ROUND((ROUND((SUM(BI134:BI316)),  2) + SUM(BI318:BI322)), 2)</f>
        <v>0</v>
      </c>
      <c r="G37" s="140"/>
      <c r="H37" s="140"/>
      <c r="I37" s="141">
        <v>0</v>
      </c>
      <c r="J37" s="139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44"/>
      <c r="D39" s="145" t="s">
        <v>45</v>
      </c>
      <c r="E39" s="85"/>
      <c r="F39" s="85"/>
      <c r="G39" s="146" t="s">
        <v>46</v>
      </c>
      <c r="H39" s="147" t="s">
        <v>47</v>
      </c>
      <c r="I39" s="85"/>
      <c r="J39" s="148">
        <f>SUM(J30:J37)</f>
        <v>0</v>
      </c>
      <c r="K39" s="149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>01 - Architektonicko-stavebné riešenie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>Bratislava</v>
      </c>
      <c r="G89" s="37"/>
      <c r="H89" s="37"/>
      <c r="I89" s="31" t="s">
        <v>21</v>
      </c>
      <c r="J89" s="73" t="str">
        <f>IF(J12="","",J12)</f>
        <v>31. 5. 2024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7"/>
      <c r="E91" s="37"/>
      <c r="F91" s="26" t="str">
        <f>E15</f>
        <v>Odvoz a likvidácia odpadu a.s.</v>
      </c>
      <c r="G91" s="37"/>
      <c r="H91" s="37"/>
      <c r="I91" s="31" t="s">
        <v>29</v>
      </c>
      <c r="J91" s="35" t="str">
        <f>E21</f>
        <v>HR-PROJECT s.r.o.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Vladimír Pilnik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2" t="s">
        <v>112</v>
      </c>
      <c r="D94" s="144"/>
      <c r="E94" s="144"/>
      <c r="F94" s="144"/>
      <c r="G94" s="144"/>
      <c r="H94" s="144"/>
      <c r="I94" s="144"/>
      <c r="J94" s="153" t="s">
        <v>113</v>
      </c>
      <c r="K94" s="144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4" t="s">
        <v>114</v>
      </c>
      <c r="D96" s="37"/>
      <c r="E96" s="37"/>
      <c r="F96" s="37"/>
      <c r="G96" s="37"/>
      <c r="H96" s="37"/>
      <c r="I96" s="37"/>
      <c r="J96" s="100">
        <f>J134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115</v>
      </c>
    </row>
    <row r="97" s="9" customFormat="1" ht="24.96" customHeight="1">
      <c r="A97" s="9"/>
      <c r="B97" s="155"/>
      <c r="C97" s="9"/>
      <c r="D97" s="156" t="s">
        <v>116</v>
      </c>
      <c r="E97" s="157"/>
      <c r="F97" s="157"/>
      <c r="G97" s="157"/>
      <c r="H97" s="157"/>
      <c r="I97" s="157"/>
      <c r="J97" s="158">
        <f>J135</f>
        <v>0</v>
      </c>
      <c r="K97" s="9"/>
      <c r="L97" s="15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245</v>
      </c>
      <c r="E98" s="161"/>
      <c r="F98" s="161"/>
      <c r="G98" s="161"/>
      <c r="H98" s="161"/>
      <c r="I98" s="161"/>
      <c r="J98" s="162">
        <f>J136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246</v>
      </c>
      <c r="E99" s="161"/>
      <c r="F99" s="161"/>
      <c r="G99" s="161"/>
      <c r="H99" s="161"/>
      <c r="I99" s="161"/>
      <c r="J99" s="162">
        <f>J145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247</v>
      </c>
      <c r="E100" s="161"/>
      <c r="F100" s="161"/>
      <c r="G100" s="161"/>
      <c r="H100" s="161"/>
      <c r="I100" s="161"/>
      <c r="J100" s="162">
        <f>J177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5"/>
      <c r="C101" s="9"/>
      <c r="D101" s="156" t="s">
        <v>118</v>
      </c>
      <c r="E101" s="157"/>
      <c r="F101" s="157"/>
      <c r="G101" s="157"/>
      <c r="H101" s="157"/>
      <c r="I101" s="157"/>
      <c r="J101" s="158">
        <f>J179</f>
        <v>0</v>
      </c>
      <c r="K101" s="9"/>
      <c r="L101" s="15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9"/>
      <c r="C102" s="10"/>
      <c r="D102" s="160" t="s">
        <v>248</v>
      </c>
      <c r="E102" s="161"/>
      <c r="F102" s="161"/>
      <c r="G102" s="161"/>
      <c r="H102" s="161"/>
      <c r="I102" s="161"/>
      <c r="J102" s="162">
        <f>J180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9"/>
      <c r="C103" s="10"/>
      <c r="D103" s="160" t="s">
        <v>119</v>
      </c>
      <c r="E103" s="161"/>
      <c r="F103" s="161"/>
      <c r="G103" s="161"/>
      <c r="H103" s="161"/>
      <c r="I103" s="161"/>
      <c r="J103" s="162">
        <f>J186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9"/>
      <c r="C104" s="10"/>
      <c r="D104" s="160" t="s">
        <v>120</v>
      </c>
      <c r="E104" s="161"/>
      <c r="F104" s="161"/>
      <c r="G104" s="161"/>
      <c r="H104" s="161"/>
      <c r="I104" s="161"/>
      <c r="J104" s="162">
        <f>J200</f>
        <v>0</v>
      </c>
      <c r="K104" s="10"/>
      <c r="L104" s="15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9"/>
      <c r="C105" s="10"/>
      <c r="D105" s="160" t="s">
        <v>121</v>
      </c>
      <c r="E105" s="161"/>
      <c r="F105" s="161"/>
      <c r="G105" s="161"/>
      <c r="H105" s="161"/>
      <c r="I105" s="161"/>
      <c r="J105" s="162">
        <f>J205</f>
        <v>0</v>
      </c>
      <c r="K105" s="10"/>
      <c r="L105" s="15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59"/>
      <c r="C106" s="10"/>
      <c r="D106" s="160" t="s">
        <v>249</v>
      </c>
      <c r="E106" s="161"/>
      <c r="F106" s="161"/>
      <c r="G106" s="161"/>
      <c r="H106" s="161"/>
      <c r="I106" s="161"/>
      <c r="J106" s="162">
        <f>J227</f>
        <v>0</v>
      </c>
      <c r="K106" s="10"/>
      <c r="L106" s="15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9"/>
      <c r="C107" s="10"/>
      <c r="D107" s="160" t="s">
        <v>250</v>
      </c>
      <c r="E107" s="161"/>
      <c r="F107" s="161"/>
      <c r="G107" s="161"/>
      <c r="H107" s="161"/>
      <c r="I107" s="161"/>
      <c r="J107" s="162">
        <f>J235</f>
        <v>0</v>
      </c>
      <c r="K107" s="10"/>
      <c r="L107" s="15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9"/>
      <c r="C108" s="10"/>
      <c r="D108" s="160" t="s">
        <v>122</v>
      </c>
      <c r="E108" s="161"/>
      <c r="F108" s="161"/>
      <c r="G108" s="161"/>
      <c r="H108" s="161"/>
      <c r="I108" s="161"/>
      <c r="J108" s="162">
        <f>J255</f>
        <v>0</v>
      </c>
      <c r="K108" s="10"/>
      <c r="L108" s="15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9"/>
      <c r="C109" s="10"/>
      <c r="D109" s="160" t="s">
        <v>251</v>
      </c>
      <c r="E109" s="161"/>
      <c r="F109" s="161"/>
      <c r="G109" s="161"/>
      <c r="H109" s="161"/>
      <c r="I109" s="161"/>
      <c r="J109" s="162">
        <f>J270</f>
        <v>0</v>
      </c>
      <c r="K109" s="10"/>
      <c r="L109" s="15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9"/>
      <c r="C110" s="10"/>
      <c r="D110" s="160" t="s">
        <v>252</v>
      </c>
      <c r="E110" s="161"/>
      <c r="F110" s="161"/>
      <c r="G110" s="161"/>
      <c r="H110" s="161"/>
      <c r="I110" s="161"/>
      <c r="J110" s="162">
        <f>J279</f>
        <v>0</v>
      </c>
      <c r="K110" s="10"/>
      <c r="L110" s="15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59"/>
      <c r="C111" s="10"/>
      <c r="D111" s="160" t="s">
        <v>253</v>
      </c>
      <c r="E111" s="161"/>
      <c r="F111" s="161"/>
      <c r="G111" s="161"/>
      <c r="H111" s="161"/>
      <c r="I111" s="161"/>
      <c r="J111" s="162">
        <f>J288</f>
        <v>0</v>
      </c>
      <c r="K111" s="10"/>
      <c r="L111" s="15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59"/>
      <c r="C112" s="10"/>
      <c r="D112" s="160" t="s">
        <v>254</v>
      </c>
      <c r="E112" s="161"/>
      <c r="F112" s="161"/>
      <c r="G112" s="161"/>
      <c r="H112" s="161"/>
      <c r="I112" s="161"/>
      <c r="J112" s="162">
        <f>J312</f>
        <v>0</v>
      </c>
      <c r="K112" s="10"/>
      <c r="L112" s="15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55"/>
      <c r="C113" s="9"/>
      <c r="D113" s="156" t="s">
        <v>255</v>
      </c>
      <c r="E113" s="157"/>
      <c r="F113" s="157"/>
      <c r="G113" s="157"/>
      <c r="H113" s="157"/>
      <c r="I113" s="157"/>
      <c r="J113" s="158">
        <f>J315</f>
        <v>0</v>
      </c>
      <c r="K113" s="9"/>
      <c r="L113" s="15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1.84" customHeight="1">
      <c r="A114" s="9"/>
      <c r="B114" s="155"/>
      <c r="C114" s="9"/>
      <c r="D114" s="163" t="s">
        <v>124</v>
      </c>
      <c r="E114" s="9"/>
      <c r="F114" s="9"/>
      <c r="G114" s="9"/>
      <c r="H114" s="9"/>
      <c r="I114" s="9"/>
      <c r="J114" s="164">
        <f>J317</f>
        <v>0</v>
      </c>
      <c r="K114" s="9"/>
      <c r="L114" s="155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2" customFormat="1" ht="21.84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64"/>
      <c r="C116" s="65"/>
      <c r="D116" s="65"/>
      <c r="E116" s="65"/>
      <c r="F116" s="65"/>
      <c r="G116" s="65"/>
      <c r="H116" s="65"/>
      <c r="I116" s="65"/>
      <c r="J116" s="65"/>
      <c r="K116" s="65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20" s="2" customFormat="1" ht="6.96" customHeight="1">
      <c r="A120" s="37"/>
      <c r="B120" s="66"/>
      <c r="C120" s="67"/>
      <c r="D120" s="67"/>
      <c r="E120" s="67"/>
      <c r="F120" s="67"/>
      <c r="G120" s="67"/>
      <c r="H120" s="67"/>
      <c r="I120" s="67"/>
      <c r="J120" s="67"/>
      <c r="K120" s="6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24.96" customHeight="1">
      <c r="A121" s="37"/>
      <c r="B121" s="38"/>
      <c r="C121" s="22" t="s">
        <v>125</v>
      </c>
      <c r="D121" s="37"/>
      <c r="E121" s="37"/>
      <c r="F121" s="37"/>
      <c r="G121" s="37"/>
      <c r="H121" s="37"/>
      <c r="I121" s="37"/>
      <c r="J121" s="37"/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15</v>
      </c>
      <c r="D123" s="37"/>
      <c r="E123" s="37"/>
      <c r="F123" s="37"/>
      <c r="G123" s="37"/>
      <c r="H123" s="37"/>
      <c r="I123" s="37"/>
      <c r="J123" s="37"/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6.25" customHeight="1">
      <c r="A124" s="37"/>
      <c r="B124" s="38"/>
      <c r="C124" s="37"/>
      <c r="D124" s="37"/>
      <c r="E124" s="133" t="str">
        <f>E7</f>
        <v>Rekonštrukcia a prestavba skladových priestorov na kancelárske priestory</v>
      </c>
      <c r="F124" s="31"/>
      <c r="G124" s="31"/>
      <c r="H124" s="31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2" customHeight="1">
      <c r="A125" s="37"/>
      <c r="B125" s="38"/>
      <c r="C125" s="31" t="s">
        <v>109</v>
      </c>
      <c r="D125" s="37"/>
      <c r="E125" s="37"/>
      <c r="F125" s="37"/>
      <c r="G125" s="37"/>
      <c r="H125" s="37"/>
      <c r="I125" s="37"/>
      <c r="J125" s="37"/>
      <c r="K125" s="37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6.5" customHeight="1">
      <c r="A126" s="37"/>
      <c r="B126" s="38"/>
      <c r="C126" s="37"/>
      <c r="D126" s="37"/>
      <c r="E126" s="71" t="str">
        <f>E9</f>
        <v>01 - Architektonicko-stavebné riešenie</v>
      </c>
      <c r="F126" s="37"/>
      <c r="G126" s="37"/>
      <c r="H126" s="37"/>
      <c r="I126" s="37"/>
      <c r="J126" s="37"/>
      <c r="K126" s="37"/>
      <c r="L126" s="59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7"/>
      <c r="D127" s="37"/>
      <c r="E127" s="37"/>
      <c r="F127" s="37"/>
      <c r="G127" s="37"/>
      <c r="H127" s="37"/>
      <c r="I127" s="37"/>
      <c r="J127" s="37"/>
      <c r="K127" s="37"/>
      <c r="L127" s="59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2" customHeight="1">
      <c r="A128" s="37"/>
      <c r="B128" s="38"/>
      <c r="C128" s="31" t="s">
        <v>19</v>
      </c>
      <c r="D128" s="37"/>
      <c r="E128" s="37"/>
      <c r="F128" s="26" t="str">
        <f>F12</f>
        <v>Bratislava</v>
      </c>
      <c r="G128" s="37"/>
      <c r="H128" s="37"/>
      <c r="I128" s="31" t="s">
        <v>21</v>
      </c>
      <c r="J128" s="73" t="str">
        <f>IF(J12="","",J12)</f>
        <v>31. 5. 2024</v>
      </c>
      <c r="K128" s="37"/>
      <c r="L128" s="59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7"/>
      <c r="D129" s="37"/>
      <c r="E129" s="37"/>
      <c r="F129" s="37"/>
      <c r="G129" s="37"/>
      <c r="H129" s="37"/>
      <c r="I129" s="37"/>
      <c r="J129" s="37"/>
      <c r="K129" s="37"/>
      <c r="L129" s="59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5.15" customHeight="1">
      <c r="A130" s="37"/>
      <c r="B130" s="38"/>
      <c r="C130" s="31" t="s">
        <v>23</v>
      </c>
      <c r="D130" s="37"/>
      <c r="E130" s="37"/>
      <c r="F130" s="26" t="str">
        <f>E15</f>
        <v>Odvoz a likvidácia odpadu a.s.</v>
      </c>
      <c r="G130" s="37"/>
      <c r="H130" s="37"/>
      <c r="I130" s="31" t="s">
        <v>29</v>
      </c>
      <c r="J130" s="35" t="str">
        <f>E21</f>
        <v>HR-PROJECT s.r.o.</v>
      </c>
      <c r="K130" s="37"/>
      <c r="L130" s="59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5.15" customHeight="1">
      <c r="A131" s="37"/>
      <c r="B131" s="38"/>
      <c r="C131" s="31" t="s">
        <v>27</v>
      </c>
      <c r="D131" s="37"/>
      <c r="E131" s="37"/>
      <c r="F131" s="26" t="str">
        <f>IF(E18="","",E18)</f>
        <v>Vyplň údaj</v>
      </c>
      <c r="G131" s="37"/>
      <c r="H131" s="37"/>
      <c r="I131" s="31" t="s">
        <v>32</v>
      </c>
      <c r="J131" s="35" t="str">
        <f>E24</f>
        <v>Vladimír Pilnik</v>
      </c>
      <c r="K131" s="37"/>
      <c r="L131" s="59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10.32" customHeight="1">
      <c r="A132" s="37"/>
      <c r="B132" s="38"/>
      <c r="C132" s="37"/>
      <c r="D132" s="37"/>
      <c r="E132" s="37"/>
      <c r="F132" s="37"/>
      <c r="G132" s="37"/>
      <c r="H132" s="37"/>
      <c r="I132" s="37"/>
      <c r="J132" s="37"/>
      <c r="K132" s="37"/>
      <c r="L132" s="59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11" customFormat="1" ht="29.28" customHeight="1">
      <c r="A133" s="165"/>
      <c r="B133" s="166"/>
      <c r="C133" s="167" t="s">
        <v>126</v>
      </c>
      <c r="D133" s="168" t="s">
        <v>60</v>
      </c>
      <c r="E133" s="168" t="s">
        <v>56</v>
      </c>
      <c r="F133" s="168" t="s">
        <v>57</v>
      </c>
      <c r="G133" s="168" t="s">
        <v>127</v>
      </c>
      <c r="H133" s="168" t="s">
        <v>128</v>
      </c>
      <c r="I133" s="168" t="s">
        <v>129</v>
      </c>
      <c r="J133" s="169" t="s">
        <v>113</v>
      </c>
      <c r="K133" s="170" t="s">
        <v>130</v>
      </c>
      <c r="L133" s="171"/>
      <c r="M133" s="90" t="s">
        <v>1</v>
      </c>
      <c r="N133" s="91" t="s">
        <v>39</v>
      </c>
      <c r="O133" s="91" t="s">
        <v>131</v>
      </c>
      <c r="P133" s="91" t="s">
        <v>132</v>
      </c>
      <c r="Q133" s="91" t="s">
        <v>133</v>
      </c>
      <c r="R133" s="91" t="s">
        <v>134</v>
      </c>
      <c r="S133" s="91" t="s">
        <v>135</v>
      </c>
      <c r="T133" s="92" t="s">
        <v>136</v>
      </c>
      <c r="U133" s="165"/>
      <c r="V133" s="165"/>
      <c r="W133" s="165"/>
      <c r="X133" s="165"/>
      <c r="Y133" s="165"/>
      <c r="Z133" s="165"/>
      <c r="AA133" s="165"/>
      <c r="AB133" s="165"/>
      <c r="AC133" s="165"/>
      <c r="AD133" s="165"/>
      <c r="AE133" s="165"/>
    </row>
    <row r="134" s="2" customFormat="1" ht="22.8" customHeight="1">
      <c r="A134" s="37"/>
      <c r="B134" s="38"/>
      <c r="C134" s="97" t="s">
        <v>114</v>
      </c>
      <c r="D134" s="37"/>
      <c r="E134" s="37"/>
      <c r="F134" s="37"/>
      <c r="G134" s="37"/>
      <c r="H134" s="37"/>
      <c r="I134" s="37"/>
      <c r="J134" s="172">
        <f>BK134</f>
        <v>0</v>
      </c>
      <c r="K134" s="37"/>
      <c r="L134" s="38"/>
      <c r="M134" s="93"/>
      <c r="N134" s="77"/>
      <c r="O134" s="94"/>
      <c r="P134" s="173">
        <f>P135+P179+P315+P317</f>
        <v>0</v>
      </c>
      <c r="Q134" s="94"/>
      <c r="R134" s="173">
        <f>R135+R179+R315+R317</f>
        <v>8.6023842415000011</v>
      </c>
      <c r="S134" s="94"/>
      <c r="T134" s="174">
        <f>T135+T179+T315+T317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8" t="s">
        <v>74</v>
      </c>
      <c r="AU134" s="18" t="s">
        <v>115</v>
      </c>
      <c r="BK134" s="175">
        <f>BK135+BK179+BK315+BK317</f>
        <v>0</v>
      </c>
    </row>
    <row r="135" s="12" customFormat="1" ht="25.92" customHeight="1">
      <c r="A135" s="12"/>
      <c r="B135" s="176"/>
      <c r="C135" s="12"/>
      <c r="D135" s="177" t="s">
        <v>74</v>
      </c>
      <c r="E135" s="178" t="s">
        <v>137</v>
      </c>
      <c r="F135" s="178" t="s">
        <v>138</v>
      </c>
      <c r="G135" s="12"/>
      <c r="H135" s="12"/>
      <c r="I135" s="179"/>
      <c r="J135" s="164">
        <f>BK135</f>
        <v>0</v>
      </c>
      <c r="K135" s="12"/>
      <c r="L135" s="176"/>
      <c r="M135" s="180"/>
      <c r="N135" s="181"/>
      <c r="O135" s="181"/>
      <c r="P135" s="182">
        <f>P136+P145+P177</f>
        <v>0</v>
      </c>
      <c r="Q135" s="181"/>
      <c r="R135" s="182">
        <f>R136+R145+R177</f>
        <v>3.7195932210000002</v>
      </c>
      <c r="S135" s="181"/>
      <c r="T135" s="183">
        <f>T136+T145+T177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77" t="s">
        <v>83</v>
      </c>
      <c r="AT135" s="184" t="s">
        <v>74</v>
      </c>
      <c r="AU135" s="184" t="s">
        <v>75</v>
      </c>
      <c r="AY135" s="177" t="s">
        <v>139</v>
      </c>
      <c r="BK135" s="185">
        <f>BK136+BK145+BK177</f>
        <v>0</v>
      </c>
    </row>
    <row r="136" s="12" customFormat="1" ht="22.8" customHeight="1">
      <c r="A136" s="12"/>
      <c r="B136" s="176"/>
      <c r="C136" s="12"/>
      <c r="D136" s="177" t="s">
        <v>74</v>
      </c>
      <c r="E136" s="186" t="s">
        <v>155</v>
      </c>
      <c r="F136" s="186" t="s">
        <v>256</v>
      </c>
      <c r="G136" s="12"/>
      <c r="H136" s="12"/>
      <c r="I136" s="179"/>
      <c r="J136" s="187">
        <f>BK136</f>
        <v>0</v>
      </c>
      <c r="K136" s="12"/>
      <c r="L136" s="176"/>
      <c r="M136" s="180"/>
      <c r="N136" s="181"/>
      <c r="O136" s="181"/>
      <c r="P136" s="182">
        <f>SUM(P137:P144)</f>
        <v>0</v>
      </c>
      <c r="Q136" s="181"/>
      <c r="R136" s="182">
        <f>SUM(R137:R144)</f>
        <v>0.33858551999999997</v>
      </c>
      <c r="S136" s="181"/>
      <c r="T136" s="183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77" t="s">
        <v>83</v>
      </c>
      <c r="AT136" s="184" t="s">
        <v>74</v>
      </c>
      <c r="AU136" s="184" t="s">
        <v>83</v>
      </c>
      <c r="AY136" s="177" t="s">
        <v>139</v>
      </c>
      <c r="BK136" s="185">
        <f>SUM(BK137:BK144)</f>
        <v>0</v>
      </c>
    </row>
    <row r="137" s="2" customFormat="1" ht="24.15" customHeight="1">
      <c r="A137" s="37"/>
      <c r="B137" s="188"/>
      <c r="C137" s="189" t="s">
        <v>83</v>
      </c>
      <c r="D137" s="189" t="s">
        <v>142</v>
      </c>
      <c r="E137" s="190" t="s">
        <v>257</v>
      </c>
      <c r="F137" s="191" t="s">
        <v>258</v>
      </c>
      <c r="G137" s="192" t="s">
        <v>145</v>
      </c>
      <c r="H137" s="193">
        <v>2.5760000000000001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41</v>
      </c>
      <c r="O137" s="81"/>
      <c r="P137" s="199">
        <f>O137*H137</f>
        <v>0</v>
      </c>
      <c r="Q137" s="199">
        <v>0.072090000000000001</v>
      </c>
      <c r="R137" s="199">
        <f>Q137*H137</f>
        <v>0.18570384000000001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146</v>
      </c>
      <c r="AT137" s="201" t="s">
        <v>142</v>
      </c>
      <c r="AU137" s="201" t="s">
        <v>93</v>
      </c>
      <c r="AY137" s="18" t="s">
        <v>139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8" t="s">
        <v>93</v>
      </c>
      <c r="BK137" s="202">
        <f>ROUND(I137*H137,2)</f>
        <v>0</v>
      </c>
      <c r="BL137" s="18" t="s">
        <v>146</v>
      </c>
      <c r="BM137" s="201" t="s">
        <v>259</v>
      </c>
    </row>
    <row r="138" s="13" customFormat="1">
      <c r="A138" s="13"/>
      <c r="B138" s="203"/>
      <c r="C138" s="13"/>
      <c r="D138" s="204" t="s">
        <v>151</v>
      </c>
      <c r="E138" s="205" t="s">
        <v>1</v>
      </c>
      <c r="F138" s="206" t="s">
        <v>152</v>
      </c>
      <c r="G138" s="13"/>
      <c r="H138" s="205" t="s">
        <v>1</v>
      </c>
      <c r="I138" s="207"/>
      <c r="J138" s="13"/>
      <c r="K138" s="13"/>
      <c r="L138" s="203"/>
      <c r="M138" s="208"/>
      <c r="N138" s="209"/>
      <c r="O138" s="209"/>
      <c r="P138" s="209"/>
      <c r="Q138" s="209"/>
      <c r="R138" s="209"/>
      <c r="S138" s="209"/>
      <c r="T138" s="21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05" t="s">
        <v>151</v>
      </c>
      <c r="AU138" s="205" t="s">
        <v>93</v>
      </c>
      <c r="AV138" s="13" t="s">
        <v>83</v>
      </c>
      <c r="AW138" s="13" t="s">
        <v>31</v>
      </c>
      <c r="AX138" s="13" t="s">
        <v>75</v>
      </c>
      <c r="AY138" s="205" t="s">
        <v>139</v>
      </c>
    </row>
    <row r="139" s="14" customFormat="1">
      <c r="A139" s="14"/>
      <c r="B139" s="211"/>
      <c r="C139" s="14"/>
      <c r="D139" s="204" t="s">
        <v>151</v>
      </c>
      <c r="E139" s="212" t="s">
        <v>1</v>
      </c>
      <c r="F139" s="213" t="s">
        <v>260</v>
      </c>
      <c r="G139" s="14"/>
      <c r="H139" s="214">
        <v>2.5760000000000001</v>
      </c>
      <c r="I139" s="215"/>
      <c r="J139" s="14"/>
      <c r="K139" s="14"/>
      <c r="L139" s="211"/>
      <c r="M139" s="216"/>
      <c r="N139" s="217"/>
      <c r="O139" s="217"/>
      <c r="P139" s="217"/>
      <c r="Q139" s="217"/>
      <c r="R139" s="217"/>
      <c r="S139" s="217"/>
      <c r="T139" s="21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12" t="s">
        <v>151</v>
      </c>
      <c r="AU139" s="212" t="s">
        <v>93</v>
      </c>
      <c r="AV139" s="14" t="s">
        <v>93</v>
      </c>
      <c r="AW139" s="14" t="s">
        <v>31</v>
      </c>
      <c r="AX139" s="14" t="s">
        <v>75</v>
      </c>
      <c r="AY139" s="212" t="s">
        <v>139</v>
      </c>
    </row>
    <row r="140" s="15" customFormat="1">
      <c r="A140" s="15"/>
      <c r="B140" s="219"/>
      <c r="C140" s="15"/>
      <c r="D140" s="204" t="s">
        <v>151</v>
      </c>
      <c r="E140" s="220" t="s">
        <v>1</v>
      </c>
      <c r="F140" s="221" t="s">
        <v>154</v>
      </c>
      <c r="G140" s="15"/>
      <c r="H140" s="222">
        <v>2.5760000000000001</v>
      </c>
      <c r="I140" s="223"/>
      <c r="J140" s="15"/>
      <c r="K140" s="15"/>
      <c r="L140" s="219"/>
      <c r="M140" s="224"/>
      <c r="N140" s="225"/>
      <c r="O140" s="225"/>
      <c r="P140" s="225"/>
      <c r="Q140" s="225"/>
      <c r="R140" s="225"/>
      <c r="S140" s="225"/>
      <c r="T140" s="22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20" t="s">
        <v>151</v>
      </c>
      <c r="AU140" s="220" t="s">
        <v>93</v>
      </c>
      <c r="AV140" s="15" t="s">
        <v>146</v>
      </c>
      <c r="AW140" s="15" t="s">
        <v>31</v>
      </c>
      <c r="AX140" s="15" t="s">
        <v>83</v>
      </c>
      <c r="AY140" s="220" t="s">
        <v>139</v>
      </c>
    </row>
    <row r="141" s="2" customFormat="1" ht="24.15" customHeight="1">
      <c r="A141" s="37"/>
      <c r="B141" s="188"/>
      <c r="C141" s="189" t="s">
        <v>93</v>
      </c>
      <c r="D141" s="189" t="s">
        <v>142</v>
      </c>
      <c r="E141" s="190" t="s">
        <v>261</v>
      </c>
      <c r="F141" s="191" t="s">
        <v>262</v>
      </c>
      <c r="G141" s="192" t="s">
        <v>145</v>
      </c>
      <c r="H141" s="193">
        <v>1.4139999999999999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41</v>
      </c>
      <c r="O141" s="81"/>
      <c r="P141" s="199">
        <f>O141*H141</f>
        <v>0</v>
      </c>
      <c r="Q141" s="199">
        <v>0.10811999999999999</v>
      </c>
      <c r="R141" s="199">
        <f>Q141*H141</f>
        <v>0.15288167999999999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146</v>
      </c>
      <c r="AT141" s="201" t="s">
        <v>142</v>
      </c>
      <c r="AU141" s="201" t="s">
        <v>93</v>
      </c>
      <c r="AY141" s="18" t="s">
        <v>139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8" t="s">
        <v>93</v>
      </c>
      <c r="BK141" s="202">
        <f>ROUND(I141*H141,2)</f>
        <v>0</v>
      </c>
      <c r="BL141" s="18" t="s">
        <v>146</v>
      </c>
      <c r="BM141" s="201" t="s">
        <v>263</v>
      </c>
    </row>
    <row r="142" s="13" customFormat="1">
      <c r="A142" s="13"/>
      <c r="B142" s="203"/>
      <c r="C142" s="13"/>
      <c r="D142" s="204" t="s">
        <v>151</v>
      </c>
      <c r="E142" s="205" t="s">
        <v>1</v>
      </c>
      <c r="F142" s="206" t="s">
        <v>152</v>
      </c>
      <c r="G142" s="13"/>
      <c r="H142" s="205" t="s">
        <v>1</v>
      </c>
      <c r="I142" s="207"/>
      <c r="J142" s="13"/>
      <c r="K142" s="13"/>
      <c r="L142" s="203"/>
      <c r="M142" s="208"/>
      <c r="N142" s="209"/>
      <c r="O142" s="209"/>
      <c r="P142" s="209"/>
      <c r="Q142" s="209"/>
      <c r="R142" s="209"/>
      <c r="S142" s="209"/>
      <c r="T142" s="21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05" t="s">
        <v>151</v>
      </c>
      <c r="AU142" s="205" t="s">
        <v>93</v>
      </c>
      <c r="AV142" s="13" t="s">
        <v>83</v>
      </c>
      <c r="AW142" s="13" t="s">
        <v>31</v>
      </c>
      <c r="AX142" s="13" t="s">
        <v>75</v>
      </c>
      <c r="AY142" s="205" t="s">
        <v>139</v>
      </c>
    </row>
    <row r="143" s="14" customFormat="1">
      <c r="A143" s="14"/>
      <c r="B143" s="211"/>
      <c r="C143" s="14"/>
      <c r="D143" s="204" t="s">
        <v>151</v>
      </c>
      <c r="E143" s="212" t="s">
        <v>1</v>
      </c>
      <c r="F143" s="213" t="s">
        <v>264</v>
      </c>
      <c r="G143" s="14"/>
      <c r="H143" s="214">
        <v>1.4139999999999999</v>
      </c>
      <c r="I143" s="215"/>
      <c r="J143" s="14"/>
      <c r="K143" s="14"/>
      <c r="L143" s="211"/>
      <c r="M143" s="216"/>
      <c r="N143" s="217"/>
      <c r="O143" s="217"/>
      <c r="P143" s="217"/>
      <c r="Q143" s="217"/>
      <c r="R143" s="217"/>
      <c r="S143" s="217"/>
      <c r="T143" s="21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12" t="s">
        <v>151</v>
      </c>
      <c r="AU143" s="212" t="s">
        <v>93</v>
      </c>
      <c r="AV143" s="14" t="s">
        <v>93</v>
      </c>
      <c r="AW143" s="14" t="s">
        <v>31</v>
      </c>
      <c r="AX143" s="14" t="s">
        <v>75</v>
      </c>
      <c r="AY143" s="212" t="s">
        <v>139</v>
      </c>
    </row>
    <row r="144" s="15" customFormat="1">
      <c r="A144" s="15"/>
      <c r="B144" s="219"/>
      <c r="C144" s="15"/>
      <c r="D144" s="204" t="s">
        <v>151</v>
      </c>
      <c r="E144" s="220" t="s">
        <v>1</v>
      </c>
      <c r="F144" s="221" t="s">
        <v>154</v>
      </c>
      <c r="G144" s="15"/>
      <c r="H144" s="222">
        <v>1.4139999999999999</v>
      </c>
      <c r="I144" s="223"/>
      <c r="J144" s="15"/>
      <c r="K144" s="15"/>
      <c r="L144" s="219"/>
      <c r="M144" s="224"/>
      <c r="N144" s="225"/>
      <c r="O144" s="225"/>
      <c r="P144" s="225"/>
      <c r="Q144" s="225"/>
      <c r="R144" s="225"/>
      <c r="S144" s="225"/>
      <c r="T144" s="22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20" t="s">
        <v>151</v>
      </c>
      <c r="AU144" s="220" t="s">
        <v>93</v>
      </c>
      <c r="AV144" s="15" t="s">
        <v>146</v>
      </c>
      <c r="AW144" s="15" t="s">
        <v>31</v>
      </c>
      <c r="AX144" s="15" t="s">
        <v>83</v>
      </c>
      <c r="AY144" s="220" t="s">
        <v>139</v>
      </c>
    </row>
    <row r="145" s="12" customFormat="1" ht="22.8" customHeight="1">
      <c r="A145" s="12"/>
      <c r="B145" s="176"/>
      <c r="C145" s="12"/>
      <c r="D145" s="177" t="s">
        <v>74</v>
      </c>
      <c r="E145" s="186" t="s">
        <v>171</v>
      </c>
      <c r="F145" s="186" t="s">
        <v>265</v>
      </c>
      <c r="G145" s="12"/>
      <c r="H145" s="12"/>
      <c r="I145" s="179"/>
      <c r="J145" s="187">
        <f>BK145</f>
        <v>0</v>
      </c>
      <c r="K145" s="12"/>
      <c r="L145" s="176"/>
      <c r="M145" s="180"/>
      <c r="N145" s="181"/>
      <c r="O145" s="181"/>
      <c r="P145" s="182">
        <f>SUM(P146:P176)</f>
        <v>0</v>
      </c>
      <c r="Q145" s="181"/>
      <c r="R145" s="182">
        <f>SUM(R146:R176)</f>
        <v>3.3810077010000001</v>
      </c>
      <c r="S145" s="181"/>
      <c r="T145" s="183">
        <f>SUM(T146:T176)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77" t="s">
        <v>83</v>
      </c>
      <c r="AT145" s="184" t="s">
        <v>74</v>
      </c>
      <c r="AU145" s="184" t="s">
        <v>83</v>
      </c>
      <c r="AY145" s="177" t="s">
        <v>139</v>
      </c>
      <c r="BK145" s="185">
        <f>SUM(BK146:BK176)</f>
        <v>0</v>
      </c>
    </row>
    <row r="146" s="2" customFormat="1" ht="24.15" customHeight="1">
      <c r="A146" s="37"/>
      <c r="B146" s="188"/>
      <c r="C146" s="189" t="s">
        <v>155</v>
      </c>
      <c r="D146" s="189" t="s">
        <v>142</v>
      </c>
      <c r="E146" s="190" t="s">
        <v>266</v>
      </c>
      <c r="F146" s="191" t="s">
        <v>267</v>
      </c>
      <c r="G146" s="192" t="s">
        <v>145</v>
      </c>
      <c r="H146" s="193">
        <v>3.7730000000000001</v>
      </c>
      <c r="I146" s="194"/>
      <c r="J146" s="195">
        <f>ROUND(I146*H146,2)</f>
        <v>0</v>
      </c>
      <c r="K146" s="196"/>
      <c r="L146" s="38"/>
      <c r="M146" s="197" t="s">
        <v>1</v>
      </c>
      <c r="N146" s="198" t="s">
        <v>41</v>
      </c>
      <c r="O146" s="81"/>
      <c r="P146" s="199">
        <f>O146*H146</f>
        <v>0</v>
      </c>
      <c r="Q146" s="199">
        <v>0.037560000000000003</v>
      </c>
      <c r="R146" s="199">
        <f>Q146*H146</f>
        <v>0.14171388000000001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146</v>
      </c>
      <c r="AT146" s="201" t="s">
        <v>142</v>
      </c>
      <c r="AU146" s="201" t="s">
        <v>93</v>
      </c>
      <c r="AY146" s="18" t="s">
        <v>139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8" t="s">
        <v>93</v>
      </c>
      <c r="BK146" s="202">
        <f>ROUND(I146*H146,2)</f>
        <v>0</v>
      </c>
      <c r="BL146" s="18" t="s">
        <v>146</v>
      </c>
      <c r="BM146" s="201" t="s">
        <v>268</v>
      </c>
    </row>
    <row r="147" s="13" customFormat="1">
      <c r="A147" s="13"/>
      <c r="B147" s="203"/>
      <c r="C147" s="13"/>
      <c r="D147" s="204" t="s">
        <v>151</v>
      </c>
      <c r="E147" s="205" t="s">
        <v>1</v>
      </c>
      <c r="F147" s="206" t="s">
        <v>152</v>
      </c>
      <c r="G147" s="13"/>
      <c r="H147" s="205" t="s">
        <v>1</v>
      </c>
      <c r="I147" s="207"/>
      <c r="J147" s="13"/>
      <c r="K147" s="13"/>
      <c r="L147" s="203"/>
      <c r="M147" s="208"/>
      <c r="N147" s="209"/>
      <c r="O147" s="209"/>
      <c r="P147" s="209"/>
      <c r="Q147" s="209"/>
      <c r="R147" s="209"/>
      <c r="S147" s="209"/>
      <c r="T147" s="21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05" t="s">
        <v>151</v>
      </c>
      <c r="AU147" s="205" t="s">
        <v>93</v>
      </c>
      <c r="AV147" s="13" t="s">
        <v>83</v>
      </c>
      <c r="AW147" s="13" t="s">
        <v>31</v>
      </c>
      <c r="AX147" s="13" t="s">
        <v>75</v>
      </c>
      <c r="AY147" s="205" t="s">
        <v>139</v>
      </c>
    </row>
    <row r="148" s="14" customFormat="1">
      <c r="A148" s="14"/>
      <c r="B148" s="211"/>
      <c r="C148" s="14"/>
      <c r="D148" s="204" t="s">
        <v>151</v>
      </c>
      <c r="E148" s="212" t="s">
        <v>1</v>
      </c>
      <c r="F148" s="213" t="s">
        <v>269</v>
      </c>
      <c r="G148" s="14"/>
      <c r="H148" s="214">
        <v>2.8279999999999998</v>
      </c>
      <c r="I148" s="215"/>
      <c r="J148" s="14"/>
      <c r="K148" s="14"/>
      <c r="L148" s="211"/>
      <c r="M148" s="216"/>
      <c r="N148" s="217"/>
      <c r="O148" s="217"/>
      <c r="P148" s="217"/>
      <c r="Q148" s="217"/>
      <c r="R148" s="217"/>
      <c r="S148" s="217"/>
      <c r="T148" s="21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2" t="s">
        <v>151</v>
      </c>
      <c r="AU148" s="212" t="s">
        <v>93</v>
      </c>
      <c r="AV148" s="14" t="s">
        <v>93</v>
      </c>
      <c r="AW148" s="14" t="s">
        <v>31</v>
      </c>
      <c r="AX148" s="14" t="s">
        <v>75</v>
      </c>
      <c r="AY148" s="212" t="s">
        <v>139</v>
      </c>
    </row>
    <row r="149" s="14" customFormat="1">
      <c r="A149" s="14"/>
      <c r="B149" s="211"/>
      <c r="C149" s="14"/>
      <c r="D149" s="204" t="s">
        <v>151</v>
      </c>
      <c r="E149" s="212" t="s">
        <v>1</v>
      </c>
      <c r="F149" s="213" t="s">
        <v>270</v>
      </c>
      <c r="G149" s="14"/>
      <c r="H149" s="214">
        <v>0.94499999999999995</v>
      </c>
      <c r="I149" s="215"/>
      <c r="J149" s="14"/>
      <c r="K149" s="14"/>
      <c r="L149" s="211"/>
      <c r="M149" s="216"/>
      <c r="N149" s="217"/>
      <c r="O149" s="217"/>
      <c r="P149" s="217"/>
      <c r="Q149" s="217"/>
      <c r="R149" s="217"/>
      <c r="S149" s="217"/>
      <c r="T149" s="21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12" t="s">
        <v>151</v>
      </c>
      <c r="AU149" s="212" t="s">
        <v>93</v>
      </c>
      <c r="AV149" s="14" t="s">
        <v>93</v>
      </c>
      <c r="AW149" s="14" t="s">
        <v>31</v>
      </c>
      <c r="AX149" s="14" t="s">
        <v>75</v>
      </c>
      <c r="AY149" s="212" t="s">
        <v>139</v>
      </c>
    </row>
    <row r="150" s="15" customFormat="1">
      <c r="A150" s="15"/>
      <c r="B150" s="219"/>
      <c r="C150" s="15"/>
      <c r="D150" s="204" t="s">
        <v>151</v>
      </c>
      <c r="E150" s="220" t="s">
        <v>1</v>
      </c>
      <c r="F150" s="221" t="s">
        <v>154</v>
      </c>
      <c r="G150" s="15"/>
      <c r="H150" s="222">
        <v>3.7729999999999997</v>
      </c>
      <c r="I150" s="223"/>
      <c r="J150" s="15"/>
      <c r="K150" s="15"/>
      <c r="L150" s="219"/>
      <c r="M150" s="224"/>
      <c r="N150" s="225"/>
      <c r="O150" s="225"/>
      <c r="P150" s="225"/>
      <c r="Q150" s="225"/>
      <c r="R150" s="225"/>
      <c r="S150" s="225"/>
      <c r="T150" s="226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20" t="s">
        <v>151</v>
      </c>
      <c r="AU150" s="220" t="s">
        <v>93</v>
      </c>
      <c r="AV150" s="15" t="s">
        <v>146</v>
      </c>
      <c r="AW150" s="15" t="s">
        <v>31</v>
      </c>
      <c r="AX150" s="15" t="s">
        <v>83</v>
      </c>
      <c r="AY150" s="220" t="s">
        <v>139</v>
      </c>
    </row>
    <row r="151" s="2" customFormat="1" ht="24.15" customHeight="1">
      <c r="A151" s="37"/>
      <c r="B151" s="188"/>
      <c r="C151" s="189" t="s">
        <v>146</v>
      </c>
      <c r="D151" s="189" t="s">
        <v>142</v>
      </c>
      <c r="E151" s="190" t="s">
        <v>271</v>
      </c>
      <c r="F151" s="191" t="s">
        <v>272</v>
      </c>
      <c r="G151" s="192" t="s">
        <v>145</v>
      </c>
      <c r="H151" s="193">
        <v>3.7730000000000001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41</v>
      </c>
      <c r="O151" s="81"/>
      <c r="P151" s="199">
        <f>O151*H151</f>
        <v>0</v>
      </c>
      <c r="Q151" s="199">
        <v>0.037560000000000003</v>
      </c>
      <c r="R151" s="199">
        <f>Q151*H151</f>
        <v>0.14171388000000001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146</v>
      </c>
      <c r="AT151" s="201" t="s">
        <v>142</v>
      </c>
      <c r="AU151" s="201" t="s">
        <v>93</v>
      </c>
      <c r="AY151" s="18" t="s">
        <v>139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8" t="s">
        <v>93</v>
      </c>
      <c r="BK151" s="202">
        <f>ROUND(I151*H151,2)</f>
        <v>0</v>
      </c>
      <c r="BL151" s="18" t="s">
        <v>146</v>
      </c>
      <c r="BM151" s="201" t="s">
        <v>273</v>
      </c>
    </row>
    <row r="152" s="13" customFormat="1">
      <c r="A152" s="13"/>
      <c r="B152" s="203"/>
      <c r="C152" s="13"/>
      <c r="D152" s="204" t="s">
        <v>151</v>
      </c>
      <c r="E152" s="205" t="s">
        <v>1</v>
      </c>
      <c r="F152" s="206" t="s">
        <v>152</v>
      </c>
      <c r="G152" s="13"/>
      <c r="H152" s="205" t="s">
        <v>1</v>
      </c>
      <c r="I152" s="207"/>
      <c r="J152" s="13"/>
      <c r="K152" s="13"/>
      <c r="L152" s="203"/>
      <c r="M152" s="208"/>
      <c r="N152" s="209"/>
      <c r="O152" s="209"/>
      <c r="P152" s="209"/>
      <c r="Q152" s="209"/>
      <c r="R152" s="209"/>
      <c r="S152" s="209"/>
      <c r="T152" s="21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05" t="s">
        <v>151</v>
      </c>
      <c r="AU152" s="205" t="s">
        <v>93</v>
      </c>
      <c r="AV152" s="13" t="s">
        <v>83</v>
      </c>
      <c r="AW152" s="13" t="s">
        <v>31</v>
      </c>
      <c r="AX152" s="13" t="s">
        <v>75</v>
      </c>
      <c r="AY152" s="205" t="s">
        <v>139</v>
      </c>
    </row>
    <row r="153" s="14" customFormat="1">
      <c r="A153" s="14"/>
      <c r="B153" s="211"/>
      <c r="C153" s="14"/>
      <c r="D153" s="204" t="s">
        <v>151</v>
      </c>
      <c r="E153" s="212" t="s">
        <v>1</v>
      </c>
      <c r="F153" s="213" t="s">
        <v>269</v>
      </c>
      <c r="G153" s="14"/>
      <c r="H153" s="214">
        <v>2.8279999999999998</v>
      </c>
      <c r="I153" s="215"/>
      <c r="J153" s="14"/>
      <c r="K153" s="14"/>
      <c r="L153" s="211"/>
      <c r="M153" s="216"/>
      <c r="N153" s="217"/>
      <c r="O153" s="217"/>
      <c r="P153" s="217"/>
      <c r="Q153" s="217"/>
      <c r="R153" s="217"/>
      <c r="S153" s="217"/>
      <c r="T153" s="21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12" t="s">
        <v>151</v>
      </c>
      <c r="AU153" s="212" t="s">
        <v>93</v>
      </c>
      <c r="AV153" s="14" t="s">
        <v>93</v>
      </c>
      <c r="AW153" s="14" t="s">
        <v>31</v>
      </c>
      <c r="AX153" s="14" t="s">
        <v>75</v>
      </c>
      <c r="AY153" s="212" t="s">
        <v>139</v>
      </c>
    </row>
    <row r="154" s="14" customFormat="1">
      <c r="A154" s="14"/>
      <c r="B154" s="211"/>
      <c r="C154" s="14"/>
      <c r="D154" s="204" t="s">
        <v>151</v>
      </c>
      <c r="E154" s="212" t="s">
        <v>1</v>
      </c>
      <c r="F154" s="213" t="s">
        <v>270</v>
      </c>
      <c r="G154" s="14"/>
      <c r="H154" s="214">
        <v>0.94499999999999995</v>
      </c>
      <c r="I154" s="215"/>
      <c r="J154" s="14"/>
      <c r="K154" s="14"/>
      <c r="L154" s="211"/>
      <c r="M154" s="216"/>
      <c r="N154" s="217"/>
      <c r="O154" s="217"/>
      <c r="P154" s="217"/>
      <c r="Q154" s="217"/>
      <c r="R154" s="217"/>
      <c r="S154" s="217"/>
      <c r="T154" s="21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12" t="s">
        <v>151</v>
      </c>
      <c r="AU154" s="212" t="s">
        <v>93</v>
      </c>
      <c r="AV154" s="14" t="s">
        <v>93</v>
      </c>
      <c r="AW154" s="14" t="s">
        <v>31</v>
      </c>
      <c r="AX154" s="14" t="s">
        <v>75</v>
      </c>
      <c r="AY154" s="212" t="s">
        <v>139</v>
      </c>
    </row>
    <row r="155" s="15" customFormat="1">
      <c r="A155" s="15"/>
      <c r="B155" s="219"/>
      <c r="C155" s="15"/>
      <c r="D155" s="204" t="s">
        <v>151</v>
      </c>
      <c r="E155" s="220" t="s">
        <v>1</v>
      </c>
      <c r="F155" s="221" t="s">
        <v>154</v>
      </c>
      <c r="G155" s="15"/>
      <c r="H155" s="222">
        <v>3.7730000000000001</v>
      </c>
      <c r="I155" s="223"/>
      <c r="J155" s="15"/>
      <c r="K155" s="15"/>
      <c r="L155" s="219"/>
      <c r="M155" s="224"/>
      <c r="N155" s="225"/>
      <c r="O155" s="225"/>
      <c r="P155" s="225"/>
      <c r="Q155" s="225"/>
      <c r="R155" s="225"/>
      <c r="S155" s="225"/>
      <c r="T155" s="22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20" t="s">
        <v>151</v>
      </c>
      <c r="AU155" s="220" t="s">
        <v>93</v>
      </c>
      <c r="AV155" s="15" t="s">
        <v>146</v>
      </c>
      <c r="AW155" s="15" t="s">
        <v>31</v>
      </c>
      <c r="AX155" s="15" t="s">
        <v>83</v>
      </c>
      <c r="AY155" s="220" t="s">
        <v>139</v>
      </c>
    </row>
    <row r="156" s="2" customFormat="1" ht="24.15" customHeight="1">
      <c r="A156" s="37"/>
      <c r="B156" s="188"/>
      <c r="C156" s="189" t="s">
        <v>166</v>
      </c>
      <c r="D156" s="189" t="s">
        <v>142</v>
      </c>
      <c r="E156" s="190" t="s">
        <v>274</v>
      </c>
      <c r="F156" s="191" t="s">
        <v>275</v>
      </c>
      <c r="G156" s="192" t="s">
        <v>145</v>
      </c>
      <c r="H156" s="193">
        <v>8.3789999999999996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41</v>
      </c>
      <c r="O156" s="81"/>
      <c r="P156" s="199">
        <f>O156*H156</f>
        <v>0</v>
      </c>
      <c r="Q156" s="199">
        <v>0.00023000000000000001</v>
      </c>
      <c r="R156" s="199">
        <f>Q156*H156</f>
        <v>0.00192717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146</v>
      </c>
      <c r="AT156" s="201" t="s">
        <v>142</v>
      </c>
      <c r="AU156" s="201" t="s">
        <v>93</v>
      </c>
      <c r="AY156" s="18" t="s">
        <v>139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8" t="s">
        <v>93</v>
      </c>
      <c r="BK156" s="202">
        <f>ROUND(I156*H156,2)</f>
        <v>0</v>
      </c>
      <c r="BL156" s="18" t="s">
        <v>146</v>
      </c>
      <c r="BM156" s="201" t="s">
        <v>276</v>
      </c>
    </row>
    <row r="157" s="13" customFormat="1">
      <c r="A157" s="13"/>
      <c r="B157" s="203"/>
      <c r="C157" s="13"/>
      <c r="D157" s="204" t="s">
        <v>151</v>
      </c>
      <c r="E157" s="205" t="s">
        <v>1</v>
      </c>
      <c r="F157" s="206" t="s">
        <v>152</v>
      </c>
      <c r="G157" s="13"/>
      <c r="H157" s="205" t="s">
        <v>1</v>
      </c>
      <c r="I157" s="207"/>
      <c r="J157" s="13"/>
      <c r="K157" s="13"/>
      <c r="L157" s="203"/>
      <c r="M157" s="208"/>
      <c r="N157" s="209"/>
      <c r="O157" s="209"/>
      <c r="P157" s="209"/>
      <c r="Q157" s="209"/>
      <c r="R157" s="209"/>
      <c r="S157" s="209"/>
      <c r="T157" s="21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05" t="s">
        <v>151</v>
      </c>
      <c r="AU157" s="205" t="s">
        <v>93</v>
      </c>
      <c r="AV157" s="13" t="s">
        <v>83</v>
      </c>
      <c r="AW157" s="13" t="s">
        <v>31</v>
      </c>
      <c r="AX157" s="13" t="s">
        <v>75</v>
      </c>
      <c r="AY157" s="205" t="s">
        <v>139</v>
      </c>
    </row>
    <row r="158" s="14" customFormat="1">
      <c r="A158" s="14"/>
      <c r="B158" s="211"/>
      <c r="C158" s="14"/>
      <c r="D158" s="204" t="s">
        <v>151</v>
      </c>
      <c r="E158" s="212" t="s">
        <v>1</v>
      </c>
      <c r="F158" s="213" t="s">
        <v>277</v>
      </c>
      <c r="G158" s="14"/>
      <c r="H158" s="214">
        <v>5.4100000000000001</v>
      </c>
      <c r="I158" s="215"/>
      <c r="J158" s="14"/>
      <c r="K158" s="14"/>
      <c r="L158" s="211"/>
      <c r="M158" s="216"/>
      <c r="N158" s="217"/>
      <c r="O158" s="217"/>
      <c r="P158" s="217"/>
      <c r="Q158" s="217"/>
      <c r="R158" s="217"/>
      <c r="S158" s="217"/>
      <c r="T158" s="21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12" t="s">
        <v>151</v>
      </c>
      <c r="AU158" s="212" t="s">
        <v>93</v>
      </c>
      <c r="AV158" s="14" t="s">
        <v>93</v>
      </c>
      <c r="AW158" s="14" t="s">
        <v>31</v>
      </c>
      <c r="AX158" s="14" t="s">
        <v>75</v>
      </c>
      <c r="AY158" s="212" t="s">
        <v>139</v>
      </c>
    </row>
    <row r="159" s="14" customFormat="1">
      <c r="A159" s="14"/>
      <c r="B159" s="211"/>
      <c r="C159" s="14"/>
      <c r="D159" s="204" t="s">
        <v>151</v>
      </c>
      <c r="E159" s="212" t="s">
        <v>1</v>
      </c>
      <c r="F159" s="213" t="s">
        <v>278</v>
      </c>
      <c r="G159" s="14"/>
      <c r="H159" s="214">
        <v>2.9689999999999999</v>
      </c>
      <c r="I159" s="215"/>
      <c r="J159" s="14"/>
      <c r="K159" s="14"/>
      <c r="L159" s="211"/>
      <c r="M159" s="216"/>
      <c r="N159" s="217"/>
      <c r="O159" s="217"/>
      <c r="P159" s="217"/>
      <c r="Q159" s="217"/>
      <c r="R159" s="217"/>
      <c r="S159" s="217"/>
      <c r="T159" s="21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2" t="s">
        <v>151</v>
      </c>
      <c r="AU159" s="212" t="s">
        <v>93</v>
      </c>
      <c r="AV159" s="14" t="s">
        <v>93</v>
      </c>
      <c r="AW159" s="14" t="s">
        <v>31</v>
      </c>
      <c r="AX159" s="14" t="s">
        <v>75</v>
      </c>
      <c r="AY159" s="212" t="s">
        <v>139</v>
      </c>
    </row>
    <row r="160" s="15" customFormat="1">
      <c r="A160" s="15"/>
      <c r="B160" s="219"/>
      <c r="C160" s="15"/>
      <c r="D160" s="204" t="s">
        <v>151</v>
      </c>
      <c r="E160" s="220" t="s">
        <v>1</v>
      </c>
      <c r="F160" s="221" t="s">
        <v>154</v>
      </c>
      <c r="G160" s="15"/>
      <c r="H160" s="222">
        <v>8.3789999999999996</v>
      </c>
      <c r="I160" s="223"/>
      <c r="J160" s="15"/>
      <c r="K160" s="15"/>
      <c r="L160" s="219"/>
      <c r="M160" s="224"/>
      <c r="N160" s="225"/>
      <c r="O160" s="225"/>
      <c r="P160" s="225"/>
      <c r="Q160" s="225"/>
      <c r="R160" s="225"/>
      <c r="S160" s="225"/>
      <c r="T160" s="22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20" t="s">
        <v>151</v>
      </c>
      <c r="AU160" s="220" t="s">
        <v>93</v>
      </c>
      <c r="AV160" s="15" t="s">
        <v>146</v>
      </c>
      <c r="AW160" s="15" t="s">
        <v>31</v>
      </c>
      <c r="AX160" s="15" t="s">
        <v>83</v>
      </c>
      <c r="AY160" s="220" t="s">
        <v>139</v>
      </c>
    </row>
    <row r="161" s="2" customFormat="1" ht="24.15" customHeight="1">
      <c r="A161" s="37"/>
      <c r="B161" s="188"/>
      <c r="C161" s="189" t="s">
        <v>171</v>
      </c>
      <c r="D161" s="189" t="s">
        <v>142</v>
      </c>
      <c r="E161" s="190" t="s">
        <v>279</v>
      </c>
      <c r="F161" s="191" t="s">
        <v>280</v>
      </c>
      <c r="G161" s="192" t="s">
        <v>145</v>
      </c>
      <c r="H161" s="193">
        <v>8.3789999999999996</v>
      </c>
      <c r="I161" s="194"/>
      <c r="J161" s="195">
        <f>ROUND(I161*H161,2)</f>
        <v>0</v>
      </c>
      <c r="K161" s="196"/>
      <c r="L161" s="38"/>
      <c r="M161" s="197" t="s">
        <v>1</v>
      </c>
      <c r="N161" s="198" t="s">
        <v>41</v>
      </c>
      <c r="O161" s="81"/>
      <c r="P161" s="199">
        <f>O161*H161</f>
        <v>0</v>
      </c>
      <c r="Q161" s="199">
        <v>0.004725</v>
      </c>
      <c r="R161" s="199">
        <f>Q161*H161</f>
        <v>0.039590775000000002</v>
      </c>
      <c r="S161" s="199">
        <v>0</v>
      </c>
      <c r="T161" s="20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1" t="s">
        <v>146</v>
      </c>
      <c r="AT161" s="201" t="s">
        <v>142</v>
      </c>
      <c r="AU161" s="201" t="s">
        <v>93</v>
      </c>
      <c r="AY161" s="18" t="s">
        <v>139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8" t="s">
        <v>93</v>
      </c>
      <c r="BK161" s="202">
        <f>ROUND(I161*H161,2)</f>
        <v>0</v>
      </c>
      <c r="BL161" s="18" t="s">
        <v>146</v>
      </c>
      <c r="BM161" s="201" t="s">
        <v>281</v>
      </c>
    </row>
    <row r="162" s="2" customFormat="1" ht="24.15" customHeight="1">
      <c r="A162" s="37"/>
      <c r="B162" s="188"/>
      <c r="C162" s="189" t="s">
        <v>175</v>
      </c>
      <c r="D162" s="189" t="s">
        <v>142</v>
      </c>
      <c r="E162" s="190" t="s">
        <v>282</v>
      </c>
      <c r="F162" s="191" t="s">
        <v>283</v>
      </c>
      <c r="G162" s="192" t="s">
        <v>158</v>
      </c>
      <c r="H162" s="193">
        <v>25.152999999999999</v>
      </c>
      <c r="I162" s="194"/>
      <c r="J162" s="195">
        <f>ROUND(I162*H162,2)</f>
        <v>0</v>
      </c>
      <c r="K162" s="196"/>
      <c r="L162" s="38"/>
      <c r="M162" s="197" t="s">
        <v>1</v>
      </c>
      <c r="N162" s="198" t="s">
        <v>41</v>
      </c>
      <c r="O162" s="81"/>
      <c r="P162" s="199">
        <f>O162*H162</f>
        <v>0</v>
      </c>
      <c r="Q162" s="199">
        <v>0.00173</v>
      </c>
      <c r="R162" s="199">
        <f>Q162*H162</f>
        <v>0.043514689999999995</v>
      </c>
      <c r="S162" s="199">
        <v>0</v>
      </c>
      <c r="T162" s="20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146</v>
      </c>
      <c r="AT162" s="201" t="s">
        <v>142</v>
      </c>
      <c r="AU162" s="201" t="s">
        <v>93</v>
      </c>
      <c r="AY162" s="18" t="s">
        <v>139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8" t="s">
        <v>93</v>
      </c>
      <c r="BK162" s="202">
        <f>ROUND(I162*H162,2)</f>
        <v>0</v>
      </c>
      <c r="BL162" s="18" t="s">
        <v>146</v>
      </c>
      <c r="BM162" s="201" t="s">
        <v>284</v>
      </c>
    </row>
    <row r="163" s="13" customFormat="1">
      <c r="A163" s="13"/>
      <c r="B163" s="203"/>
      <c r="C163" s="13"/>
      <c r="D163" s="204" t="s">
        <v>151</v>
      </c>
      <c r="E163" s="205" t="s">
        <v>1</v>
      </c>
      <c r="F163" s="206" t="s">
        <v>152</v>
      </c>
      <c r="G163" s="13"/>
      <c r="H163" s="205" t="s">
        <v>1</v>
      </c>
      <c r="I163" s="207"/>
      <c r="J163" s="13"/>
      <c r="K163" s="13"/>
      <c r="L163" s="203"/>
      <c r="M163" s="208"/>
      <c r="N163" s="209"/>
      <c r="O163" s="209"/>
      <c r="P163" s="209"/>
      <c r="Q163" s="209"/>
      <c r="R163" s="209"/>
      <c r="S163" s="209"/>
      <c r="T163" s="21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05" t="s">
        <v>151</v>
      </c>
      <c r="AU163" s="205" t="s">
        <v>93</v>
      </c>
      <c r="AV163" s="13" t="s">
        <v>83</v>
      </c>
      <c r="AW163" s="13" t="s">
        <v>31</v>
      </c>
      <c r="AX163" s="13" t="s">
        <v>75</v>
      </c>
      <c r="AY163" s="205" t="s">
        <v>139</v>
      </c>
    </row>
    <row r="164" s="14" customFormat="1">
      <c r="A164" s="14"/>
      <c r="B164" s="211"/>
      <c r="C164" s="14"/>
      <c r="D164" s="204" t="s">
        <v>151</v>
      </c>
      <c r="E164" s="212" t="s">
        <v>1</v>
      </c>
      <c r="F164" s="213" t="s">
        <v>285</v>
      </c>
      <c r="G164" s="14"/>
      <c r="H164" s="214">
        <v>18.853000000000002</v>
      </c>
      <c r="I164" s="215"/>
      <c r="J164" s="14"/>
      <c r="K164" s="14"/>
      <c r="L164" s="211"/>
      <c r="M164" s="216"/>
      <c r="N164" s="217"/>
      <c r="O164" s="217"/>
      <c r="P164" s="217"/>
      <c r="Q164" s="217"/>
      <c r="R164" s="217"/>
      <c r="S164" s="217"/>
      <c r="T164" s="21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12" t="s">
        <v>151</v>
      </c>
      <c r="AU164" s="212" t="s">
        <v>93</v>
      </c>
      <c r="AV164" s="14" t="s">
        <v>93</v>
      </c>
      <c r="AW164" s="14" t="s">
        <v>31</v>
      </c>
      <c r="AX164" s="14" t="s">
        <v>75</v>
      </c>
      <c r="AY164" s="212" t="s">
        <v>139</v>
      </c>
    </row>
    <row r="165" s="14" customFormat="1">
      <c r="A165" s="14"/>
      <c r="B165" s="211"/>
      <c r="C165" s="14"/>
      <c r="D165" s="204" t="s">
        <v>151</v>
      </c>
      <c r="E165" s="212" t="s">
        <v>1</v>
      </c>
      <c r="F165" s="213" t="s">
        <v>286</v>
      </c>
      <c r="G165" s="14"/>
      <c r="H165" s="214">
        <v>6.2999999999999998</v>
      </c>
      <c r="I165" s="215"/>
      <c r="J165" s="14"/>
      <c r="K165" s="14"/>
      <c r="L165" s="211"/>
      <c r="M165" s="216"/>
      <c r="N165" s="217"/>
      <c r="O165" s="217"/>
      <c r="P165" s="217"/>
      <c r="Q165" s="217"/>
      <c r="R165" s="217"/>
      <c r="S165" s="217"/>
      <c r="T165" s="21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2" t="s">
        <v>151</v>
      </c>
      <c r="AU165" s="212" t="s">
        <v>93</v>
      </c>
      <c r="AV165" s="14" t="s">
        <v>93</v>
      </c>
      <c r="AW165" s="14" t="s">
        <v>31</v>
      </c>
      <c r="AX165" s="14" t="s">
        <v>75</v>
      </c>
      <c r="AY165" s="212" t="s">
        <v>139</v>
      </c>
    </row>
    <row r="166" s="15" customFormat="1">
      <c r="A166" s="15"/>
      <c r="B166" s="219"/>
      <c r="C166" s="15"/>
      <c r="D166" s="204" t="s">
        <v>151</v>
      </c>
      <c r="E166" s="220" t="s">
        <v>1</v>
      </c>
      <c r="F166" s="221" t="s">
        <v>154</v>
      </c>
      <c r="G166" s="15"/>
      <c r="H166" s="222">
        <v>25.153000000000002</v>
      </c>
      <c r="I166" s="223"/>
      <c r="J166" s="15"/>
      <c r="K166" s="15"/>
      <c r="L166" s="219"/>
      <c r="M166" s="224"/>
      <c r="N166" s="225"/>
      <c r="O166" s="225"/>
      <c r="P166" s="225"/>
      <c r="Q166" s="225"/>
      <c r="R166" s="225"/>
      <c r="S166" s="225"/>
      <c r="T166" s="22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20" t="s">
        <v>151</v>
      </c>
      <c r="AU166" s="220" t="s">
        <v>93</v>
      </c>
      <c r="AV166" s="15" t="s">
        <v>146</v>
      </c>
      <c r="AW166" s="15" t="s">
        <v>31</v>
      </c>
      <c r="AX166" s="15" t="s">
        <v>83</v>
      </c>
      <c r="AY166" s="220" t="s">
        <v>139</v>
      </c>
    </row>
    <row r="167" s="2" customFormat="1" ht="24.15" customHeight="1">
      <c r="A167" s="37"/>
      <c r="B167" s="188"/>
      <c r="C167" s="189" t="s">
        <v>180</v>
      </c>
      <c r="D167" s="189" t="s">
        <v>142</v>
      </c>
      <c r="E167" s="190" t="s">
        <v>287</v>
      </c>
      <c r="F167" s="191" t="s">
        <v>288</v>
      </c>
      <c r="G167" s="192" t="s">
        <v>145</v>
      </c>
      <c r="H167" s="193">
        <v>8.3789999999999996</v>
      </c>
      <c r="I167" s="194"/>
      <c r="J167" s="195">
        <f>ROUND(I167*H167,2)</f>
        <v>0</v>
      </c>
      <c r="K167" s="196"/>
      <c r="L167" s="38"/>
      <c r="M167" s="197" t="s">
        <v>1</v>
      </c>
      <c r="N167" s="198" t="s">
        <v>41</v>
      </c>
      <c r="O167" s="81"/>
      <c r="P167" s="199">
        <f>O167*H167</f>
        <v>0</v>
      </c>
      <c r="Q167" s="199">
        <v>0.0051539999999999997</v>
      </c>
      <c r="R167" s="199">
        <f>Q167*H167</f>
        <v>0.043185365999999996</v>
      </c>
      <c r="S167" s="199">
        <v>0</v>
      </c>
      <c r="T167" s="20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146</v>
      </c>
      <c r="AT167" s="201" t="s">
        <v>142</v>
      </c>
      <c r="AU167" s="201" t="s">
        <v>93</v>
      </c>
      <c r="AY167" s="18" t="s">
        <v>139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8" t="s">
        <v>93</v>
      </c>
      <c r="BK167" s="202">
        <f>ROUND(I167*H167,2)</f>
        <v>0</v>
      </c>
      <c r="BL167" s="18" t="s">
        <v>146</v>
      </c>
      <c r="BM167" s="201" t="s">
        <v>289</v>
      </c>
    </row>
    <row r="168" s="2" customFormat="1" ht="24.15" customHeight="1">
      <c r="A168" s="37"/>
      <c r="B168" s="188"/>
      <c r="C168" s="189" t="s">
        <v>140</v>
      </c>
      <c r="D168" s="189" t="s">
        <v>142</v>
      </c>
      <c r="E168" s="190" t="s">
        <v>290</v>
      </c>
      <c r="F168" s="191" t="s">
        <v>291</v>
      </c>
      <c r="G168" s="192" t="s">
        <v>145</v>
      </c>
      <c r="H168" s="193">
        <v>118.09</v>
      </c>
      <c r="I168" s="194"/>
      <c r="J168" s="195">
        <f>ROUND(I168*H168,2)</f>
        <v>0</v>
      </c>
      <c r="K168" s="196"/>
      <c r="L168" s="38"/>
      <c r="M168" s="197" t="s">
        <v>1</v>
      </c>
      <c r="N168" s="198" t="s">
        <v>41</v>
      </c>
      <c r="O168" s="8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1" t="s">
        <v>146</v>
      </c>
      <c r="AT168" s="201" t="s">
        <v>142</v>
      </c>
      <c r="AU168" s="201" t="s">
        <v>93</v>
      </c>
      <c r="AY168" s="18" t="s">
        <v>139</v>
      </c>
      <c r="BE168" s="202">
        <f>IF(N168="základná",J168,0)</f>
        <v>0</v>
      </c>
      <c r="BF168" s="202">
        <f>IF(N168="znížená",J168,0)</f>
        <v>0</v>
      </c>
      <c r="BG168" s="202">
        <f>IF(N168="zákl. prenesená",J168,0)</f>
        <v>0</v>
      </c>
      <c r="BH168" s="202">
        <f>IF(N168="zníž. prenesená",J168,0)</f>
        <v>0</v>
      </c>
      <c r="BI168" s="202">
        <f>IF(N168="nulová",J168,0)</f>
        <v>0</v>
      </c>
      <c r="BJ168" s="18" t="s">
        <v>93</v>
      </c>
      <c r="BK168" s="202">
        <f>ROUND(I168*H168,2)</f>
        <v>0</v>
      </c>
      <c r="BL168" s="18" t="s">
        <v>146</v>
      </c>
      <c r="BM168" s="201" t="s">
        <v>292</v>
      </c>
    </row>
    <row r="169" s="13" customFormat="1">
      <c r="A169" s="13"/>
      <c r="B169" s="203"/>
      <c r="C169" s="13"/>
      <c r="D169" s="204" t="s">
        <v>151</v>
      </c>
      <c r="E169" s="205" t="s">
        <v>1</v>
      </c>
      <c r="F169" s="206" t="s">
        <v>293</v>
      </c>
      <c r="G169" s="13"/>
      <c r="H169" s="205" t="s">
        <v>1</v>
      </c>
      <c r="I169" s="207"/>
      <c r="J169" s="13"/>
      <c r="K169" s="13"/>
      <c r="L169" s="203"/>
      <c r="M169" s="208"/>
      <c r="N169" s="209"/>
      <c r="O169" s="209"/>
      <c r="P169" s="209"/>
      <c r="Q169" s="209"/>
      <c r="R169" s="209"/>
      <c r="S169" s="209"/>
      <c r="T169" s="21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05" t="s">
        <v>151</v>
      </c>
      <c r="AU169" s="205" t="s">
        <v>93</v>
      </c>
      <c r="AV169" s="13" t="s">
        <v>83</v>
      </c>
      <c r="AW169" s="13" t="s">
        <v>31</v>
      </c>
      <c r="AX169" s="13" t="s">
        <v>75</v>
      </c>
      <c r="AY169" s="205" t="s">
        <v>139</v>
      </c>
    </row>
    <row r="170" s="14" customFormat="1">
      <c r="A170" s="14"/>
      <c r="B170" s="211"/>
      <c r="C170" s="14"/>
      <c r="D170" s="204" t="s">
        <v>151</v>
      </c>
      <c r="E170" s="212" t="s">
        <v>1</v>
      </c>
      <c r="F170" s="213" t="s">
        <v>294</v>
      </c>
      <c r="G170" s="14"/>
      <c r="H170" s="214">
        <v>118.09</v>
      </c>
      <c r="I170" s="215"/>
      <c r="J170" s="14"/>
      <c r="K170" s="14"/>
      <c r="L170" s="211"/>
      <c r="M170" s="216"/>
      <c r="N170" s="217"/>
      <c r="O170" s="217"/>
      <c r="P170" s="217"/>
      <c r="Q170" s="217"/>
      <c r="R170" s="217"/>
      <c r="S170" s="217"/>
      <c r="T170" s="218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12" t="s">
        <v>151</v>
      </c>
      <c r="AU170" s="212" t="s">
        <v>93</v>
      </c>
      <c r="AV170" s="14" t="s">
        <v>93</v>
      </c>
      <c r="AW170" s="14" t="s">
        <v>31</v>
      </c>
      <c r="AX170" s="14" t="s">
        <v>75</v>
      </c>
      <c r="AY170" s="212" t="s">
        <v>139</v>
      </c>
    </row>
    <row r="171" s="15" customFormat="1">
      <c r="A171" s="15"/>
      <c r="B171" s="219"/>
      <c r="C171" s="15"/>
      <c r="D171" s="204" t="s">
        <v>151</v>
      </c>
      <c r="E171" s="220" t="s">
        <v>1</v>
      </c>
      <c r="F171" s="221" t="s">
        <v>154</v>
      </c>
      <c r="G171" s="15"/>
      <c r="H171" s="222">
        <v>118.09</v>
      </c>
      <c r="I171" s="223"/>
      <c r="J171" s="15"/>
      <c r="K171" s="15"/>
      <c r="L171" s="219"/>
      <c r="M171" s="224"/>
      <c r="N171" s="225"/>
      <c r="O171" s="225"/>
      <c r="P171" s="225"/>
      <c r="Q171" s="225"/>
      <c r="R171" s="225"/>
      <c r="S171" s="225"/>
      <c r="T171" s="226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20" t="s">
        <v>151</v>
      </c>
      <c r="AU171" s="220" t="s">
        <v>93</v>
      </c>
      <c r="AV171" s="15" t="s">
        <v>146</v>
      </c>
      <c r="AW171" s="15" t="s">
        <v>31</v>
      </c>
      <c r="AX171" s="15" t="s">
        <v>83</v>
      </c>
      <c r="AY171" s="220" t="s">
        <v>139</v>
      </c>
    </row>
    <row r="172" s="2" customFormat="1" ht="24.15" customHeight="1">
      <c r="A172" s="37"/>
      <c r="B172" s="188"/>
      <c r="C172" s="241" t="s">
        <v>188</v>
      </c>
      <c r="D172" s="241" t="s">
        <v>295</v>
      </c>
      <c r="E172" s="242" t="s">
        <v>296</v>
      </c>
      <c r="F172" s="243" t="s">
        <v>297</v>
      </c>
      <c r="G172" s="244" t="s">
        <v>298</v>
      </c>
      <c r="H172" s="245">
        <v>24.327000000000002</v>
      </c>
      <c r="I172" s="246"/>
      <c r="J172" s="247">
        <f>ROUND(I172*H172,2)</f>
        <v>0</v>
      </c>
      <c r="K172" s="248"/>
      <c r="L172" s="249"/>
      <c r="M172" s="250" t="s">
        <v>1</v>
      </c>
      <c r="N172" s="251" t="s">
        <v>41</v>
      </c>
      <c r="O172" s="81"/>
      <c r="P172" s="199">
        <f>O172*H172</f>
        <v>0</v>
      </c>
      <c r="Q172" s="199">
        <v>0.001</v>
      </c>
      <c r="R172" s="199">
        <f>Q172*H172</f>
        <v>0.024327000000000001</v>
      </c>
      <c r="S172" s="199">
        <v>0</v>
      </c>
      <c r="T172" s="20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1" t="s">
        <v>180</v>
      </c>
      <c r="AT172" s="201" t="s">
        <v>295</v>
      </c>
      <c r="AU172" s="201" t="s">
        <v>93</v>
      </c>
      <c r="AY172" s="18" t="s">
        <v>139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8" t="s">
        <v>93</v>
      </c>
      <c r="BK172" s="202">
        <f>ROUND(I172*H172,2)</f>
        <v>0</v>
      </c>
      <c r="BL172" s="18" t="s">
        <v>146</v>
      </c>
      <c r="BM172" s="201" t="s">
        <v>299</v>
      </c>
    </row>
    <row r="173" s="2" customFormat="1" ht="24.15" customHeight="1">
      <c r="A173" s="37"/>
      <c r="B173" s="188"/>
      <c r="C173" s="189" t="s">
        <v>193</v>
      </c>
      <c r="D173" s="189" t="s">
        <v>142</v>
      </c>
      <c r="E173" s="190" t="s">
        <v>300</v>
      </c>
      <c r="F173" s="191" t="s">
        <v>301</v>
      </c>
      <c r="G173" s="192" t="s">
        <v>145</v>
      </c>
      <c r="H173" s="193">
        <v>118.09</v>
      </c>
      <c r="I173" s="194"/>
      <c r="J173" s="195">
        <f>ROUND(I173*H173,2)</f>
        <v>0</v>
      </c>
      <c r="K173" s="196"/>
      <c r="L173" s="38"/>
      <c r="M173" s="197" t="s">
        <v>1</v>
      </c>
      <c r="N173" s="198" t="s">
        <v>41</v>
      </c>
      <c r="O173" s="81"/>
      <c r="P173" s="199">
        <f>O173*H173</f>
        <v>0</v>
      </c>
      <c r="Q173" s="199">
        <v>0.024479999999999998</v>
      </c>
      <c r="R173" s="199">
        <f>Q173*H173</f>
        <v>2.8908431999999999</v>
      </c>
      <c r="S173" s="199">
        <v>0</v>
      </c>
      <c r="T173" s="20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1" t="s">
        <v>146</v>
      </c>
      <c r="AT173" s="201" t="s">
        <v>142</v>
      </c>
      <c r="AU173" s="201" t="s">
        <v>93</v>
      </c>
      <c r="AY173" s="18" t="s">
        <v>139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8" t="s">
        <v>93</v>
      </c>
      <c r="BK173" s="202">
        <f>ROUND(I173*H173,2)</f>
        <v>0</v>
      </c>
      <c r="BL173" s="18" t="s">
        <v>146</v>
      </c>
      <c r="BM173" s="201" t="s">
        <v>302</v>
      </c>
    </row>
    <row r="174" s="2" customFormat="1" ht="24.15" customHeight="1">
      <c r="A174" s="37"/>
      <c r="B174" s="188"/>
      <c r="C174" s="189" t="s">
        <v>197</v>
      </c>
      <c r="D174" s="189" t="s">
        <v>142</v>
      </c>
      <c r="E174" s="190" t="s">
        <v>303</v>
      </c>
      <c r="F174" s="191" t="s">
        <v>304</v>
      </c>
      <c r="G174" s="192" t="s">
        <v>169</v>
      </c>
      <c r="H174" s="193">
        <v>2</v>
      </c>
      <c r="I174" s="194"/>
      <c r="J174" s="195">
        <f>ROUND(I174*H174,2)</f>
        <v>0</v>
      </c>
      <c r="K174" s="196"/>
      <c r="L174" s="38"/>
      <c r="M174" s="197" t="s">
        <v>1</v>
      </c>
      <c r="N174" s="198" t="s">
        <v>41</v>
      </c>
      <c r="O174" s="81"/>
      <c r="P174" s="199">
        <f>O174*H174</f>
        <v>0</v>
      </c>
      <c r="Q174" s="199">
        <v>0.01749587</v>
      </c>
      <c r="R174" s="199">
        <f>Q174*H174</f>
        <v>0.03499174</v>
      </c>
      <c r="S174" s="199">
        <v>0</v>
      </c>
      <c r="T174" s="20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1" t="s">
        <v>146</v>
      </c>
      <c r="AT174" s="201" t="s">
        <v>142</v>
      </c>
      <c r="AU174" s="201" t="s">
        <v>93</v>
      </c>
      <c r="AY174" s="18" t="s">
        <v>139</v>
      </c>
      <c r="BE174" s="202">
        <f>IF(N174="základná",J174,0)</f>
        <v>0</v>
      </c>
      <c r="BF174" s="202">
        <f>IF(N174="znížená",J174,0)</f>
        <v>0</v>
      </c>
      <c r="BG174" s="202">
        <f>IF(N174="zákl. prenesená",J174,0)</f>
        <v>0</v>
      </c>
      <c r="BH174" s="202">
        <f>IF(N174="zníž. prenesená",J174,0)</f>
        <v>0</v>
      </c>
      <c r="BI174" s="202">
        <f>IF(N174="nulová",J174,0)</f>
        <v>0</v>
      </c>
      <c r="BJ174" s="18" t="s">
        <v>93</v>
      </c>
      <c r="BK174" s="202">
        <f>ROUND(I174*H174,2)</f>
        <v>0</v>
      </c>
      <c r="BL174" s="18" t="s">
        <v>146</v>
      </c>
      <c r="BM174" s="201" t="s">
        <v>305</v>
      </c>
    </row>
    <row r="175" s="2" customFormat="1" ht="21.75" customHeight="1">
      <c r="A175" s="37"/>
      <c r="B175" s="188"/>
      <c r="C175" s="241" t="s">
        <v>201</v>
      </c>
      <c r="D175" s="241" t="s">
        <v>295</v>
      </c>
      <c r="E175" s="242" t="s">
        <v>306</v>
      </c>
      <c r="F175" s="243" t="s">
        <v>307</v>
      </c>
      <c r="G175" s="244" t="s">
        <v>169</v>
      </c>
      <c r="H175" s="245">
        <v>1</v>
      </c>
      <c r="I175" s="246"/>
      <c r="J175" s="247">
        <f>ROUND(I175*H175,2)</f>
        <v>0</v>
      </c>
      <c r="K175" s="248"/>
      <c r="L175" s="249"/>
      <c r="M175" s="250" t="s">
        <v>1</v>
      </c>
      <c r="N175" s="251" t="s">
        <v>41</v>
      </c>
      <c r="O175" s="81"/>
      <c r="P175" s="199">
        <f>O175*H175</f>
        <v>0</v>
      </c>
      <c r="Q175" s="199">
        <v>0.01</v>
      </c>
      <c r="R175" s="199">
        <f>Q175*H175</f>
        <v>0.01</v>
      </c>
      <c r="S175" s="199">
        <v>0</v>
      </c>
      <c r="T175" s="20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180</v>
      </c>
      <c r="AT175" s="201" t="s">
        <v>295</v>
      </c>
      <c r="AU175" s="201" t="s">
        <v>93</v>
      </c>
      <c r="AY175" s="18" t="s">
        <v>139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8" t="s">
        <v>93</v>
      </c>
      <c r="BK175" s="202">
        <f>ROUND(I175*H175,2)</f>
        <v>0</v>
      </c>
      <c r="BL175" s="18" t="s">
        <v>146</v>
      </c>
      <c r="BM175" s="201" t="s">
        <v>308</v>
      </c>
    </row>
    <row r="176" s="2" customFormat="1" ht="21.75" customHeight="1">
      <c r="A176" s="37"/>
      <c r="B176" s="188"/>
      <c r="C176" s="241" t="s">
        <v>209</v>
      </c>
      <c r="D176" s="241" t="s">
        <v>295</v>
      </c>
      <c r="E176" s="242" t="s">
        <v>309</v>
      </c>
      <c r="F176" s="243" t="s">
        <v>310</v>
      </c>
      <c r="G176" s="244" t="s">
        <v>169</v>
      </c>
      <c r="H176" s="245">
        <v>1</v>
      </c>
      <c r="I176" s="246"/>
      <c r="J176" s="247">
        <f>ROUND(I176*H176,2)</f>
        <v>0</v>
      </c>
      <c r="K176" s="248"/>
      <c r="L176" s="249"/>
      <c r="M176" s="250" t="s">
        <v>1</v>
      </c>
      <c r="N176" s="251" t="s">
        <v>41</v>
      </c>
      <c r="O176" s="81"/>
      <c r="P176" s="199">
        <f>O176*H176</f>
        <v>0</v>
      </c>
      <c r="Q176" s="199">
        <v>0.0091999999999999998</v>
      </c>
      <c r="R176" s="199">
        <f>Q176*H176</f>
        <v>0.0091999999999999998</v>
      </c>
      <c r="S176" s="199">
        <v>0</v>
      </c>
      <c r="T176" s="20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1" t="s">
        <v>180</v>
      </c>
      <c r="AT176" s="201" t="s">
        <v>295</v>
      </c>
      <c r="AU176" s="201" t="s">
        <v>93</v>
      </c>
      <c r="AY176" s="18" t="s">
        <v>139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8" t="s">
        <v>93</v>
      </c>
      <c r="BK176" s="202">
        <f>ROUND(I176*H176,2)</f>
        <v>0</v>
      </c>
      <c r="BL176" s="18" t="s">
        <v>146</v>
      </c>
      <c r="BM176" s="201" t="s">
        <v>311</v>
      </c>
    </row>
    <row r="177" s="12" customFormat="1" ht="22.8" customHeight="1">
      <c r="A177" s="12"/>
      <c r="B177" s="176"/>
      <c r="C177" s="12"/>
      <c r="D177" s="177" t="s">
        <v>74</v>
      </c>
      <c r="E177" s="186" t="s">
        <v>312</v>
      </c>
      <c r="F177" s="186" t="s">
        <v>313</v>
      </c>
      <c r="G177" s="12"/>
      <c r="H177" s="12"/>
      <c r="I177" s="179"/>
      <c r="J177" s="187">
        <f>BK177</f>
        <v>0</v>
      </c>
      <c r="K177" s="12"/>
      <c r="L177" s="176"/>
      <c r="M177" s="180"/>
      <c r="N177" s="181"/>
      <c r="O177" s="181"/>
      <c r="P177" s="182">
        <f>P178</f>
        <v>0</v>
      </c>
      <c r="Q177" s="181"/>
      <c r="R177" s="182">
        <f>R178</f>
        <v>0</v>
      </c>
      <c r="S177" s="181"/>
      <c r="T177" s="183">
        <f>T178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77" t="s">
        <v>83</v>
      </c>
      <c r="AT177" s="184" t="s">
        <v>74</v>
      </c>
      <c r="AU177" s="184" t="s">
        <v>83</v>
      </c>
      <c r="AY177" s="177" t="s">
        <v>139</v>
      </c>
      <c r="BK177" s="185">
        <f>BK178</f>
        <v>0</v>
      </c>
    </row>
    <row r="178" s="2" customFormat="1" ht="24.15" customHeight="1">
      <c r="A178" s="37"/>
      <c r="B178" s="188"/>
      <c r="C178" s="189" t="s">
        <v>217</v>
      </c>
      <c r="D178" s="189" t="s">
        <v>142</v>
      </c>
      <c r="E178" s="190" t="s">
        <v>314</v>
      </c>
      <c r="F178" s="191" t="s">
        <v>315</v>
      </c>
      <c r="G178" s="192" t="s">
        <v>183</v>
      </c>
      <c r="H178" s="193">
        <v>3.7200000000000002</v>
      </c>
      <c r="I178" s="194"/>
      <c r="J178" s="195">
        <f>ROUND(I178*H178,2)</f>
        <v>0</v>
      </c>
      <c r="K178" s="196"/>
      <c r="L178" s="38"/>
      <c r="M178" s="197" t="s">
        <v>1</v>
      </c>
      <c r="N178" s="198" t="s">
        <v>41</v>
      </c>
      <c r="O178" s="8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1" t="s">
        <v>146</v>
      </c>
      <c r="AT178" s="201" t="s">
        <v>142</v>
      </c>
      <c r="AU178" s="201" t="s">
        <v>93</v>
      </c>
      <c r="AY178" s="18" t="s">
        <v>139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8" t="s">
        <v>93</v>
      </c>
      <c r="BK178" s="202">
        <f>ROUND(I178*H178,2)</f>
        <v>0</v>
      </c>
      <c r="BL178" s="18" t="s">
        <v>146</v>
      </c>
      <c r="BM178" s="201" t="s">
        <v>316</v>
      </c>
    </row>
    <row r="179" s="12" customFormat="1" ht="25.92" customHeight="1">
      <c r="A179" s="12"/>
      <c r="B179" s="176"/>
      <c r="C179" s="12"/>
      <c r="D179" s="177" t="s">
        <v>74</v>
      </c>
      <c r="E179" s="178" t="s">
        <v>205</v>
      </c>
      <c r="F179" s="178" t="s">
        <v>206</v>
      </c>
      <c r="G179" s="12"/>
      <c r="H179" s="12"/>
      <c r="I179" s="179"/>
      <c r="J179" s="164">
        <f>BK179</f>
        <v>0</v>
      </c>
      <c r="K179" s="12"/>
      <c r="L179" s="176"/>
      <c r="M179" s="180"/>
      <c r="N179" s="181"/>
      <c r="O179" s="181"/>
      <c r="P179" s="182">
        <f>P180+P186+P200+P205+P227+P235+P255+P270+P279+P288+P312</f>
        <v>0</v>
      </c>
      <c r="Q179" s="181"/>
      <c r="R179" s="182">
        <f>R180+R186+R200+R205+R227+R235+R255+R270+R279+R288+R312</f>
        <v>4.8827910205</v>
      </c>
      <c r="S179" s="181"/>
      <c r="T179" s="183">
        <f>T180+T186+T200+T205+T227+T235+T255+T270+T279+T288+T312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77" t="s">
        <v>93</v>
      </c>
      <c r="AT179" s="184" t="s">
        <v>74</v>
      </c>
      <c r="AU179" s="184" t="s">
        <v>75</v>
      </c>
      <c r="AY179" s="177" t="s">
        <v>139</v>
      </c>
      <c r="BK179" s="185">
        <f>BK180+BK186+BK200+BK205+BK227+BK235+BK255+BK270+BK279+BK288+BK312</f>
        <v>0</v>
      </c>
    </row>
    <row r="180" s="12" customFormat="1" ht="22.8" customHeight="1">
      <c r="A180" s="12"/>
      <c r="B180" s="176"/>
      <c r="C180" s="12"/>
      <c r="D180" s="177" t="s">
        <v>74</v>
      </c>
      <c r="E180" s="186" t="s">
        <v>317</v>
      </c>
      <c r="F180" s="186" t="s">
        <v>318</v>
      </c>
      <c r="G180" s="12"/>
      <c r="H180" s="12"/>
      <c r="I180" s="179"/>
      <c r="J180" s="187">
        <f>BK180</f>
        <v>0</v>
      </c>
      <c r="K180" s="12"/>
      <c r="L180" s="176"/>
      <c r="M180" s="180"/>
      <c r="N180" s="181"/>
      <c r="O180" s="181"/>
      <c r="P180" s="182">
        <f>SUM(P181:P185)</f>
        <v>0</v>
      </c>
      <c r="Q180" s="181"/>
      <c r="R180" s="182">
        <f>SUM(R181:R185)</f>
        <v>0.049195799999999998</v>
      </c>
      <c r="S180" s="181"/>
      <c r="T180" s="183">
        <f>SUM(T181:T185)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77" t="s">
        <v>93</v>
      </c>
      <c r="AT180" s="184" t="s">
        <v>74</v>
      </c>
      <c r="AU180" s="184" t="s">
        <v>83</v>
      </c>
      <c r="AY180" s="177" t="s">
        <v>139</v>
      </c>
      <c r="BK180" s="185">
        <f>SUM(BK181:BK185)</f>
        <v>0</v>
      </c>
    </row>
    <row r="181" s="2" customFormat="1" ht="33" customHeight="1">
      <c r="A181" s="37"/>
      <c r="B181" s="188"/>
      <c r="C181" s="189" t="s">
        <v>212</v>
      </c>
      <c r="D181" s="189" t="s">
        <v>142</v>
      </c>
      <c r="E181" s="190" t="s">
        <v>319</v>
      </c>
      <c r="F181" s="191" t="s">
        <v>320</v>
      </c>
      <c r="G181" s="192" t="s">
        <v>145</v>
      </c>
      <c r="H181" s="193">
        <v>10.859999999999999</v>
      </c>
      <c r="I181" s="194"/>
      <c r="J181" s="195">
        <f>ROUND(I181*H181,2)</f>
        <v>0</v>
      </c>
      <c r="K181" s="196"/>
      <c r="L181" s="38"/>
      <c r="M181" s="197" t="s">
        <v>1</v>
      </c>
      <c r="N181" s="198" t="s">
        <v>41</v>
      </c>
      <c r="O181" s="81"/>
      <c r="P181" s="199">
        <f>O181*H181</f>
        <v>0</v>
      </c>
      <c r="Q181" s="199">
        <v>0.0045300000000000002</v>
      </c>
      <c r="R181" s="199">
        <f>Q181*H181</f>
        <v>0.049195799999999998</v>
      </c>
      <c r="S181" s="199">
        <v>0</v>
      </c>
      <c r="T181" s="20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1" t="s">
        <v>212</v>
      </c>
      <c r="AT181" s="201" t="s">
        <v>142</v>
      </c>
      <c r="AU181" s="201" t="s">
        <v>93</v>
      </c>
      <c r="AY181" s="18" t="s">
        <v>139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8" t="s">
        <v>93</v>
      </c>
      <c r="BK181" s="202">
        <f>ROUND(I181*H181,2)</f>
        <v>0</v>
      </c>
      <c r="BL181" s="18" t="s">
        <v>212</v>
      </c>
      <c r="BM181" s="201" t="s">
        <v>321</v>
      </c>
    </row>
    <row r="182" s="13" customFormat="1">
      <c r="A182" s="13"/>
      <c r="B182" s="203"/>
      <c r="C182" s="13"/>
      <c r="D182" s="204" t="s">
        <v>151</v>
      </c>
      <c r="E182" s="205" t="s">
        <v>1</v>
      </c>
      <c r="F182" s="206" t="s">
        <v>152</v>
      </c>
      <c r="G182" s="13"/>
      <c r="H182" s="205" t="s">
        <v>1</v>
      </c>
      <c r="I182" s="207"/>
      <c r="J182" s="13"/>
      <c r="K182" s="13"/>
      <c r="L182" s="203"/>
      <c r="M182" s="208"/>
      <c r="N182" s="209"/>
      <c r="O182" s="209"/>
      <c r="P182" s="209"/>
      <c r="Q182" s="209"/>
      <c r="R182" s="209"/>
      <c r="S182" s="209"/>
      <c r="T182" s="21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05" t="s">
        <v>151</v>
      </c>
      <c r="AU182" s="205" t="s">
        <v>93</v>
      </c>
      <c r="AV182" s="13" t="s">
        <v>83</v>
      </c>
      <c r="AW182" s="13" t="s">
        <v>31</v>
      </c>
      <c r="AX182" s="13" t="s">
        <v>75</v>
      </c>
      <c r="AY182" s="205" t="s">
        <v>139</v>
      </c>
    </row>
    <row r="183" s="14" customFormat="1">
      <c r="A183" s="14"/>
      <c r="B183" s="211"/>
      <c r="C183" s="14"/>
      <c r="D183" s="204" t="s">
        <v>151</v>
      </c>
      <c r="E183" s="212" t="s">
        <v>1</v>
      </c>
      <c r="F183" s="213" t="s">
        <v>322</v>
      </c>
      <c r="G183" s="14"/>
      <c r="H183" s="214">
        <v>10.859999999999999</v>
      </c>
      <c r="I183" s="215"/>
      <c r="J183" s="14"/>
      <c r="K183" s="14"/>
      <c r="L183" s="211"/>
      <c r="M183" s="216"/>
      <c r="N183" s="217"/>
      <c r="O183" s="217"/>
      <c r="P183" s="217"/>
      <c r="Q183" s="217"/>
      <c r="R183" s="217"/>
      <c r="S183" s="217"/>
      <c r="T183" s="21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12" t="s">
        <v>151</v>
      </c>
      <c r="AU183" s="212" t="s">
        <v>93</v>
      </c>
      <c r="AV183" s="14" t="s">
        <v>93</v>
      </c>
      <c r="AW183" s="14" t="s">
        <v>31</v>
      </c>
      <c r="AX183" s="14" t="s">
        <v>75</v>
      </c>
      <c r="AY183" s="212" t="s">
        <v>139</v>
      </c>
    </row>
    <row r="184" s="15" customFormat="1">
      <c r="A184" s="15"/>
      <c r="B184" s="219"/>
      <c r="C184" s="15"/>
      <c r="D184" s="204" t="s">
        <v>151</v>
      </c>
      <c r="E184" s="220" t="s">
        <v>1</v>
      </c>
      <c r="F184" s="221" t="s">
        <v>154</v>
      </c>
      <c r="G184" s="15"/>
      <c r="H184" s="222">
        <v>10.859999999999999</v>
      </c>
      <c r="I184" s="223"/>
      <c r="J184" s="15"/>
      <c r="K184" s="15"/>
      <c r="L184" s="219"/>
      <c r="M184" s="224"/>
      <c r="N184" s="225"/>
      <c r="O184" s="225"/>
      <c r="P184" s="225"/>
      <c r="Q184" s="225"/>
      <c r="R184" s="225"/>
      <c r="S184" s="225"/>
      <c r="T184" s="22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20" t="s">
        <v>151</v>
      </c>
      <c r="AU184" s="220" t="s">
        <v>93</v>
      </c>
      <c r="AV184" s="15" t="s">
        <v>146</v>
      </c>
      <c r="AW184" s="15" t="s">
        <v>31</v>
      </c>
      <c r="AX184" s="15" t="s">
        <v>83</v>
      </c>
      <c r="AY184" s="220" t="s">
        <v>139</v>
      </c>
    </row>
    <row r="185" s="2" customFormat="1" ht="24.15" customHeight="1">
      <c r="A185" s="37"/>
      <c r="B185" s="188"/>
      <c r="C185" s="189" t="s">
        <v>229</v>
      </c>
      <c r="D185" s="189" t="s">
        <v>142</v>
      </c>
      <c r="E185" s="190" t="s">
        <v>323</v>
      </c>
      <c r="F185" s="191" t="s">
        <v>324</v>
      </c>
      <c r="G185" s="192" t="s">
        <v>325</v>
      </c>
      <c r="H185" s="252"/>
      <c r="I185" s="194"/>
      <c r="J185" s="195">
        <f>ROUND(I185*H185,2)</f>
        <v>0</v>
      </c>
      <c r="K185" s="196"/>
      <c r="L185" s="38"/>
      <c r="M185" s="197" t="s">
        <v>1</v>
      </c>
      <c r="N185" s="198" t="s">
        <v>41</v>
      </c>
      <c r="O185" s="8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1" t="s">
        <v>212</v>
      </c>
      <c r="AT185" s="201" t="s">
        <v>142</v>
      </c>
      <c r="AU185" s="201" t="s">
        <v>93</v>
      </c>
      <c r="AY185" s="18" t="s">
        <v>139</v>
      </c>
      <c r="BE185" s="202">
        <f>IF(N185="základná",J185,0)</f>
        <v>0</v>
      </c>
      <c r="BF185" s="202">
        <f>IF(N185="znížená",J185,0)</f>
        <v>0</v>
      </c>
      <c r="BG185" s="202">
        <f>IF(N185="zákl. prenesená",J185,0)</f>
        <v>0</v>
      </c>
      <c r="BH185" s="202">
        <f>IF(N185="zníž. prenesená",J185,0)</f>
        <v>0</v>
      </c>
      <c r="BI185" s="202">
        <f>IF(N185="nulová",J185,0)</f>
        <v>0</v>
      </c>
      <c r="BJ185" s="18" t="s">
        <v>93</v>
      </c>
      <c r="BK185" s="202">
        <f>ROUND(I185*H185,2)</f>
        <v>0</v>
      </c>
      <c r="BL185" s="18" t="s">
        <v>212</v>
      </c>
      <c r="BM185" s="201" t="s">
        <v>326</v>
      </c>
    </row>
    <row r="186" s="12" customFormat="1" ht="22.8" customHeight="1">
      <c r="A186" s="12"/>
      <c r="B186" s="176"/>
      <c r="C186" s="12"/>
      <c r="D186" s="177" t="s">
        <v>74</v>
      </c>
      <c r="E186" s="186" t="s">
        <v>207</v>
      </c>
      <c r="F186" s="186" t="s">
        <v>208</v>
      </c>
      <c r="G186" s="12"/>
      <c r="H186" s="12"/>
      <c r="I186" s="179"/>
      <c r="J186" s="187">
        <f>BK186</f>
        <v>0</v>
      </c>
      <c r="K186" s="12"/>
      <c r="L186" s="176"/>
      <c r="M186" s="180"/>
      <c r="N186" s="181"/>
      <c r="O186" s="181"/>
      <c r="P186" s="182">
        <f>SUM(P187:P199)</f>
        <v>0</v>
      </c>
      <c r="Q186" s="181"/>
      <c r="R186" s="182">
        <f>SUM(R187:R199)</f>
        <v>2.4986432679999995</v>
      </c>
      <c r="S186" s="181"/>
      <c r="T186" s="183">
        <f>SUM(T187:T199)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77" t="s">
        <v>93</v>
      </c>
      <c r="AT186" s="184" t="s">
        <v>74</v>
      </c>
      <c r="AU186" s="184" t="s">
        <v>83</v>
      </c>
      <c r="AY186" s="177" t="s">
        <v>139</v>
      </c>
      <c r="BK186" s="185">
        <f>SUM(BK187:BK199)</f>
        <v>0</v>
      </c>
    </row>
    <row r="187" s="2" customFormat="1" ht="33" customHeight="1">
      <c r="A187" s="37"/>
      <c r="B187" s="188"/>
      <c r="C187" s="189" t="s">
        <v>235</v>
      </c>
      <c r="D187" s="189" t="s">
        <v>142</v>
      </c>
      <c r="E187" s="190" t="s">
        <v>327</v>
      </c>
      <c r="F187" s="191" t="s">
        <v>328</v>
      </c>
      <c r="G187" s="192" t="s">
        <v>145</v>
      </c>
      <c r="H187" s="193">
        <v>48.201999999999998</v>
      </c>
      <c r="I187" s="194"/>
      <c r="J187" s="195">
        <f>ROUND(I187*H187,2)</f>
        <v>0</v>
      </c>
      <c r="K187" s="196"/>
      <c r="L187" s="38"/>
      <c r="M187" s="197" t="s">
        <v>1</v>
      </c>
      <c r="N187" s="198" t="s">
        <v>41</v>
      </c>
      <c r="O187" s="81"/>
      <c r="P187" s="199">
        <f>O187*H187</f>
        <v>0</v>
      </c>
      <c r="Q187" s="199">
        <v>0.043209999999999998</v>
      </c>
      <c r="R187" s="199">
        <f>Q187*H187</f>
        <v>2.0828084199999997</v>
      </c>
      <c r="S187" s="199">
        <v>0</v>
      </c>
      <c r="T187" s="20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1" t="s">
        <v>212</v>
      </c>
      <c r="AT187" s="201" t="s">
        <v>142</v>
      </c>
      <c r="AU187" s="201" t="s">
        <v>93</v>
      </c>
      <c r="AY187" s="18" t="s">
        <v>139</v>
      </c>
      <c r="BE187" s="202">
        <f>IF(N187="základná",J187,0)</f>
        <v>0</v>
      </c>
      <c r="BF187" s="202">
        <f>IF(N187="znížená",J187,0)</f>
        <v>0</v>
      </c>
      <c r="BG187" s="202">
        <f>IF(N187="zákl. prenesená",J187,0)</f>
        <v>0</v>
      </c>
      <c r="BH187" s="202">
        <f>IF(N187="zníž. prenesená",J187,0)</f>
        <v>0</v>
      </c>
      <c r="BI187" s="202">
        <f>IF(N187="nulová",J187,0)</f>
        <v>0</v>
      </c>
      <c r="BJ187" s="18" t="s">
        <v>93</v>
      </c>
      <c r="BK187" s="202">
        <f>ROUND(I187*H187,2)</f>
        <v>0</v>
      </c>
      <c r="BL187" s="18" t="s">
        <v>212</v>
      </c>
      <c r="BM187" s="201" t="s">
        <v>329</v>
      </c>
    </row>
    <row r="188" s="13" customFormat="1">
      <c r="A188" s="13"/>
      <c r="B188" s="203"/>
      <c r="C188" s="13"/>
      <c r="D188" s="204" t="s">
        <v>151</v>
      </c>
      <c r="E188" s="205" t="s">
        <v>1</v>
      </c>
      <c r="F188" s="206" t="s">
        <v>152</v>
      </c>
      <c r="G188" s="13"/>
      <c r="H188" s="205" t="s">
        <v>1</v>
      </c>
      <c r="I188" s="207"/>
      <c r="J188" s="13"/>
      <c r="K188" s="13"/>
      <c r="L188" s="203"/>
      <c r="M188" s="208"/>
      <c r="N188" s="209"/>
      <c r="O188" s="209"/>
      <c r="P188" s="209"/>
      <c r="Q188" s="209"/>
      <c r="R188" s="209"/>
      <c r="S188" s="209"/>
      <c r="T188" s="21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05" t="s">
        <v>151</v>
      </c>
      <c r="AU188" s="205" t="s">
        <v>93</v>
      </c>
      <c r="AV188" s="13" t="s">
        <v>83</v>
      </c>
      <c r="AW188" s="13" t="s">
        <v>31</v>
      </c>
      <c r="AX188" s="13" t="s">
        <v>75</v>
      </c>
      <c r="AY188" s="205" t="s">
        <v>139</v>
      </c>
    </row>
    <row r="189" s="14" customFormat="1">
      <c r="A189" s="14"/>
      <c r="B189" s="211"/>
      <c r="C189" s="14"/>
      <c r="D189" s="204" t="s">
        <v>151</v>
      </c>
      <c r="E189" s="212" t="s">
        <v>1</v>
      </c>
      <c r="F189" s="213" t="s">
        <v>330</v>
      </c>
      <c r="G189" s="14"/>
      <c r="H189" s="214">
        <v>54.277000000000001</v>
      </c>
      <c r="I189" s="215"/>
      <c r="J189" s="14"/>
      <c r="K189" s="14"/>
      <c r="L189" s="211"/>
      <c r="M189" s="216"/>
      <c r="N189" s="217"/>
      <c r="O189" s="217"/>
      <c r="P189" s="217"/>
      <c r="Q189" s="217"/>
      <c r="R189" s="217"/>
      <c r="S189" s="217"/>
      <c r="T189" s="21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12" t="s">
        <v>151</v>
      </c>
      <c r="AU189" s="212" t="s">
        <v>93</v>
      </c>
      <c r="AV189" s="14" t="s">
        <v>93</v>
      </c>
      <c r="AW189" s="14" t="s">
        <v>31</v>
      </c>
      <c r="AX189" s="14" t="s">
        <v>75</v>
      </c>
      <c r="AY189" s="212" t="s">
        <v>139</v>
      </c>
    </row>
    <row r="190" s="14" customFormat="1">
      <c r="A190" s="14"/>
      <c r="B190" s="211"/>
      <c r="C190" s="14"/>
      <c r="D190" s="204" t="s">
        <v>151</v>
      </c>
      <c r="E190" s="212" t="s">
        <v>1</v>
      </c>
      <c r="F190" s="213" t="s">
        <v>331</v>
      </c>
      <c r="G190" s="14"/>
      <c r="H190" s="214">
        <v>-6.0750000000000002</v>
      </c>
      <c r="I190" s="215"/>
      <c r="J190" s="14"/>
      <c r="K190" s="14"/>
      <c r="L190" s="211"/>
      <c r="M190" s="216"/>
      <c r="N190" s="217"/>
      <c r="O190" s="217"/>
      <c r="P190" s="217"/>
      <c r="Q190" s="217"/>
      <c r="R190" s="217"/>
      <c r="S190" s="217"/>
      <c r="T190" s="21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2" t="s">
        <v>151</v>
      </c>
      <c r="AU190" s="212" t="s">
        <v>93</v>
      </c>
      <c r="AV190" s="14" t="s">
        <v>93</v>
      </c>
      <c r="AW190" s="14" t="s">
        <v>31</v>
      </c>
      <c r="AX190" s="14" t="s">
        <v>75</v>
      </c>
      <c r="AY190" s="212" t="s">
        <v>139</v>
      </c>
    </row>
    <row r="191" s="15" customFormat="1">
      <c r="A191" s="15"/>
      <c r="B191" s="219"/>
      <c r="C191" s="15"/>
      <c r="D191" s="204" t="s">
        <v>151</v>
      </c>
      <c r="E191" s="220" t="s">
        <v>1</v>
      </c>
      <c r="F191" s="221" t="s">
        <v>154</v>
      </c>
      <c r="G191" s="15"/>
      <c r="H191" s="222">
        <v>48.201999999999998</v>
      </c>
      <c r="I191" s="223"/>
      <c r="J191" s="15"/>
      <c r="K191" s="15"/>
      <c r="L191" s="219"/>
      <c r="M191" s="224"/>
      <c r="N191" s="225"/>
      <c r="O191" s="225"/>
      <c r="P191" s="225"/>
      <c r="Q191" s="225"/>
      <c r="R191" s="225"/>
      <c r="S191" s="225"/>
      <c r="T191" s="22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20" t="s">
        <v>151</v>
      </c>
      <c r="AU191" s="220" t="s">
        <v>93</v>
      </c>
      <c r="AV191" s="15" t="s">
        <v>146</v>
      </c>
      <c r="AW191" s="15" t="s">
        <v>31</v>
      </c>
      <c r="AX191" s="15" t="s">
        <v>83</v>
      </c>
      <c r="AY191" s="220" t="s">
        <v>139</v>
      </c>
    </row>
    <row r="192" s="2" customFormat="1" ht="37.8" customHeight="1">
      <c r="A192" s="37"/>
      <c r="B192" s="188"/>
      <c r="C192" s="189" t="s">
        <v>332</v>
      </c>
      <c r="D192" s="189" t="s">
        <v>142</v>
      </c>
      <c r="E192" s="190" t="s">
        <v>333</v>
      </c>
      <c r="F192" s="191" t="s">
        <v>334</v>
      </c>
      <c r="G192" s="192" t="s">
        <v>145</v>
      </c>
      <c r="H192" s="193">
        <v>1.911</v>
      </c>
      <c r="I192" s="194"/>
      <c r="J192" s="195">
        <f>ROUND(I192*H192,2)</f>
        <v>0</v>
      </c>
      <c r="K192" s="196"/>
      <c r="L192" s="38"/>
      <c r="M192" s="197" t="s">
        <v>1</v>
      </c>
      <c r="N192" s="198" t="s">
        <v>41</v>
      </c>
      <c r="O192" s="81"/>
      <c r="P192" s="199">
        <f>O192*H192</f>
        <v>0</v>
      </c>
      <c r="Q192" s="199">
        <v>0.021760000000000002</v>
      </c>
      <c r="R192" s="199">
        <f>Q192*H192</f>
        <v>0.041583360000000007</v>
      </c>
      <c r="S192" s="199">
        <v>0</v>
      </c>
      <c r="T192" s="20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1" t="s">
        <v>212</v>
      </c>
      <c r="AT192" s="201" t="s">
        <v>142</v>
      </c>
      <c r="AU192" s="201" t="s">
        <v>93</v>
      </c>
      <c r="AY192" s="18" t="s">
        <v>139</v>
      </c>
      <c r="BE192" s="202">
        <f>IF(N192="základná",J192,0)</f>
        <v>0</v>
      </c>
      <c r="BF192" s="202">
        <f>IF(N192="znížená",J192,0)</f>
        <v>0</v>
      </c>
      <c r="BG192" s="202">
        <f>IF(N192="zákl. prenesená",J192,0)</f>
        <v>0</v>
      </c>
      <c r="BH192" s="202">
        <f>IF(N192="zníž. prenesená",J192,0)</f>
        <v>0</v>
      </c>
      <c r="BI192" s="202">
        <f>IF(N192="nulová",J192,0)</f>
        <v>0</v>
      </c>
      <c r="BJ192" s="18" t="s">
        <v>93</v>
      </c>
      <c r="BK192" s="202">
        <f>ROUND(I192*H192,2)</f>
        <v>0</v>
      </c>
      <c r="BL192" s="18" t="s">
        <v>212</v>
      </c>
      <c r="BM192" s="201" t="s">
        <v>335</v>
      </c>
    </row>
    <row r="193" s="13" customFormat="1">
      <c r="A193" s="13"/>
      <c r="B193" s="203"/>
      <c r="C193" s="13"/>
      <c r="D193" s="204" t="s">
        <v>151</v>
      </c>
      <c r="E193" s="205" t="s">
        <v>1</v>
      </c>
      <c r="F193" s="206" t="s">
        <v>152</v>
      </c>
      <c r="G193" s="13"/>
      <c r="H193" s="205" t="s">
        <v>1</v>
      </c>
      <c r="I193" s="207"/>
      <c r="J193" s="13"/>
      <c r="K193" s="13"/>
      <c r="L193" s="203"/>
      <c r="M193" s="208"/>
      <c r="N193" s="209"/>
      <c r="O193" s="209"/>
      <c r="P193" s="209"/>
      <c r="Q193" s="209"/>
      <c r="R193" s="209"/>
      <c r="S193" s="209"/>
      <c r="T193" s="21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05" t="s">
        <v>151</v>
      </c>
      <c r="AU193" s="205" t="s">
        <v>93</v>
      </c>
      <c r="AV193" s="13" t="s">
        <v>83</v>
      </c>
      <c r="AW193" s="13" t="s">
        <v>31</v>
      </c>
      <c r="AX193" s="13" t="s">
        <v>75</v>
      </c>
      <c r="AY193" s="205" t="s">
        <v>139</v>
      </c>
    </row>
    <row r="194" s="14" customFormat="1">
      <c r="A194" s="14"/>
      <c r="B194" s="211"/>
      <c r="C194" s="14"/>
      <c r="D194" s="204" t="s">
        <v>151</v>
      </c>
      <c r="E194" s="212" t="s">
        <v>1</v>
      </c>
      <c r="F194" s="213" t="s">
        <v>336</v>
      </c>
      <c r="G194" s="14"/>
      <c r="H194" s="214">
        <v>1.911</v>
      </c>
      <c r="I194" s="215"/>
      <c r="J194" s="14"/>
      <c r="K194" s="14"/>
      <c r="L194" s="211"/>
      <c r="M194" s="216"/>
      <c r="N194" s="217"/>
      <c r="O194" s="217"/>
      <c r="P194" s="217"/>
      <c r="Q194" s="217"/>
      <c r="R194" s="217"/>
      <c r="S194" s="217"/>
      <c r="T194" s="21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12" t="s">
        <v>151</v>
      </c>
      <c r="AU194" s="212" t="s">
        <v>93</v>
      </c>
      <c r="AV194" s="14" t="s">
        <v>93</v>
      </c>
      <c r="AW194" s="14" t="s">
        <v>31</v>
      </c>
      <c r="AX194" s="14" t="s">
        <v>75</v>
      </c>
      <c r="AY194" s="212" t="s">
        <v>139</v>
      </c>
    </row>
    <row r="195" s="15" customFormat="1">
      <c r="A195" s="15"/>
      <c r="B195" s="219"/>
      <c r="C195" s="15"/>
      <c r="D195" s="204" t="s">
        <v>151</v>
      </c>
      <c r="E195" s="220" t="s">
        <v>1</v>
      </c>
      <c r="F195" s="221" t="s">
        <v>154</v>
      </c>
      <c r="G195" s="15"/>
      <c r="H195" s="222">
        <v>1.911</v>
      </c>
      <c r="I195" s="223"/>
      <c r="J195" s="15"/>
      <c r="K195" s="15"/>
      <c r="L195" s="219"/>
      <c r="M195" s="224"/>
      <c r="N195" s="225"/>
      <c r="O195" s="225"/>
      <c r="P195" s="225"/>
      <c r="Q195" s="225"/>
      <c r="R195" s="225"/>
      <c r="S195" s="225"/>
      <c r="T195" s="22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20" t="s">
        <v>151</v>
      </c>
      <c r="AU195" s="220" t="s">
        <v>93</v>
      </c>
      <c r="AV195" s="15" t="s">
        <v>146</v>
      </c>
      <c r="AW195" s="15" t="s">
        <v>31</v>
      </c>
      <c r="AX195" s="15" t="s">
        <v>83</v>
      </c>
      <c r="AY195" s="220" t="s">
        <v>139</v>
      </c>
    </row>
    <row r="196" s="2" customFormat="1" ht="24.15" customHeight="1">
      <c r="A196" s="37"/>
      <c r="B196" s="188"/>
      <c r="C196" s="189" t="s">
        <v>7</v>
      </c>
      <c r="D196" s="189" t="s">
        <v>142</v>
      </c>
      <c r="E196" s="190" t="s">
        <v>337</v>
      </c>
      <c r="F196" s="191" t="s">
        <v>338</v>
      </c>
      <c r="G196" s="192" t="s">
        <v>145</v>
      </c>
      <c r="H196" s="193">
        <v>27.16</v>
      </c>
      <c r="I196" s="194"/>
      <c r="J196" s="195">
        <f>ROUND(I196*H196,2)</f>
        <v>0</v>
      </c>
      <c r="K196" s="196"/>
      <c r="L196" s="38"/>
      <c r="M196" s="197" t="s">
        <v>1</v>
      </c>
      <c r="N196" s="198" t="s">
        <v>41</v>
      </c>
      <c r="O196" s="81"/>
      <c r="P196" s="199">
        <f>O196*H196</f>
        <v>0</v>
      </c>
      <c r="Q196" s="199">
        <v>0.0118643</v>
      </c>
      <c r="R196" s="199">
        <f>Q196*H196</f>
        <v>0.32223438799999998</v>
      </c>
      <c r="S196" s="199">
        <v>0</v>
      </c>
      <c r="T196" s="20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1" t="s">
        <v>212</v>
      </c>
      <c r="AT196" s="201" t="s">
        <v>142</v>
      </c>
      <c r="AU196" s="201" t="s">
        <v>93</v>
      </c>
      <c r="AY196" s="18" t="s">
        <v>139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8" t="s">
        <v>93</v>
      </c>
      <c r="BK196" s="202">
        <f>ROUND(I196*H196,2)</f>
        <v>0</v>
      </c>
      <c r="BL196" s="18" t="s">
        <v>212</v>
      </c>
      <c r="BM196" s="201" t="s">
        <v>339</v>
      </c>
    </row>
    <row r="197" s="2" customFormat="1" ht="33" customHeight="1">
      <c r="A197" s="37"/>
      <c r="B197" s="188"/>
      <c r="C197" s="189" t="s">
        <v>340</v>
      </c>
      <c r="D197" s="189" t="s">
        <v>142</v>
      </c>
      <c r="E197" s="190" t="s">
        <v>341</v>
      </c>
      <c r="F197" s="191" t="s">
        <v>342</v>
      </c>
      <c r="G197" s="192" t="s">
        <v>169</v>
      </c>
      <c r="H197" s="193">
        <v>1</v>
      </c>
      <c r="I197" s="194"/>
      <c r="J197" s="195">
        <f>ROUND(I197*H197,2)</f>
        <v>0</v>
      </c>
      <c r="K197" s="196"/>
      <c r="L197" s="38"/>
      <c r="M197" s="197" t="s">
        <v>1</v>
      </c>
      <c r="N197" s="198" t="s">
        <v>41</v>
      </c>
      <c r="O197" s="81"/>
      <c r="P197" s="199">
        <f>O197*H197</f>
        <v>0</v>
      </c>
      <c r="Q197" s="199">
        <v>0.025930000000000002</v>
      </c>
      <c r="R197" s="199">
        <f>Q197*H197</f>
        <v>0.025930000000000002</v>
      </c>
      <c r="S197" s="199">
        <v>0</v>
      </c>
      <c r="T197" s="20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1" t="s">
        <v>212</v>
      </c>
      <c r="AT197" s="201" t="s">
        <v>142</v>
      </c>
      <c r="AU197" s="201" t="s">
        <v>93</v>
      </c>
      <c r="AY197" s="18" t="s">
        <v>139</v>
      </c>
      <c r="BE197" s="202">
        <f>IF(N197="základná",J197,0)</f>
        <v>0</v>
      </c>
      <c r="BF197" s="202">
        <f>IF(N197="znížená",J197,0)</f>
        <v>0</v>
      </c>
      <c r="BG197" s="202">
        <f>IF(N197="zákl. prenesená",J197,0)</f>
        <v>0</v>
      </c>
      <c r="BH197" s="202">
        <f>IF(N197="zníž. prenesená",J197,0)</f>
        <v>0</v>
      </c>
      <c r="BI197" s="202">
        <f>IF(N197="nulová",J197,0)</f>
        <v>0</v>
      </c>
      <c r="BJ197" s="18" t="s">
        <v>93</v>
      </c>
      <c r="BK197" s="202">
        <f>ROUND(I197*H197,2)</f>
        <v>0</v>
      </c>
      <c r="BL197" s="18" t="s">
        <v>212</v>
      </c>
      <c r="BM197" s="201" t="s">
        <v>343</v>
      </c>
    </row>
    <row r="198" s="2" customFormat="1" ht="33" customHeight="1">
      <c r="A198" s="37"/>
      <c r="B198" s="188"/>
      <c r="C198" s="189" t="s">
        <v>344</v>
      </c>
      <c r="D198" s="189" t="s">
        <v>142</v>
      </c>
      <c r="E198" s="190" t="s">
        <v>345</v>
      </c>
      <c r="F198" s="191" t="s">
        <v>346</v>
      </c>
      <c r="G198" s="192" t="s">
        <v>169</v>
      </c>
      <c r="H198" s="193">
        <v>1</v>
      </c>
      <c r="I198" s="194"/>
      <c r="J198" s="195">
        <f>ROUND(I198*H198,2)</f>
        <v>0</v>
      </c>
      <c r="K198" s="196"/>
      <c r="L198" s="38"/>
      <c r="M198" s="197" t="s">
        <v>1</v>
      </c>
      <c r="N198" s="198" t="s">
        <v>41</v>
      </c>
      <c r="O198" s="81"/>
      <c r="P198" s="199">
        <f>O198*H198</f>
        <v>0</v>
      </c>
      <c r="Q198" s="199">
        <v>0.026087099999999998</v>
      </c>
      <c r="R198" s="199">
        <f>Q198*H198</f>
        <v>0.026087099999999998</v>
      </c>
      <c r="S198" s="199">
        <v>0</v>
      </c>
      <c r="T198" s="20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1" t="s">
        <v>212</v>
      </c>
      <c r="AT198" s="201" t="s">
        <v>142</v>
      </c>
      <c r="AU198" s="201" t="s">
        <v>93</v>
      </c>
      <c r="AY198" s="18" t="s">
        <v>139</v>
      </c>
      <c r="BE198" s="202">
        <f>IF(N198="základná",J198,0)</f>
        <v>0</v>
      </c>
      <c r="BF198" s="202">
        <f>IF(N198="znížená",J198,0)</f>
        <v>0</v>
      </c>
      <c r="BG198" s="202">
        <f>IF(N198="zákl. prenesená",J198,0)</f>
        <v>0</v>
      </c>
      <c r="BH198" s="202">
        <f>IF(N198="zníž. prenesená",J198,0)</f>
        <v>0</v>
      </c>
      <c r="BI198" s="202">
        <f>IF(N198="nulová",J198,0)</f>
        <v>0</v>
      </c>
      <c r="BJ198" s="18" t="s">
        <v>93</v>
      </c>
      <c r="BK198" s="202">
        <f>ROUND(I198*H198,2)</f>
        <v>0</v>
      </c>
      <c r="BL198" s="18" t="s">
        <v>212</v>
      </c>
      <c r="BM198" s="201" t="s">
        <v>347</v>
      </c>
    </row>
    <row r="199" s="2" customFormat="1" ht="24.15" customHeight="1">
      <c r="A199" s="37"/>
      <c r="B199" s="188"/>
      <c r="C199" s="189" t="s">
        <v>348</v>
      </c>
      <c r="D199" s="189" t="s">
        <v>142</v>
      </c>
      <c r="E199" s="190" t="s">
        <v>349</v>
      </c>
      <c r="F199" s="191" t="s">
        <v>350</v>
      </c>
      <c r="G199" s="192" t="s">
        <v>325</v>
      </c>
      <c r="H199" s="252"/>
      <c r="I199" s="194"/>
      <c r="J199" s="195">
        <f>ROUND(I199*H199,2)</f>
        <v>0</v>
      </c>
      <c r="K199" s="196"/>
      <c r="L199" s="38"/>
      <c r="M199" s="197" t="s">
        <v>1</v>
      </c>
      <c r="N199" s="198" t="s">
        <v>41</v>
      </c>
      <c r="O199" s="8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1" t="s">
        <v>212</v>
      </c>
      <c r="AT199" s="201" t="s">
        <v>142</v>
      </c>
      <c r="AU199" s="201" t="s">
        <v>93</v>
      </c>
      <c r="AY199" s="18" t="s">
        <v>139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8" t="s">
        <v>93</v>
      </c>
      <c r="BK199" s="202">
        <f>ROUND(I199*H199,2)</f>
        <v>0</v>
      </c>
      <c r="BL199" s="18" t="s">
        <v>212</v>
      </c>
      <c r="BM199" s="201" t="s">
        <v>351</v>
      </c>
    </row>
    <row r="200" s="12" customFormat="1" ht="22.8" customHeight="1">
      <c r="A200" s="12"/>
      <c r="B200" s="176"/>
      <c r="C200" s="12"/>
      <c r="D200" s="177" t="s">
        <v>74</v>
      </c>
      <c r="E200" s="186" t="s">
        <v>215</v>
      </c>
      <c r="F200" s="186" t="s">
        <v>216</v>
      </c>
      <c r="G200" s="12"/>
      <c r="H200" s="12"/>
      <c r="I200" s="179"/>
      <c r="J200" s="187">
        <f>BK200</f>
        <v>0</v>
      </c>
      <c r="K200" s="12"/>
      <c r="L200" s="176"/>
      <c r="M200" s="180"/>
      <c r="N200" s="181"/>
      <c r="O200" s="181"/>
      <c r="P200" s="182">
        <f>SUM(P201:P204)</f>
        <v>0</v>
      </c>
      <c r="Q200" s="181"/>
      <c r="R200" s="182">
        <f>SUM(R201:R204)</f>
        <v>0.017390099999999999</v>
      </c>
      <c r="S200" s="181"/>
      <c r="T200" s="183">
        <f>SUM(T201:T204)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77" t="s">
        <v>93</v>
      </c>
      <c r="AT200" s="184" t="s">
        <v>74</v>
      </c>
      <c r="AU200" s="184" t="s">
        <v>83</v>
      </c>
      <c r="AY200" s="177" t="s">
        <v>139</v>
      </c>
      <c r="BK200" s="185">
        <f>SUM(BK201:BK204)</f>
        <v>0</v>
      </c>
    </row>
    <row r="201" s="2" customFormat="1" ht="33" customHeight="1">
      <c r="A201" s="37"/>
      <c r="B201" s="188"/>
      <c r="C201" s="189" t="s">
        <v>352</v>
      </c>
      <c r="D201" s="189" t="s">
        <v>142</v>
      </c>
      <c r="E201" s="190" t="s">
        <v>353</v>
      </c>
      <c r="F201" s="191" t="s">
        <v>354</v>
      </c>
      <c r="G201" s="192" t="s">
        <v>158</v>
      </c>
      <c r="H201" s="193">
        <v>9.5549999999999997</v>
      </c>
      <c r="I201" s="194"/>
      <c r="J201" s="195">
        <f>ROUND(I201*H201,2)</f>
        <v>0</v>
      </c>
      <c r="K201" s="196"/>
      <c r="L201" s="38"/>
      <c r="M201" s="197" t="s">
        <v>1</v>
      </c>
      <c r="N201" s="198" t="s">
        <v>41</v>
      </c>
      <c r="O201" s="81"/>
      <c r="P201" s="199">
        <f>O201*H201</f>
        <v>0</v>
      </c>
      <c r="Q201" s="199">
        <v>0.00182</v>
      </c>
      <c r="R201" s="199">
        <f>Q201*H201</f>
        <v>0.017390099999999999</v>
      </c>
      <c r="S201" s="199">
        <v>0</v>
      </c>
      <c r="T201" s="20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1" t="s">
        <v>212</v>
      </c>
      <c r="AT201" s="201" t="s">
        <v>142</v>
      </c>
      <c r="AU201" s="201" t="s">
        <v>93</v>
      </c>
      <c r="AY201" s="18" t="s">
        <v>139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8" t="s">
        <v>93</v>
      </c>
      <c r="BK201" s="202">
        <f>ROUND(I201*H201,2)</f>
        <v>0</v>
      </c>
      <c r="BL201" s="18" t="s">
        <v>212</v>
      </c>
      <c r="BM201" s="201" t="s">
        <v>355</v>
      </c>
    </row>
    <row r="202" s="13" customFormat="1">
      <c r="A202" s="13"/>
      <c r="B202" s="203"/>
      <c r="C202" s="13"/>
      <c r="D202" s="204" t="s">
        <v>151</v>
      </c>
      <c r="E202" s="205" t="s">
        <v>1</v>
      </c>
      <c r="F202" s="206" t="s">
        <v>152</v>
      </c>
      <c r="G202" s="13"/>
      <c r="H202" s="205" t="s">
        <v>1</v>
      </c>
      <c r="I202" s="207"/>
      <c r="J202" s="13"/>
      <c r="K202" s="13"/>
      <c r="L202" s="203"/>
      <c r="M202" s="208"/>
      <c r="N202" s="209"/>
      <c r="O202" s="209"/>
      <c r="P202" s="209"/>
      <c r="Q202" s="209"/>
      <c r="R202" s="209"/>
      <c r="S202" s="209"/>
      <c r="T202" s="21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05" t="s">
        <v>151</v>
      </c>
      <c r="AU202" s="205" t="s">
        <v>93</v>
      </c>
      <c r="AV202" s="13" t="s">
        <v>83</v>
      </c>
      <c r="AW202" s="13" t="s">
        <v>31</v>
      </c>
      <c r="AX202" s="13" t="s">
        <v>75</v>
      </c>
      <c r="AY202" s="205" t="s">
        <v>139</v>
      </c>
    </row>
    <row r="203" s="14" customFormat="1">
      <c r="A203" s="14"/>
      <c r="B203" s="211"/>
      <c r="C203" s="14"/>
      <c r="D203" s="204" t="s">
        <v>151</v>
      </c>
      <c r="E203" s="212" t="s">
        <v>1</v>
      </c>
      <c r="F203" s="213" t="s">
        <v>221</v>
      </c>
      <c r="G203" s="14"/>
      <c r="H203" s="214">
        <v>9.5549999999999997</v>
      </c>
      <c r="I203" s="215"/>
      <c r="J203" s="14"/>
      <c r="K203" s="14"/>
      <c r="L203" s="211"/>
      <c r="M203" s="216"/>
      <c r="N203" s="217"/>
      <c r="O203" s="217"/>
      <c r="P203" s="217"/>
      <c r="Q203" s="217"/>
      <c r="R203" s="217"/>
      <c r="S203" s="217"/>
      <c r="T203" s="21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12" t="s">
        <v>151</v>
      </c>
      <c r="AU203" s="212" t="s">
        <v>93</v>
      </c>
      <c r="AV203" s="14" t="s">
        <v>93</v>
      </c>
      <c r="AW203" s="14" t="s">
        <v>31</v>
      </c>
      <c r="AX203" s="14" t="s">
        <v>75</v>
      </c>
      <c r="AY203" s="212" t="s">
        <v>139</v>
      </c>
    </row>
    <row r="204" s="15" customFormat="1">
      <c r="A204" s="15"/>
      <c r="B204" s="219"/>
      <c r="C204" s="15"/>
      <c r="D204" s="204" t="s">
        <v>151</v>
      </c>
      <c r="E204" s="220" t="s">
        <v>1</v>
      </c>
      <c r="F204" s="221" t="s">
        <v>154</v>
      </c>
      <c r="G204" s="15"/>
      <c r="H204" s="222">
        <v>9.5549999999999997</v>
      </c>
      <c r="I204" s="223"/>
      <c r="J204" s="15"/>
      <c r="K204" s="15"/>
      <c r="L204" s="219"/>
      <c r="M204" s="224"/>
      <c r="N204" s="225"/>
      <c r="O204" s="225"/>
      <c r="P204" s="225"/>
      <c r="Q204" s="225"/>
      <c r="R204" s="225"/>
      <c r="S204" s="225"/>
      <c r="T204" s="22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20" t="s">
        <v>151</v>
      </c>
      <c r="AU204" s="220" t="s">
        <v>93</v>
      </c>
      <c r="AV204" s="15" t="s">
        <v>146</v>
      </c>
      <c r="AW204" s="15" t="s">
        <v>31</v>
      </c>
      <c r="AX204" s="15" t="s">
        <v>83</v>
      </c>
      <c r="AY204" s="220" t="s">
        <v>139</v>
      </c>
    </row>
    <row r="205" s="12" customFormat="1" ht="22.8" customHeight="1">
      <c r="A205" s="12"/>
      <c r="B205" s="176"/>
      <c r="C205" s="12"/>
      <c r="D205" s="177" t="s">
        <v>74</v>
      </c>
      <c r="E205" s="186" t="s">
        <v>222</v>
      </c>
      <c r="F205" s="186" t="s">
        <v>223</v>
      </c>
      <c r="G205" s="12"/>
      <c r="H205" s="12"/>
      <c r="I205" s="179"/>
      <c r="J205" s="187">
        <f>BK205</f>
        <v>0</v>
      </c>
      <c r="K205" s="12"/>
      <c r="L205" s="176"/>
      <c r="M205" s="180"/>
      <c r="N205" s="181"/>
      <c r="O205" s="181"/>
      <c r="P205" s="182">
        <f>SUM(P206:P226)</f>
        <v>0</v>
      </c>
      <c r="Q205" s="181"/>
      <c r="R205" s="182">
        <f>SUM(R206:R226)</f>
        <v>0.17907239999999999</v>
      </c>
      <c r="S205" s="181"/>
      <c r="T205" s="183">
        <f>SUM(T206:T226)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177" t="s">
        <v>93</v>
      </c>
      <c r="AT205" s="184" t="s">
        <v>74</v>
      </c>
      <c r="AU205" s="184" t="s">
        <v>83</v>
      </c>
      <c r="AY205" s="177" t="s">
        <v>139</v>
      </c>
      <c r="BK205" s="185">
        <f>SUM(BK206:BK226)</f>
        <v>0</v>
      </c>
    </row>
    <row r="206" s="2" customFormat="1" ht="24.15" customHeight="1">
      <c r="A206" s="37"/>
      <c r="B206" s="188"/>
      <c r="C206" s="189" t="s">
        <v>356</v>
      </c>
      <c r="D206" s="189" t="s">
        <v>142</v>
      </c>
      <c r="E206" s="190" t="s">
        <v>357</v>
      </c>
      <c r="F206" s="191" t="s">
        <v>358</v>
      </c>
      <c r="G206" s="192" t="s">
        <v>145</v>
      </c>
      <c r="H206" s="193">
        <v>12.108000000000001</v>
      </c>
      <c r="I206" s="194"/>
      <c r="J206" s="195">
        <f>ROUND(I206*H206,2)</f>
        <v>0</v>
      </c>
      <c r="K206" s="196"/>
      <c r="L206" s="38"/>
      <c r="M206" s="197" t="s">
        <v>1</v>
      </c>
      <c r="N206" s="198" t="s">
        <v>41</v>
      </c>
      <c r="O206" s="81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1" t="s">
        <v>212</v>
      </c>
      <c r="AT206" s="201" t="s">
        <v>142</v>
      </c>
      <c r="AU206" s="201" t="s">
        <v>93</v>
      </c>
      <c r="AY206" s="18" t="s">
        <v>139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8" t="s">
        <v>93</v>
      </c>
      <c r="BK206" s="202">
        <f>ROUND(I206*H206,2)</f>
        <v>0</v>
      </c>
      <c r="BL206" s="18" t="s">
        <v>212</v>
      </c>
      <c r="BM206" s="201" t="s">
        <v>359</v>
      </c>
    </row>
    <row r="207" s="13" customFormat="1">
      <c r="A207" s="13"/>
      <c r="B207" s="203"/>
      <c r="C207" s="13"/>
      <c r="D207" s="204" t="s">
        <v>151</v>
      </c>
      <c r="E207" s="205" t="s">
        <v>1</v>
      </c>
      <c r="F207" s="206" t="s">
        <v>152</v>
      </c>
      <c r="G207" s="13"/>
      <c r="H207" s="205" t="s">
        <v>1</v>
      </c>
      <c r="I207" s="207"/>
      <c r="J207" s="13"/>
      <c r="K207" s="13"/>
      <c r="L207" s="203"/>
      <c r="M207" s="208"/>
      <c r="N207" s="209"/>
      <c r="O207" s="209"/>
      <c r="P207" s="209"/>
      <c r="Q207" s="209"/>
      <c r="R207" s="209"/>
      <c r="S207" s="209"/>
      <c r="T207" s="21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05" t="s">
        <v>151</v>
      </c>
      <c r="AU207" s="205" t="s">
        <v>93</v>
      </c>
      <c r="AV207" s="13" t="s">
        <v>83</v>
      </c>
      <c r="AW207" s="13" t="s">
        <v>31</v>
      </c>
      <c r="AX207" s="13" t="s">
        <v>75</v>
      </c>
      <c r="AY207" s="205" t="s">
        <v>139</v>
      </c>
    </row>
    <row r="208" s="14" customFormat="1">
      <c r="A208" s="14"/>
      <c r="B208" s="211"/>
      <c r="C208" s="14"/>
      <c r="D208" s="204" t="s">
        <v>151</v>
      </c>
      <c r="E208" s="212" t="s">
        <v>1</v>
      </c>
      <c r="F208" s="213" t="s">
        <v>360</v>
      </c>
      <c r="G208" s="14"/>
      <c r="H208" s="214">
        <v>12.108000000000001</v>
      </c>
      <c r="I208" s="215"/>
      <c r="J208" s="14"/>
      <c r="K208" s="14"/>
      <c r="L208" s="211"/>
      <c r="M208" s="216"/>
      <c r="N208" s="217"/>
      <c r="O208" s="217"/>
      <c r="P208" s="217"/>
      <c r="Q208" s="217"/>
      <c r="R208" s="217"/>
      <c r="S208" s="217"/>
      <c r="T208" s="218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12" t="s">
        <v>151</v>
      </c>
      <c r="AU208" s="212" t="s">
        <v>93</v>
      </c>
      <c r="AV208" s="14" t="s">
        <v>93</v>
      </c>
      <c r="AW208" s="14" t="s">
        <v>31</v>
      </c>
      <c r="AX208" s="14" t="s">
        <v>75</v>
      </c>
      <c r="AY208" s="212" t="s">
        <v>139</v>
      </c>
    </row>
    <row r="209" s="15" customFormat="1">
      <c r="A209" s="15"/>
      <c r="B209" s="219"/>
      <c r="C209" s="15"/>
      <c r="D209" s="204" t="s">
        <v>151</v>
      </c>
      <c r="E209" s="220" t="s">
        <v>1</v>
      </c>
      <c r="F209" s="221" t="s">
        <v>154</v>
      </c>
      <c r="G209" s="15"/>
      <c r="H209" s="222">
        <v>12.108000000000001</v>
      </c>
      <c r="I209" s="223"/>
      <c r="J209" s="15"/>
      <c r="K209" s="15"/>
      <c r="L209" s="219"/>
      <c r="M209" s="224"/>
      <c r="N209" s="225"/>
      <c r="O209" s="225"/>
      <c r="P209" s="225"/>
      <c r="Q209" s="225"/>
      <c r="R209" s="225"/>
      <c r="S209" s="225"/>
      <c r="T209" s="22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20" t="s">
        <v>151</v>
      </c>
      <c r="AU209" s="220" t="s">
        <v>93</v>
      </c>
      <c r="AV209" s="15" t="s">
        <v>146</v>
      </c>
      <c r="AW209" s="15" t="s">
        <v>31</v>
      </c>
      <c r="AX209" s="15" t="s">
        <v>83</v>
      </c>
      <c r="AY209" s="220" t="s">
        <v>139</v>
      </c>
    </row>
    <row r="210" s="2" customFormat="1" ht="24.15" customHeight="1">
      <c r="A210" s="37"/>
      <c r="B210" s="188"/>
      <c r="C210" s="189" t="s">
        <v>361</v>
      </c>
      <c r="D210" s="189" t="s">
        <v>142</v>
      </c>
      <c r="E210" s="190" t="s">
        <v>362</v>
      </c>
      <c r="F210" s="191" t="s">
        <v>363</v>
      </c>
      <c r="G210" s="192" t="s">
        <v>158</v>
      </c>
      <c r="H210" s="193">
        <v>33.509999999999998</v>
      </c>
      <c r="I210" s="194"/>
      <c r="J210" s="195">
        <f>ROUND(I210*H210,2)</f>
        <v>0</v>
      </c>
      <c r="K210" s="196"/>
      <c r="L210" s="38"/>
      <c r="M210" s="197" t="s">
        <v>1</v>
      </c>
      <c r="N210" s="198" t="s">
        <v>41</v>
      </c>
      <c r="O210" s="81"/>
      <c r="P210" s="199">
        <f>O210*H210</f>
        <v>0</v>
      </c>
      <c r="Q210" s="199">
        <v>0.00022000000000000001</v>
      </c>
      <c r="R210" s="199">
        <f>Q210*H210</f>
        <v>0.0073721999999999998</v>
      </c>
      <c r="S210" s="199">
        <v>0</v>
      </c>
      <c r="T210" s="20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1" t="s">
        <v>212</v>
      </c>
      <c r="AT210" s="201" t="s">
        <v>142</v>
      </c>
      <c r="AU210" s="201" t="s">
        <v>93</v>
      </c>
      <c r="AY210" s="18" t="s">
        <v>139</v>
      </c>
      <c r="BE210" s="202">
        <f>IF(N210="základná",J210,0)</f>
        <v>0</v>
      </c>
      <c r="BF210" s="202">
        <f>IF(N210="znížená",J210,0)</f>
        <v>0</v>
      </c>
      <c r="BG210" s="202">
        <f>IF(N210="zákl. prenesená",J210,0)</f>
        <v>0</v>
      </c>
      <c r="BH210" s="202">
        <f>IF(N210="zníž. prenesená",J210,0)</f>
        <v>0</v>
      </c>
      <c r="BI210" s="202">
        <f>IF(N210="nulová",J210,0)</f>
        <v>0</v>
      </c>
      <c r="BJ210" s="18" t="s">
        <v>93</v>
      </c>
      <c r="BK210" s="202">
        <f>ROUND(I210*H210,2)</f>
        <v>0</v>
      </c>
      <c r="BL210" s="18" t="s">
        <v>212</v>
      </c>
      <c r="BM210" s="201" t="s">
        <v>364</v>
      </c>
    </row>
    <row r="211" s="13" customFormat="1">
      <c r="A211" s="13"/>
      <c r="B211" s="203"/>
      <c r="C211" s="13"/>
      <c r="D211" s="204" t="s">
        <v>151</v>
      </c>
      <c r="E211" s="205" t="s">
        <v>1</v>
      </c>
      <c r="F211" s="206" t="s">
        <v>152</v>
      </c>
      <c r="G211" s="13"/>
      <c r="H211" s="205" t="s">
        <v>1</v>
      </c>
      <c r="I211" s="207"/>
      <c r="J211" s="13"/>
      <c r="K211" s="13"/>
      <c r="L211" s="203"/>
      <c r="M211" s="208"/>
      <c r="N211" s="209"/>
      <c r="O211" s="209"/>
      <c r="P211" s="209"/>
      <c r="Q211" s="209"/>
      <c r="R211" s="209"/>
      <c r="S211" s="209"/>
      <c r="T211" s="21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05" t="s">
        <v>151</v>
      </c>
      <c r="AU211" s="205" t="s">
        <v>93</v>
      </c>
      <c r="AV211" s="13" t="s">
        <v>83</v>
      </c>
      <c r="AW211" s="13" t="s">
        <v>31</v>
      </c>
      <c r="AX211" s="13" t="s">
        <v>75</v>
      </c>
      <c r="AY211" s="205" t="s">
        <v>139</v>
      </c>
    </row>
    <row r="212" s="14" customFormat="1">
      <c r="A212" s="14"/>
      <c r="B212" s="211"/>
      <c r="C212" s="14"/>
      <c r="D212" s="204" t="s">
        <v>151</v>
      </c>
      <c r="E212" s="212" t="s">
        <v>1</v>
      </c>
      <c r="F212" s="213" t="s">
        <v>365</v>
      </c>
      <c r="G212" s="14"/>
      <c r="H212" s="214">
        <v>33.509999999999998</v>
      </c>
      <c r="I212" s="215"/>
      <c r="J212" s="14"/>
      <c r="K212" s="14"/>
      <c r="L212" s="211"/>
      <c r="M212" s="216"/>
      <c r="N212" s="217"/>
      <c r="O212" s="217"/>
      <c r="P212" s="217"/>
      <c r="Q212" s="217"/>
      <c r="R212" s="217"/>
      <c r="S212" s="217"/>
      <c r="T212" s="21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12" t="s">
        <v>151</v>
      </c>
      <c r="AU212" s="212" t="s">
        <v>93</v>
      </c>
      <c r="AV212" s="14" t="s">
        <v>93</v>
      </c>
      <c r="AW212" s="14" t="s">
        <v>31</v>
      </c>
      <c r="AX212" s="14" t="s">
        <v>75</v>
      </c>
      <c r="AY212" s="212" t="s">
        <v>139</v>
      </c>
    </row>
    <row r="213" s="15" customFormat="1">
      <c r="A213" s="15"/>
      <c r="B213" s="219"/>
      <c r="C213" s="15"/>
      <c r="D213" s="204" t="s">
        <v>151</v>
      </c>
      <c r="E213" s="220" t="s">
        <v>1</v>
      </c>
      <c r="F213" s="221" t="s">
        <v>154</v>
      </c>
      <c r="G213" s="15"/>
      <c r="H213" s="222">
        <v>33.509999999999998</v>
      </c>
      <c r="I213" s="223"/>
      <c r="J213" s="15"/>
      <c r="K213" s="15"/>
      <c r="L213" s="219"/>
      <c r="M213" s="224"/>
      <c r="N213" s="225"/>
      <c r="O213" s="225"/>
      <c r="P213" s="225"/>
      <c r="Q213" s="225"/>
      <c r="R213" s="225"/>
      <c r="S213" s="225"/>
      <c r="T213" s="22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20" t="s">
        <v>151</v>
      </c>
      <c r="AU213" s="220" t="s">
        <v>93</v>
      </c>
      <c r="AV213" s="15" t="s">
        <v>146</v>
      </c>
      <c r="AW213" s="15" t="s">
        <v>31</v>
      </c>
      <c r="AX213" s="15" t="s">
        <v>83</v>
      </c>
      <c r="AY213" s="220" t="s">
        <v>139</v>
      </c>
    </row>
    <row r="214" s="2" customFormat="1" ht="37.8" customHeight="1">
      <c r="A214" s="37"/>
      <c r="B214" s="188"/>
      <c r="C214" s="241" t="s">
        <v>366</v>
      </c>
      <c r="D214" s="241" t="s">
        <v>295</v>
      </c>
      <c r="E214" s="242" t="s">
        <v>367</v>
      </c>
      <c r="F214" s="243" t="s">
        <v>368</v>
      </c>
      <c r="G214" s="244" t="s">
        <v>158</v>
      </c>
      <c r="H214" s="245">
        <v>35.186</v>
      </c>
      <c r="I214" s="246"/>
      <c r="J214" s="247">
        <f>ROUND(I214*H214,2)</f>
        <v>0</v>
      </c>
      <c r="K214" s="248"/>
      <c r="L214" s="249"/>
      <c r="M214" s="250" t="s">
        <v>1</v>
      </c>
      <c r="N214" s="251" t="s">
        <v>41</v>
      </c>
      <c r="O214" s="81"/>
      <c r="P214" s="199">
        <f>O214*H214</f>
        <v>0</v>
      </c>
      <c r="Q214" s="199">
        <v>0.00010000000000000001</v>
      </c>
      <c r="R214" s="199">
        <f>Q214*H214</f>
        <v>0.0035186000000000002</v>
      </c>
      <c r="S214" s="199">
        <v>0</v>
      </c>
      <c r="T214" s="20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1" t="s">
        <v>369</v>
      </c>
      <c r="AT214" s="201" t="s">
        <v>295</v>
      </c>
      <c r="AU214" s="201" t="s">
        <v>93</v>
      </c>
      <c r="AY214" s="18" t="s">
        <v>139</v>
      </c>
      <c r="BE214" s="202">
        <f>IF(N214="základná",J214,0)</f>
        <v>0</v>
      </c>
      <c r="BF214" s="202">
        <f>IF(N214="znížená",J214,0)</f>
        <v>0</v>
      </c>
      <c r="BG214" s="202">
        <f>IF(N214="zákl. prenesená",J214,0)</f>
        <v>0</v>
      </c>
      <c r="BH214" s="202">
        <f>IF(N214="zníž. prenesená",J214,0)</f>
        <v>0</v>
      </c>
      <c r="BI214" s="202">
        <f>IF(N214="nulová",J214,0)</f>
        <v>0</v>
      </c>
      <c r="BJ214" s="18" t="s">
        <v>93</v>
      </c>
      <c r="BK214" s="202">
        <f>ROUND(I214*H214,2)</f>
        <v>0</v>
      </c>
      <c r="BL214" s="18" t="s">
        <v>212</v>
      </c>
      <c r="BM214" s="201" t="s">
        <v>370</v>
      </c>
    </row>
    <row r="215" s="2" customFormat="1" ht="37.8" customHeight="1">
      <c r="A215" s="37"/>
      <c r="B215" s="188"/>
      <c r="C215" s="241" t="s">
        <v>371</v>
      </c>
      <c r="D215" s="241" t="s">
        <v>295</v>
      </c>
      <c r="E215" s="242" t="s">
        <v>372</v>
      </c>
      <c r="F215" s="243" t="s">
        <v>373</v>
      </c>
      <c r="G215" s="244" t="s">
        <v>158</v>
      </c>
      <c r="H215" s="245">
        <v>35.186</v>
      </c>
      <c r="I215" s="246"/>
      <c r="J215" s="247">
        <f>ROUND(I215*H215,2)</f>
        <v>0</v>
      </c>
      <c r="K215" s="248"/>
      <c r="L215" s="249"/>
      <c r="M215" s="250" t="s">
        <v>1</v>
      </c>
      <c r="N215" s="251" t="s">
        <v>41</v>
      </c>
      <c r="O215" s="81"/>
      <c r="P215" s="199">
        <f>O215*H215</f>
        <v>0</v>
      </c>
      <c r="Q215" s="199">
        <v>0.00010000000000000001</v>
      </c>
      <c r="R215" s="199">
        <f>Q215*H215</f>
        <v>0.0035186000000000002</v>
      </c>
      <c r="S215" s="199">
        <v>0</v>
      </c>
      <c r="T215" s="20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1" t="s">
        <v>369</v>
      </c>
      <c r="AT215" s="201" t="s">
        <v>295</v>
      </c>
      <c r="AU215" s="201" t="s">
        <v>93</v>
      </c>
      <c r="AY215" s="18" t="s">
        <v>139</v>
      </c>
      <c r="BE215" s="202">
        <f>IF(N215="základná",J215,0)</f>
        <v>0</v>
      </c>
      <c r="BF215" s="202">
        <f>IF(N215="znížená",J215,0)</f>
        <v>0</v>
      </c>
      <c r="BG215" s="202">
        <f>IF(N215="zákl. prenesená",J215,0)</f>
        <v>0</v>
      </c>
      <c r="BH215" s="202">
        <f>IF(N215="zníž. prenesená",J215,0)</f>
        <v>0</v>
      </c>
      <c r="BI215" s="202">
        <f>IF(N215="nulová",J215,0)</f>
        <v>0</v>
      </c>
      <c r="BJ215" s="18" t="s">
        <v>93</v>
      </c>
      <c r="BK215" s="202">
        <f>ROUND(I215*H215,2)</f>
        <v>0</v>
      </c>
      <c r="BL215" s="18" t="s">
        <v>212</v>
      </c>
      <c r="BM215" s="201" t="s">
        <v>374</v>
      </c>
    </row>
    <row r="216" s="2" customFormat="1" ht="24.15" customHeight="1">
      <c r="A216" s="37"/>
      <c r="B216" s="188"/>
      <c r="C216" s="241" t="s">
        <v>375</v>
      </c>
      <c r="D216" s="241" t="s">
        <v>295</v>
      </c>
      <c r="E216" s="242" t="s">
        <v>376</v>
      </c>
      <c r="F216" s="243" t="s">
        <v>377</v>
      </c>
      <c r="G216" s="244" t="s">
        <v>169</v>
      </c>
      <c r="H216" s="245">
        <v>3</v>
      </c>
      <c r="I216" s="246"/>
      <c r="J216" s="247">
        <f>ROUND(I216*H216,2)</f>
        <v>0</v>
      </c>
      <c r="K216" s="248"/>
      <c r="L216" s="249"/>
      <c r="M216" s="250" t="s">
        <v>1</v>
      </c>
      <c r="N216" s="251" t="s">
        <v>41</v>
      </c>
      <c r="O216" s="81"/>
      <c r="P216" s="199">
        <f>O216*H216</f>
        <v>0</v>
      </c>
      <c r="Q216" s="199">
        <v>0.02</v>
      </c>
      <c r="R216" s="199">
        <f>Q216*H216</f>
        <v>0.059999999999999998</v>
      </c>
      <c r="S216" s="199">
        <v>0</v>
      </c>
      <c r="T216" s="20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1" t="s">
        <v>369</v>
      </c>
      <c r="AT216" s="201" t="s">
        <v>295</v>
      </c>
      <c r="AU216" s="201" t="s">
        <v>93</v>
      </c>
      <c r="AY216" s="18" t="s">
        <v>139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8" t="s">
        <v>93</v>
      </c>
      <c r="BK216" s="202">
        <f>ROUND(I216*H216,2)</f>
        <v>0</v>
      </c>
      <c r="BL216" s="18" t="s">
        <v>212</v>
      </c>
      <c r="BM216" s="201" t="s">
        <v>378</v>
      </c>
    </row>
    <row r="217" s="2" customFormat="1" ht="24.15" customHeight="1">
      <c r="A217" s="37"/>
      <c r="B217" s="188"/>
      <c r="C217" s="241" t="s">
        <v>379</v>
      </c>
      <c r="D217" s="241" t="s">
        <v>295</v>
      </c>
      <c r="E217" s="242" t="s">
        <v>380</v>
      </c>
      <c r="F217" s="243" t="s">
        <v>381</v>
      </c>
      <c r="G217" s="244" t="s">
        <v>169</v>
      </c>
      <c r="H217" s="245">
        <v>1</v>
      </c>
      <c r="I217" s="246"/>
      <c r="J217" s="247">
        <f>ROUND(I217*H217,2)</f>
        <v>0</v>
      </c>
      <c r="K217" s="248"/>
      <c r="L217" s="249"/>
      <c r="M217" s="250" t="s">
        <v>1</v>
      </c>
      <c r="N217" s="251" t="s">
        <v>41</v>
      </c>
      <c r="O217" s="81"/>
      <c r="P217" s="199">
        <f>O217*H217</f>
        <v>0</v>
      </c>
      <c r="Q217" s="199">
        <v>0.02</v>
      </c>
      <c r="R217" s="199">
        <f>Q217*H217</f>
        <v>0.02</v>
      </c>
      <c r="S217" s="199">
        <v>0</v>
      </c>
      <c r="T217" s="20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1" t="s">
        <v>369</v>
      </c>
      <c r="AT217" s="201" t="s">
        <v>295</v>
      </c>
      <c r="AU217" s="201" t="s">
        <v>93</v>
      </c>
      <c r="AY217" s="18" t="s">
        <v>139</v>
      </c>
      <c r="BE217" s="202">
        <f>IF(N217="základná",J217,0)</f>
        <v>0</v>
      </c>
      <c r="BF217" s="202">
        <f>IF(N217="znížená",J217,0)</f>
        <v>0</v>
      </c>
      <c r="BG217" s="202">
        <f>IF(N217="zákl. prenesená",J217,0)</f>
        <v>0</v>
      </c>
      <c r="BH217" s="202">
        <f>IF(N217="zníž. prenesená",J217,0)</f>
        <v>0</v>
      </c>
      <c r="BI217" s="202">
        <f>IF(N217="nulová",J217,0)</f>
        <v>0</v>
      </c>
      <c r="BJ217" s="18" t="s">
        <v>93</v>
      </c>
      <c r="BK217" s="202">
        <f>ROUND(I217*H217,2)</f>
        <v>0</v>
      </c>
      <c r="BL217" s="18" t="s">
        <v>212</v>
      </c>
      <c r="BM217" s="201" t="s">
        <v>382</v>
      </c>
    </row>
    <row r="218" s="2" customFormat="1" ht="33" customHeight="1">
      <c r="A218" s="37"/>
      <c r="B218" s="188"/>
      <c r="C218" s="189" t="s">
        <v>383</v>
      </c>
      <c r="D218" s="189" t="s">
        <v>142</v>
      </c>
      <c r="E218" s="190" t="s">
        <v>384</v>
      </c>
      <c r="F218" s="191" t="s">
        <v>385</v>
      </c>
      <c r="G218" s="192" t="s">
        <v>169</v>
      </c>
      <c r="H218" s="193">
        <v>1</v>
      </c>
      <c r="I218" s="194"/>
      <c r="J218" s="195">
        <f>ROUND(I218*H218,2)</f>
        <v>0</v>
      </c>
      <c r="K218" s="196"/>
      <c r="L218" s="38"/>
      <c r="M218" s="197" t="s">
        <v>1</v>
      </c>
      <c r="N218" s="198" t="s">
        <v>41</v>
      </c>
      <c r="O218" s="81"/>
      <c r="P218" s="199">
        <f>O218*H218</f>
        <v>0</v>
      </c>
      <c r="Q218" s="199">
        <v>0</v>
      </c>
      <c r="R218" s="199">
        <f>Q218*H218</f>
        <v>0</v>
      </c>
      <c r="S218" s="199">
        <v>0</v>
      </c>
      <c r="T218" s="200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01" t="s">
        <v>212</v>
      </c>
      <c r="AT218" s="201" t="s">
        <v>142</v>
      </c>
      <c r="AU218" s="201" t="s">
        <v>93</v>
      </c>
      <c r="AY218" s="18" t="s">
        <v>139</v>
      </c>
      <c r="BE218" s="202">
        <f>IF(N218="základná",J218,0)</f>
        <v>0</v>
      </c>
      <c r="BF218" s="202">
        <f>IF(N218="znížená",J218,0)</f>
        <v>0</v>
      </c>
      <c r="BG218" s="202">
        <f>IF(N218="zákl. prenesená",J218,0)</f>
        <v>0</v>
      </c>
      <c r="BH218" s="202">
        <f>IF(N218="zníž. prenesená",J218,0)</f>
        <v>0</v>
      </c>
      <c r="BI218" s="202">
        <f>IF(N218="nulová",J218,0)</f>
        <v>0</v>
      </c>
      <c r="BJ218" s="18" t="s">
        <v>93</v>
      </c>
      <c r="BK218" s="202">
        <f>ROUND(I218*H218,2)</f>
        <v>0</v>
      </c>
      <c r="BL218" s="18" t="s">
        <v>212</v>
      </c>
      <c r="BM218" s="201" t="s">
        <v>386</v>
      </c>
    </row>
    <row r="219" s="2" customFormat="1" ht="24.15" customHeight="1">
      <c r="A219" s="37"/>
      <c r="B219" s="188"/>
      <c r="C219" s="241" t="s">
        <v>369</v>
      </c>
      <c r="D219" s="241" t="s">
        <v>295</v>
      </c>
      <c r="E219" s="242" t="s">
        <v>387</v>
      </c>
      <c r="F219" s="243" t="s">
        <v>388</v>
      </c>
      <c r="G219" s="244" t="s">
        <v>169</v>
      </c>
      <c r="H219" s="245">
        <v>2</v>
      </c>
      <c r="I219" s="246"/>
      <c r="J219" s="247">
        <f>ROUND(I219*H219,2)</f>
        <v>0</v>
      </c>
      <c r="K219" s="248"/>
      <c r="L219" s="249"/>
      <c r="M219" s="250" t="s">
        <v>1</v>
      </c>
      <c r="N219" s="251" t="s">
        <v>41</v>
      </c>
      <c r="O219" s="81"/>
      <c r="P219" s="199">
        <f>O219*H219</f>
        <v>0</v>
      </c>
      <c r="Q219" s="199">
        <v>0.001</v>
      </c>
      <c r="R219" s="199">
        <f>Q219*H219</f>
        <v>0.002</v>
      </c>
      <c r="S219" s="199">
        <v>0</v>
      </c>
      <c r="T219" s="200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01" t="s">
        <v>369</v>
      </c>
      <c r="AT219" s="201" t="s">
        <v>295</v>
      </c>
      <c r="AU219" s="201" t="s">
        <v>93</v>
      </c>
      <c r="AY219" s="18" t="s">
        <v>139</v>
      </c>
      <c r="BE219" s="202">
        <f>IF(N219="základná",J219,0)</f>
        <v>0</v>
      </c>
      <c r="BF219" s="202">
        <f>IF(N219="znížená",J219,0)</f>
        <v>0</v>
      </c>
      <c r="BG219" s="202">
        <f>IF(N219="zákl. prenesená",J219,0)</f>
        <v>0</v>
      </c>
      <c r="BH219" s="202">
        <f>IF(N219="zníž. prenesená",J219,0)</f>
        <v>0</v>
      </c>
      <c r="BI219" s="202">
        <f>IF(N219="nulová",J219,0)</f>
        <v>0</v>
      </c>
      <c r="BJ219" s="18" t="s">
        <v>93</v>
      </c>
      <c r="BK219" s="202">
        <f>ROUND(I219*H219,2)</f>
        <v>0</v>
      </c>
      <c r="BL219" s="18" t="s">
        <v>212</v>
      </c>
      <c r="BM219" s="201" t="s">
        <v>389</v>
      </c>
    </row>
    <row r="220" s="2" customFormat="1" ht="24.15" customHeight="1">
      <c r="A220" s="37"/>
      <c r="B220" s="188"/>
      <c r="C220" s="241" t="s">
        <v>390</v>
      </c>
      <c r="D220" s="241" t="s">
        <v>295</v>
      </c>
      <c r="E220" s="242" t="s">
        <v>391</v>
      </c>
      <c r="F220" s="243" t="s">
        <v>392</v>
      </c>
      <c r="G220" s="244" t="s">
        <v>169</v>
      </c>
      <c r="H220" s="245">
        <v>2</v>
      </c>
      <c r="I220" s="246"/>
      <c r="J220" s="247">
        <f>ROUND(I220*H220,2)</f>
        <v>0</v>
      </c>
      <c r="K220" s="248"/>
      <c r="L220" s="249"/>
      <c r="M220" s="250" t="s">
        <v>1</v>
      </c>
      <c r="N220" s="251" t="s">
        <v>41</v>
      </c>
      <c r="O220" s="81"/>
      <c r="P220" s="199">
        <f>O220*H220</f>
        <v>0</v>
      </c>
      <c r="Q220" s="199">
        <v>0.025000000000000001</v>
      </c>
      <c r="R220" s="199">
        <f>Q220*H220</f>
        <v>0.050000000000000003</v>
      </c>
      <c r="S220" s="199">
        <v>0</v>
      </c>
      <c r="T220" s="200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01" t="s">
        <v>369</v>
      </c>
      <c r="AT220" s="201" t="s">
        <v>295</v>
      </c>
      <c r="AU220" s="201" t="s">
        <v>93</v>
      </c>
      <c r="AY220" s="18" t="s">
        <v>139</v>
      </c>
      <c r="BE220" s="202">
        <f>IF(N220="základná",J220,0)</f>
        <v>0</v>
      </c>
      <c r="BF220" s="202">
        <f>IF(N220="znížená",J220,0)</f>
        <v>0</v>
      </c>
      <c r="BG220" s="202">
        <f>IF(N220="zákl. prenesená",J220,0)</f>
        <v>0</v>
      </c>
      <c r="BH220" s="202">
        <f>IF(N220="zníž. prenesená",J220,0)</f>
        <v>0</v>
      </c>
      <c r="BI220" s="202">
        <f>IF(N220="nulová",J220,0)</f>
        <v>0</v>
      </c>
      <c r="BJ220" s="18" t="s">
        <v>93</v>
      </c>
      <c r="BK220" s="202">
        <f>ROUND(I220*H220,2)</f>
        <v>0</v>
      </c>
      <c r="BL220" s="18" t="s">
        <v>212</v>
      </c>
      <c r="BM220" s="201" t="s">
        <v>393</v>
      </c>
    </row>
    <row r="221" s="2" customFormat="1" ht="24.15" customHeight="1">
      <c r="A221" s="37"/>
      <c r="B221" s="188"/>
      <c r="C221" s="189" t="s">
        <v>394</v>
      </c>
      <c r="D221" s="189" t="s">
        <v>142</v>
      </c>
      <c r="E221" s="190" t="s">
        <v>395</v>
      </c>
      <c r="F221" s="191" t="s">
        <v>396</v>
      </c>
      <c r="G221" s="192" t="s">
        <v>169</v>
      </c>
      <c r="H221" s="193">
        <v>4</v>
      </c>
      <c r="I221" s="194"/>
      <c r="J221" s="195">
        <f>ROUND(I221*H221,2)</f>
        <v>0</v>
      </c>
      <c r="K221" s="196"/>
      <c r="L221" s="38"/>
      <c r="M221" s="197" t="s">
        <v>1</v>
      </c>
      <c r="N221" s="198" t="s">
        <v>41</v>
      </c>
      <c r="O221" s="81"/>
      <c r="P221" s="199">
        <f>O221*H221</f>
        <v>0</v>
      </c>
      <c r="Q221" s="199">
        <v>0.00030400000000000002</v>
      </c>
      <c r="R221" s="199">
        <f>Q221*H221</f>
        <v>0.0012160000000000001</v>
      </c>
      <c r="S221" s="199">
        <v>0</v>
      </c>
      <c r="T221" s="200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01" t="s">
        <v>212</v>
      </c>
      <c r="AT221" s="201" t="s">
        <v>142</v>
      </c>
      <c r="AU221" s="201" t="s">
        <v>93</v>
      </c>
      <c r="AY221" s="18" t="s">
        <v>139</v>
      </c>
      <c r="BE221" s="202">
        <f>IF(N221="základná",J221,0)</f>
        <v>0</v>
      </c>
      <c r="BF221" s="202">
        <f>IF(N221="znížená",J221,0)</f>
        <v>0</v>
      </c>
      <c r="BG221" s="202">
        <f>IF(N221="zákl. prenesená",J221,0)</f>
        <v>0</v>
      </c>
      <c r="BH221" s="202">
        <f>IF(N221="zníž. prenesená",J221,0)</f>
        <v>0</v>
      </c>
      <c r="BI221" s="202">
        <f>IF(N221="nulová",J221,0)</f>
        <v>0</v>
      </c>
      <c r="BJ221" s="18" t="s">
        <v>93</v>
      </c>
      <c r="BK221" s="202">
        <f>ROUND(I221*H221,2)</f>
        <v>0</v>
      </c>
      <c r="BL221" s="18" t="s">
        <v>212</v>
      </c>
      <c r="BM221" s="201" t="s">
        <v>397</v>
      </c>
    </row>
    <row r="222" s="2" customFormat="1" ht="37.8" customHeight="1">
      <c r="A222" s="37"/>
      <c r="B222" s="188"/>
      <c r="C222" s="241" t="s">
        <v>398</v>
      </c>
      <c r="D222" s="241" t="s">
        <v>295</v>
      </c>
      <c r="E222" s="242" t="s">
        <v>399</v>
      </c>
      <c r="F222" s="243" t="s">
        <v>400</v>
      </c>
      <c r="G222" s="244" t="s">
        <v>158</v>
      </c>
      <c r="H222" s="245">
        <v>9.5999999999999996</v>
      </c>
      <c r="I222" s="246"/>
      <c r="J222" s="247">
        <f>ROUND(I222*H222,2)</f>
        <v>0</v>
      </c>
      <c r="K222" s="248"/>
      <c r="L222" s="249"/>
      <c r="M222" s="250" t="s">
        <v>1</v>
      </c>
      <c r="N222" s="251" t="s">
        <v>41</v>
      </c>
      <c r="O222" s="81"/>
      <c r="P222" s="199">
        <f>O222*H222</f>
        <v>0</v>
      </c>
      <c r="Q222" s="199">
        <v>0.00114</v>
      </c>
      <c r="R222" s="199">
        <f>Q222*H222</f>
        <v>0.010943999999999999</v>
      </c>
      <c r="S222" s="199">
        <v>0</v>
      </c>
      <c r="T222" s="200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01" t="s">
        <v>369</v>
      </c>
      <c r="AT222" s="201" t="s">
        <v>295</v>
      </c>
      <c r="AU222" s="201" t="s">
        <v>93</v>
      </c>
      <c r="AY222" s="18" t="s">
        <v>139</v>
      </c>
      <c r="BE222" s="202">
        <f>IF(N222="základná",J222,0)</f>
        <v>0</v>
      </c>
      <c r="BF222" s="202">
        <f>IF(N222="znížená",J222,0)</f>
        <v>0</v>
      </c>
      <c r="BG222" s="202">
        <f>IF(N222="zákl. prenesená",J222,0)</f>
        <v>0</v>
      </c>
      <c r="BH222" s="202">
        <f>IF(N222="zníž. prenesená",J222,0)</f>
        <v>0</v>
      </c>
      <c r="BI222" s="202">
        <f>IF(N222="nulová",J222,0)</f>
        <v>0</v>
      </c>
      <c r="BJ222" s="18" t="s">
        <v>93</v>
      </c>
      <c r="BK222" s="202">
        <f>ROUND(I222*H222,2)</f>
        <v>0</v>
      </c>
      <c r="BL222" s="18" t="s">
        <v>212</v>
      </c>
      <c r="BM222" s="201" t="s">
        <v>401</v>
      </c>
    </row>
    <row r="223" s="14" customFormat="1">
      <c r="A223" s="14"/>
      <c r="B223" s="211"/>
      <c r="C223" s="14"/>
      <c r="D223" s="204" t="s">
        <v>151</v>
      </c>
      <c r="E223" s="14"/>
      <c r="F223" s="213" t="s">
        <v>402</v>
      </c>
      <c r="G223" s="14"/>
      <c r="H223" s="214">
        <v>9.5999999999999996</v>
      </c>
      <c r="I223" s="215"/>
      <c r="J223" s="14"/>
      <c r="K223" s="14"/>
      <c r="L223" s="211"/>
      <c r="M223" s="216"/>
      <c r="N223" s="217"/>
      <c r="O223" s="217"/>
      <c r="P223" s="217"/>
      <c r="Q223" s="217"/>
      <c r="R223" s="217"/>
      <c r="S223" s="217"/>
      <c r="T223" s="21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12" t="s">
        <v>151</v>
      </c>
      <c r="AU223" s="212" t="s">
        <v>93</v>
      </c>
      <c r="AV223" s="14" t="s">
        <v>93</v>
      </c>
      <c r="AW223" s="14" t="s">
        <v>3</v>
      </c>
      <c r="AX223" s="14" t="s">
        <v>83</v>
      </c>
      <c r="AY223" s="212" t="s">
        <v>139</v>
      </c>
    </row>
    <row r="224" s="2" customFormat="1" ht="21.75" customHeight="1">
      <c r="A224" s="37"/>
      <c r="B224" s="188"/>
      <c r="C224" s="189" t="s">
        <v>403</v>
      </c>
      <c r="D224" s="189" t="s">
        <v>142</v>
      </c>
      <c r="E224" s="190" t="s">
        <v>404</v>
      </c>
      <c r="F224" s="191" t="s">
        <v>405</v>
      </c>
      <c r="G224" s="192" t="s">
        <v>169</v>
      </c>
      <c r="H224" s="193">
        <v>1</v>
      </c>
      <c r="I224" s="194"/>
      <c r="J224" s="195">
        <f>ROUND(I224*H224,2)</f>
        <v>0</v>
      </c>
      <c r="K224" s="196"/>
      <c r="L224" s="38"/>
      <c r="M224" s="197" t="s">
        <v>1</v>
      </c>
      <c r="N224" s="198" t="s">
        <v>41</v>
      </c>
      <c r="O224" s="81"/>
      <c r="P224" s="199">
        <f>O224*H224</f>
        <v>0</v>
      </c>
      <c r="Q224" s="199">
        <v>0.00050299999999999997</v>
      </c>
      <c r="R224" s="199">
        <f>Q224*H224</f>
        <v>0.00050299999999999997</v>
      </c>
      <c r="S224" s="199">
        <v>0</v>
      </c>
      <c r="T224" s="200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01" t="s">
        <v>212</v>
      </c>
      <c r="AT224" s="201" t="s">
        <v>142</v>
      </c>
      <c r="AU224" s="201" t="s">
        <v>93</v>
      </c>
      <c r="AY224" s="18" t="s">
        <v>139</v>
      </c>
      <c r="BE224" s="202">
        <f>IF(N224="základná",J224,0)</f>
        <v>0</v>
      </c>
      <c r="BF224" s="202">
        <f>IF(N224="znížená",J224,0)</f>
        <v>0</v>
      </c>
      <c r="BG224" s="202">
        <f>IF(N224="zákl. prenesená",J224,0)</f>
        <v>0</v>
      </c>
      <c r="BH224" s="202">
        <f>IF(N224="zníž. prenesená",J224,0)</f>
        <v>0</v>
      </c>
      <c r="BI224" s="202">
        <f>IF(N224="nulová",J224,0)</f>
        <v>0</v>
      </c>
      <c r="BJ224" s="18" t="s">
        <v>93</v>
      </c>
      <c r="BK224" s="202">
        <f>ROUND(I224*H224,2)</f>
        <v>0</v>
      </c>
      <c r="BL224" s="18" t="s">
        <v>212</v>
      </c>
      <c r="BM224" s="201" t="s">
        <v>406</v>
      </c>
    </row>
    <row r="225" s="2" customFormat="1" ht="44.25" customHeight="1">
      <c r="A225" s="37"/>
      <c r="B225" s="188"/>
      <c r="C225" s="241" t="s">
        <v>407</v>
      </c>
      <c r="D225" s="241" t="s">
        <v>295</v>
      </c>
      <c r="E225" s="242" t="s">
        <v>408</v>
      </c>
      <c r="F225" s="243" t="s">
        <v>409</v>
      </c>
      <c r="G225" s="244" t="s">
        <v>169</v>
      </c>
      <c r="H225" s="245">
        <v>1</v>
      </c>
      <c r="I225" s="246"/>
      <c r="J225" s="247">
        <f>ROUND(I225*H225,2)</f>
        <v>0</v>
      </c>
      <c r="K225" s="248"/>
      <c r="L225" s="249"/>
      <c r="M225" s="250" t="s">
        <v>1</v>
      </c>
      <c r="N225" s="251" t="s">
        <v>41</v>
      </c>
      <c r="O225" s="81"/>
      <c r="P225" s="199">
        <f>O225*H225</f>
        <v>0</v>
      </c>
      <c r="Q225" s="199">
        <v>0.02</v>
      </c>
      <c r="R225" s="199">
        <f>Q225*H225</f>
        <v>0.02</v>
      </c>
      <c r="S225" s="199">
        <v>0</v>
      </c>
      <c r="T225" s="200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01" t="s">
        <v>369</v>
      </c>
      <c r="AT225" s="201" t="s">
        <v>295</v>
      </c>
      <c r="AU225" s="201" t="s">
        <v>93</v>
      </c>
      <c r="AY225" s="18" t="s">
        <v>139</v>
      </c>
      <c r="BE225" s="202">
        <f>IF(N225="základná",J225,0)</f>
        <v>0</v>
      </c>
      <c r="BF225" s="202">
        <f>IF(N225="znížená",J225,0)</f>
        <v>0</v>
      </c>
      <c r="BG225" s="202">
        <f>IF(N225="zákl. prenesená",J225,0)</f>
        <v>0</v>
      </c>
      <c r="BH225" s="202">
        <f>IF(N225="zníž. prenesená",J225,0)</f>
        <v>0</v>
      </c>
      <c r="BI225" s="202">
        <f>IF(N225="nulová",J225,0)</f>
        <v>0</v>
      </c>
      <c r="BJ225" s="18" t="s">
        <v>93</v>
      </c>
      <c r="BK225" s="202">
        <f>ROUND(I225*H225,2)</f>
        <v>0</v>
      </c>
      <c r="BL225" s="18" t="s">
        <v>212</v>
      </c>
      <c r="BM225" s="201" t="s">
        <v>410</v>
      </c>
    </row>
    <row r="226" s="2" customFormat="1" ht="24.15" customHeight="1">
      <c r="A226" s="37"/>
      <c r="B226" s="188"/>
      <c r="C226" s="189" t="s">
        <v>411</v>
      </c>
      <c r="D226" s="189" t="s">
        <v>142</v>
      </c>
      <c r="E226" s="190" t="s">
        <v>412</v>
      </c>
      <c r="F226" s="191" t="s">
        <v>413</v>
      </c>
      <c r="G226" s="192" t="s">
        <v>325</v>
      </c>
      <c r="H226" s="252"/>
      <c r="I226" s="194"/>
      <c r="J226" s="195">
        <f>ROUND(I226*H226,2)</f>
        <v>0</v>
      </c>
      <c r="K226" s="196"/>
      <c r="L226" s="38"/>
      <c r="M226" s="197" t="s">
        <v>1</v>
      </c>
      <c r="N226" s="198" t="s">
        <v>41</v>
      </c>
      <c r="O226" s="81"/>
      <c r="P226" s="199">
        <f>O226*H226</f>
        <v>0</v>
      </c>
      <c r="Q226" s="199">
        <v>0</v>
      </c>
      <c r="R226" s="199">
        <f>Q226*H226</f>
        <v>0</v>
      </c>
      <c r="S226" s="199">
        <v>0</v>
      </c>
      <c r="T226" s="200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01" t="s">
        <v>212</v>
      </c>
      <c r="AT226" s="201" t="s">
        <v>142</v>
      </c>
      <c r="AU226" s="201" t="s">
        <v>93</v>
      </c>
      <c r="AY226" s="18" t="s">
        <v>139</v>
      </c>
      <c r="BE226" s="202">
        <f>IF(N226="základná",J226,0)</f>
        <v>0</v>
      </c>
      <c r="BF226" s="202">
        <f>IF(N226="znížená",J226,0)</f>
        <v>0</v>
      </c>
      <c r="BG226" s="202">
        <f>IF(N226="zákl. prenesená",J226,0)</f>
        <v>0</v>
      </c>
      <c r="BH226" s="202">
        <f>IF(N226="zníž. prenesená",J226,0)</f>
        <v>0</v>
      </c>
      <c r="BI226" s="202">
        <f>IF(N226="nulová",J226,0)</f>
        <v>0</v>
      </c>
      <c r="BJ226" s="18" t="s">
        <v>93</v>
      </c>
      <c r="BK226" s="202">
        <f>ROUND(I226*H226,2)</f>
        <v>0</v>
      </c>
      <c r="BL226" s="18" t="s">
        <v>212</v>
      </c>
      <c r="BM226" s="201" t="s">
        <v>414</v>
      </c>
    </row>
    <row r="227" s="12" customFormat="1" ht="22.8" customHeight="1">
      <c r="A227" s="12"/>
      <c r="B227" s="176"/>
      <c r="C227" s="12"/>
      <c r="D227" s="177" t="s">
        <v>74</v>
      </c>
      <c r="E227" s="186" t="s">
        <v>415</v>
      </c>
      <c r="F227" s="186" t="s">
        <v>416</v>
      </c>
      <c r="G227" s="12"/>
      <c r="H227" s="12"/>
      <c r="I227" s="179"/>
      <c r="J227" s="187">
        <f>BK227</f>
        <v>0</v>
      </c>
      <c r="K227" s="12"/>
      <c r="L227" s="176"/>
      <c r="M227" s="180"/>
      <c r="N227" s="181"/>
      <c r="O227" s="181"/>
      <c r="P227" s="182">
        <f>SUM(P228:P234)</f>
        <v>0</v>
      </c>
      <c r="Q227" s="181"/>
      <c r="R227" s="182">
        <f>SUM(R228:R234)</f>
        <v>0</v>
      </c>
      <c r="S227" s="181"/>
      <c r="T227" s="183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77" t="s">
        <v>93</v>
      </c>
      <c r="AT227" s="184" t="s">
        <v>74</v>
      </c>
      <c r="AU227" s="184" t="s">
        <v>83</v>
      </c>
      <c r="AY227" s="177" t="s">
        <v>139</v>
      </c>
      <c r="BK227" s="185">
        <f>SUM(BK228:BK234)</f>
        <v>0</v>
      </c>
    </row>
    <row r="228" s="2" customFormat="1" ht="24.15" customHeight="1">
      <c r="A228" s="37"/>
      <c r="B228" s="188"/>
      <c r="C228" s="189" t="s">
        <v>417</v>
      </c>
      <c r="D228" s="189" t="s">
        <v>142</v>
      </c>
      <c r="E228" s="190" t="s">
        <v>418</v>
      </c>
      <c r="F228" s="191" t="s">
        <v>419</v>
      </c>
      <c r="G228" s="192" t="s">
        <v>145</v>
      </c>
      <c r="H228" s="193">
        <v>3.0310000000000001</v>
      </c>
      <c r="I228" s="194"/>
      <c r="J228" s="195">
        <f>ROUND(I228*H228,2)</f>
        <v>0</v>
      </c>
      <c r="K228" s="196"/>
      <c r="L228" s="38"/>
      <c r="M228" s="197" t="s">
        <v>1</v>
      </c>
      <c r="N228" s="198" t="s">
        <v>41</v>
      </c>
      <c r="O228" s="81"/>
      <c r="P228" s="199">
        <f>O228*H228</f>
        <v>0</v>
      </c>
      <c r="Q228" s="199">
        <v>0</v>
      </c>
      <c r="R228" s="199">
        <f>Q228*H228</f>
        <v>0</v>
      </c>
      <c r="S228" s="199">
        <v>0</v>
      </c>
      <c r="T228" s="200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01" t="s">
        <v>212</v>
      </c>
      <c r="AT228" s="201" t="s">
        <v>142</v>
      </c>
      <c r="AU228" s="201" t="s">
        <v>93</v>
      </c>
      <c r="AY228" s="18" t="s">
        <v>139</v>
      </c>
      <c r="BE228" s="202">
        <f>IF(N228="základná",J228,0)</f>
        <v>0</v>
      </c>
      <c r="BF228" s="202">
        <f>IF(N228="znížená",J228,0)</f>
        <v>0</v>
      </c>
      <c r="BG228" s="202">
        <f>IF(N228="zákl. prenesená",J228,0)</f>
        <v>0</v>
      </c>
      <c r="BH228" s="202">
        <f>IF(N228="zníž. prenesená",J228,0)</f>
        <v>0</v>
      </c>
      <c r="BI228" s="202">
        <f>IF(N228="nulová",J228,0)</f>
        <v>0</v>
      </c>
      <c r="BJ228" s="18" t="s">
        <v>93</v>
      </c>
      <c r="BK228" s="202">
        <f>ROUND(I228*H228,2)</f>
        <v>0</v>
      </c>
      <c r="BL228" s="18" t="s">
        <v>212</v>
      </c>
      <c r="BM228" s="201" t="s">
        <v>420</v>
      </c>
    </row>
    <row r="229" s="13" customFormat="1">
      <c r="A229" s="13"/>
      <c r="B229" s="203"/>
      <c r="C229" s="13"/>
      <c r="D229" s="204" t="s">
        <v>151</v>
      </c>
      <c r="E229" s="205" t="s">
        <v>1</v>
      </c>
      <c r="F229" s="206" t="s">
        <v>152</v>
      </c>
      <c r="G229" s="13"/>
      <c r="H229" s="205" t="s">
        <v>1</v>
      </c>
      <c r="I229" s="207"/>
      <c r="J229" s="13"/>
      <c r="K229" s="13"/>
      <c r="L229" s="203"/>
      <c r="M229" s="208"/>
      <c r="N229" s="209"/>
      <c r="O229" s="209"/>
      <c r="P229" s="209"/>
      <c r="Q229" s="209"/>
      <c r="R229" s="209"/>
      <c r="S229" s="209"/>
      <c r="T229" s="21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05" t="s">
        <v>151</v>
      </c>
      <c r="AU229" s="205" t="s">
        <v>93</v>
      </c>
      <c r="AV229" s="13" t="s">
        <v>83</v>
      </c>
      <c r="AW229" s="13" t="s">
        <v>31</v>
      </c>
      <c r="AX229" s="13" t="s">
        <v>75</v>
      </c>
      <c r="AY229" s="205" t="s">
        <v>139</v>
      </c>
    </row>
    <row r="230" s="14" customFormat="1">
      <c r="A230" s="14"/>
      <c r="B230" s="211"/>
      <c r="C230" s="14"/>
      <c r="D230" s="204" t="s">
        <v>151</v>
      </c>
      <c r="E230" s="212" t="s">
        <v>1</v>
      </c>
      <c r="F230" s="213" t="s">
        <v>421</v>
      </c>
      <c r="G230" s="14"/>
      <c r="H230" s="214">
        <v>3.0310000000000001</v>
      </c>
      <c r="I230" s="215"/>
      <c r="J230" s="14"/>
      <c r="K230" s="14"/>
      <c r="L230" s="211"/>
      <c r="M230" s="216"/>
      <c r="N230" s="217"/>
      <c r="O230" s="217"/>
      <c r="P230" s="217"/>
      <c r="Q230" s="217"/>
      <c r="R230" s="217"/>
      <c r="S230" s="217"/>
      <c r="T230" s="218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12" t="s">
        <v>151</v>
      </c>
      <c r="AU230" s="212" t="s">
        <v>93</v>
      </c>
      <c r="AV230" s="14" t="s">
        <v>93</v>
      </c>
      <c r="AW230" s="14" t="s">
        <v>31</v>
      </c>
      <c r="AX230" s="14" t="s">
        <v>75</v>
      </c>
      <c r="AY230" s="212" t="s">
        <v>139</v>
      </c>
    </row>
    <row r="231" s="15" customFormat="1">
      <c r="A231" s="15"/>
      <c r="B231" s="219"/>
      <c r="C231" s="15"/>
      <c r="D231" s="204" t="s">
        <v>151</v>
      </c>
      <c r="E231" s="220" t="s">
        <v>1</v>
      </c>
      <c r="F231" s="221" t="s">
        <v>154</v>
      </c>
      <c r="G231" s="15"/>
      <c r="H231" s="222">
        <v>3.0310000000000001</v>
      </c>
      <c r="I231" s="223"/>
      <c r="J231" s="15"/>
      <c r="K231" s="15"/>
      <c r="L231" s="219"/>
      <c r="M231" s="224"/>
      <c r="N231" s="225"/>
      <c r="O231" s="225"/>
      <c r="P231" s="225"/>
      <c r="Q231" s="225"/>
      <c r="R231" s="225"/>
      <c r="S231" s="225"/>
      <c r="T231" s="226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20" t="s">
        <v>151</v>
      </c>
      <c r="AU231" s="220" t="s">
        <v>93</v>
      </c>
      <c r="AV231" s="15" t="s">
        <v>146</v>
      </c>
      <c r="AW231" s="15" t="s">
        <v>31</v>
      </c>
      <c r="AX231" s="15" t="s">
        <v>83</v>
      </c>
      <c r="AY231" s="220" t="s">
        <v>139</v>
      </c>
    </row>
    <row r="232" s="2" customFormat="1" ht="24.15" customHeight="1">
      <c r="A232" s="37"/>
      <c r="B232" s="188"/>
      <c r="C232" s="241" t="s">
        <v>422</v>
      </c>
      <c r="D232" s="241" t="s">
        <v>295</v>
      </c>
      <c r="E232" s="242" t="s">
        <v>423</v>
      </c>
      <c r="F232" s="243" t="s">
        <v>424</v>
      </c>
      <c r="G232" s="244" t="s">
        <v>145</v>
      </c>
      <c r="H232" s="245">
        <v>3.4860000000000002</v>
      </c>
      <c r="I232" s="246"/>
      <c r="J232" s="247">
        <f>ROUND(I232*H232,2)</f>
        <v>0</v>
      </c>
      <c r="K232" s="248"/>
      <c r="L232" s="249"/>
      <c r="M232" s="250" t="s">
        <v>1</v>
      </c>
      <c r="N232" s="251" t="s">
        <v>41</v>
      </c>
      <c r="O232" s="81"/>
      <c r="P232" s="199">
        <f>O232*H232</f>
        <v>0</v>
      </c>
      <c r="Q232" s="199">
        <v>0</v>
      </c>
      <c r="R232" s="199">
        <f>Q232*H232</f>
        <v>0</v>
      </c>
      <c r="S232" s="199">
        <v>0</v>
      </c>
      <c r="T232" s="200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01" t="s">
        <v>369</v>
      </c>
      <c r="AT232" s="201" t="s">
        <v>295</v>
      </c>
      <c r="AU232" s="201" t="s">
        <v>93</v>
      </c>
      <c r="AY232" s="18" t="s">
        <v>139</v>
      </c>
      <c r="BE232" s="202">
        <f>IF(N232="základná",J232,0)</f>
        <v>0</v>
      </c>
      <c r="BF232" s="202">
        <f>IF(N232="znížená",J232,0)</f>
        <v>0</v>
      </c>
      <c r="BG232" s="202">
        <f>IF(N232="zákl. prenesená",J232,0)</f>
        <v>0</v>
      </c>
      <c r="BH232" s="202">
        <f>IF(N232="zníž. prenesená",J232,0)</f>
        <v>0</v>
      </c>
      <c r="BI232" s="202">
        <f>IF(N232="nulová",J232,0)</f>
        <v>0</v>
      </c>
      <c r="BJ232" s="18" t="s">
        <v>93</v>
      </c>
      <c r="BK232" s="202">
        <f>ROUND(I232*H232,2)</f>
        <v>0</v>
      </c>
      <c r="BL232" s="18" t="s">
        <v>212</v>
      </c>
      <c r="BM232" s="201" t="s">
        <v>425</v>
      </c>
    </row>
    <row r="233" s="14" customFormat="1">
      <c r="A233" s="14"/>
      <c r="B233" s="211"/>
      <c r="C233" s="14"/>
      <c r="D233" s="204" t="s">
        <v>151</v>
      </c>
      <c r="E233" s="14"/>
      <c r="F233" s="213" t="s">
        <v>426</v>
      </c>
      <c r="G233" s="14"/>
      <c r="H233" s="214">
        <v>3.4860000000000002</v>
      </c>
      <c r="I233" s="215"/>
      <c r="J233" s="14"/>
      <c r="K233" s="14"/>
      <c r="L233" s="211"/>
      <c r="M233" s="216"/>
      <c r="N233" s="217"/>
      <c r="O233" s="217"/>
      <c r="P233" s="217"/>
      <c r="Q233" s="217"/>
      <c r="R233" s="217"/>
      <c r="S233" s="217"/>
      <c r="T233" s="21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12" t="s">
        <v>151</v>
      </c>
      <c r="AU233" s="212" t="s">
        <v>93</v>
      </c>
      <c r="AV233" s="14" t="s">
        <v>93</v>
      </c>
      <c r="AW233" s="14" t="s">
        <v>3</v>
      </c>
      <c r="AX233" s="14" t="s">
        <v>83</v>
      </c>
      <c r="AY233" s="212" t="s">
        <v>139</v>
      </c>
    </row>
    <row r="234" s="2" customFormat="1" ht="24.15" customHeight="1">
      <c r="A234" s="37"/>
      <c r="B234" s="188"/>
      <c r="C234" s="189" t="s">
        <v>427</v>
      </c>
      <c r="D234" s="189" t="s">
        <v>142</v>
      </c>
      <c r="E234" s="190" t="s">
        <v>428</v>
      </c>
      <c r="F234" s="191" t="s">
        <v>429</v>
      </c>
      <c r="G234" s="192" t="s">
        <v>325</v>
      </c>
      <c r="H234" s="252"/>
      <c r="I234" s="194"/>
      <c r="J234" s="195">
        <f>ROUND(I234*H234,2)</f>
        <v>0</v>
      </c>
      <c r="K234" s="196"/>
      <c r="L234" s="38"/>
      <c r="M234" s="197" t="s">
        <v>1</v>
      </c>
      <c r="N234" s="198" t="s">
        <v>41</v>
      </c>
      <c r="O234" s="81"/>
      <c r="P234" s="199">
        <f>O234*H234</f>
        <v>0</v>
      </c>
      <c r="Q234" s="199">
        <v>0</v>
      </c>
      <c r="R234" s="199">
        <f>Q234*H234</f>
        <v>0</v>
      </c>
      <c r="S234" s="199">
        <v>0</v>
      </c>
      <c r="T234" s="200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01" t="s">
        <v>212</v>
      </c>
      <c r="AT234" s="201" t="s">
        <v>142</v>
      </c>
      <c r="AU234" s="201" t="s">
        <v>93</v>
      </c>
      <c r="AY234" s="18" t="s">
        <v>139</v>
      </c>
      <c r="BE234" s="202">
        <f>IF(N234="základná",J234,0)</f>
        <v>0</v>
      </c>
      <c r="BF234" s="202">
        <f>IF(N234="znížená",J234,0)</f>
        <v>0</v>
      </c>
      <c r="BG234" s="202">
        <f>IF(N234="zákl. prenesená",J234,0)</f>
        <v>0</v>
      </c>
      <c r="BH234" s="202">
        <f>IF(N234="zníž. prenesená",J234,0)</f>
        <v>0</v>
      </c>
      <c r="BI234" s="202">
        <f>IF(N234="nulová",J234,0)</f>
        <v>0</v>
      </c>
      <c r="BJ234" s="18" t="s">
        <v>93</v>
      </c>
      <c r="BK234" s="202">
        <f>ROUND(I234*H234,2)</f>
        <v>0</v>
      </c>
      <c r="BL234" s="18" t="s">
        <v>212</v>
      </c>
      <c r="BM234" s="201" t="s">
        <v>430</v>
      </c>
    </row>
    <row r="235" s="12" customFormat="1" ht="22.8" customHeight="1">
      <c r="A235" s="12"/>
      <c r="B235" s="176"/>
      <c r="C235" s="12"/>
      <c r="D235" s="177" t="s">
        <v>74</v>
      </c>
      <c r="E235" s="186" t="s">
        <v>431</v>
      </c>
      <c r="F235" s="186" t="s">
        <v>432</v>
      </c>
      <c r="G235" s="12"/>
      <c r="H235" s="12"/>
      <c r="I235" s="179"/>
      <c r="J235" s="187">
        <f>BK235</f>
        <v>0</v>
      </c>
      <c r="K235" s="12"/>
      <c r="L235" s="176"/>
      <c r="M235" s="180"/>
      <c r="N235" s="181"/>
      <c r="O235" s="181"/>
      <c r="P235" s="182">
        <f>SUM(P236:P254)</f>
        <v>0</v>
      </c>
      <c r="Q235" s="181"/>
      <c r="R235" s="182">
        <f>SUM(R236:R254)</f>
        <v>1.0973028</v>
      </c>
      <c r="S235" s="181"/>
      <c r="T235" s="183">
        <f>SUM(T236:T254)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77" t="s">
        <v>93</v>
      </c>
      <c r="AT235" s="184" t="s">
        <v>74</v>
      </c>
      <c r="AU235" s="184" t="s">
        <v>83</v>
      </c>
      <c r="AY235" s="177" t="s">
        <v>139</v>
      </c>
      <c r="BK235" s="185">
        <f>SUM(BK236:BK254)</f>
        <v>0</v>
      </c>
    </row>
    <row r="236" s="2" customFormat="1" ht="24.15" customHeight="1">
      <c r="A236" s="37"/>
      <c r="B236" s="188"/>
      <c r="C236" s="189" t="s">
        <v>433</v>
      </c>
      <c r="D236" s="189" t="s">
        <v>142</v>
      </c>
      <c r="E236" s="190" t="s">
        <v>434</v>
      </c>
      <c r="F236" s="191" t="s">
        <v>435</v>
      </c>
      <c r="G236" s="192" t="s">
        <v>158</v>
      </c>
      <c r="H236" s="193">
        <v>18.940000000000001</v>
      </c>
      <c r="I236" s="194"/>
      <c r="J236" s="195">
        <f>ROUND(I236*H236,2)</f>
        <v>0</v>
      </c>
      <c r="K236" s="196"/>
      <c r="L236" s="38"/>
      <c r="M236" s="197" t="s">
        <v>1</v>
      </c>
      <c r="N236" s="198" t="s">
        <v>41</v>
      </c>
      <c r="O236" s="81"/>
      <c r="P236" s="199">
        <f>O236*H236</f>
        <v>0</v>
      </c>
      <c r="Q236" s="199">
        <v>0.0040000000000000001</v>
      </c>
      <c r="R236" s="199">
        <f>Q236*H236</f>
        <v>0.075760000000000008</v>
      </c>
      <c r="S236" s="199">
        <v>0</v>
      </c>
      <c r="T236" s="200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01" t="s">
        <v>212</v>
      </c>
      <c r="AT236" s="201" t="s">
        <v>142</v>
      </c>
      <c r="AU236" s="201" t="s">
        <v>93</v>
      </c>
      <c r="AY236" s="18" t="s">
        <v>139</v>
      </c>
      <c r="BE236" s="202">
        <f>IF(N236="základná",J236,0)</f>
        <v>0</v>
      </c>
      <c r="BF236" s="202">
        <f>IF(N236="znížená",J236,0)</f>
        <v>0</v>
      </c>
      <c r="BG236" s="202">
        <f>IF(N236="zákl. prenesená",J236,0)</f>
        <v>0</v>
      </c>
      <c r="BH236" s="202">
        <f>IF(N236="zníž. prenesená",J236,0)</f>
        <v>0</v>
      </c>
      <c r="BI236" s="202">
        <f>IF(N236="nulová",J236,0)</f>
        <v>0</v>
      </c>
      <c r="BJ236" s="18" t="s">
        <v>93</v>
      </c>
      <c r="BK236" s="202">
        <f>ROUND(I236*H236,2)</f>
        <v>0</v>
      </c>
      <c r="BL236" s="18" t="s">
        <v>212</v>
      </c>
      <c r="BM236" s="201" t="s">
        <v>436</v>
      </c>
    </row>
    <row r="237" s="13" customFormat="1">
      <c r="A237" s="13"/>
      <c r="B237" s="203"/>
      <c r="C237" s="13"/>
      <c r="D237" s="204" t="s">
        <v>151</v>
      </c>
      <c r="E237" s="205" t="s">
        <v>1</v>
      </c>
      <c r="F237" s="206" t="s">
        <v>152</v>
      </c>
      <c r="G237" s="13"/>
      <c r="H237" s="205" t="s">
        <v>1</v>
      </c>
      <c r="I237" s="207"/>
      <c r="J237" s="13"/>
      <c r="K237" s="13"/>
      <c r="L237" s="203"/>
      <c r="M237" s="208"/>
      <c r="N237" s="209"/>
      <c r="O237" s="209"/>
      <c r="P237" s="209"/>
      <c r="Q237" s="209"/>
      <c r="R237" s="209"/>
      <c r="S237" s="209"/>
      <c r="T237" s="21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05" t="s">
        <v>151</v>
      </c>
      <c r="AU237" s="205" t="s">
        <v>93</v>
      </c>
      <c r="AV237" s="13" t="s">
        <v>83</v>
      </c>
      <c r="AW237" s="13" t="s">
        <v>31</v>
      </c>
      <c r="AX237" s="13" t="s">
        <v>75</v>
      </c>
      <c r="AY237" s="205" t="s">
        <v>139</v>
      </c>
    </row>
    <row r="238" s="14" customFormat="1">
      <c r="A238" s="14"/>
      <c r="B238" s="211"/>
      <c r="C238" s="14"/>
      <c r="D238" s="204" t="s">
        <v>151</v>
      </c>
      <c r="E238" s="212" t="s">
        <v>1</v>
      </c>
      <c r="F238" s="213" t="s">
        <v>437</v>
      </c>
      <c r="G238" s="14"/>
      <c r="H238" s="214">
        <v>18.940000000000001</v>
      </c>
      <c r="I238" s="215"/>
      <c r="J238" s="14"/>
      <c r="K238" s="14"/>
      <c r="L238" s="211"/>
      <c r="M238" s="216"/>
      <c r="N238" s="217"/>
      <c r="O238" s="217"/>
      <c r="P238" s="217"/>
      <c r="Q238" s="217"/>
      <c r="R238" s="217"/>
      <c r="S238" s="217"/>
      <c r="T238" s="21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12" t="s">
        <v>151</v>
      </c>
      <c r="AU238" s="212" t="s">
        <v>93</v>
      </c>
      <c r="AV238" s="14" t="s">
        <v>93</v>
      </c>
      <c r="AW238" s="14" t="s">
        <v>31</v>
      </c>
      <c r="AX238" s="14" t="s">
        <v>75</v>
      </c>
      <c r="AY238" s="212" t="s">
        <v>139</v>
      </c>
    </row>
    <row r="239" s="15" customFormat="1">
      <c r="A239" s="15"/>
      <c r="B239" s="219"/>
      <c r="C239" s="15"/>
      <c r="D239" s="204" t="s">
        <v>151</v>
      </c>
      <c r="E239" s="220" t="s">
        <v>1</v>
      </c>
      <c r="F239" s="221" t="s">
        <v>154</v>
      </c>
      <c r="G239" s="15"/>
      <c r="H239" s="222">
        <v>18.940000000000001</v>
      </c>
      <c r="I239" s="223"/>
      <c r="J239" s="15"/>
      <c r="K239" s="15"/>
      <c r="L239" s="219"/>
      <c r="M239" s="224"/>
      <c r="N239" s="225"/>
      <c r="O239" s="225"/>
      <c r="P239" s="225"/>
      <c r="Q239" s="225"/>
      <c r="R239" s="225"/>
      <c r="S239" s="225"/>
      <c r="T239" s="22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20" t="s">
        <v>151</v>
      </c>
      <c r="AU239" s="220" t="s">
        <v>93</v>
      </c>
      <c r="AV239" s="15" t="s">
        <v>146</v>
      </c>
      <c r="AW239" s="15" t="s">
        <v>31</v>
      </c>
      <c r="AX239" s="15" t="s">
        <v>83</v>
      </c>
      <c r="AY239" s="220" t="s">
        <v>139</v>
      </c>
    </row>
    <row r="240" s="2" customFormat="1" ht="16.5" customHeight="1">
      <c r="A240" s="37"/>
      <c r="B240" s="188"/>
      <c r="C240" s="241" t="s">
        <v>438</v>
      </c>
      <c r="D240" s="241" t="s">
        <v>295</v>
      </c>
      <c r="E240" s="242" t="s">
        <v>439</v>
      </c>
      <c r="F240" s="243" t="s">
        <v>440</v>
      </c>
      <c r="G240" s="244" t="s">
        <v>169</v>
      </c>
      <c r="H240" s="245">
        <v>32.956000000000003</v>
      </c>
      <c r="I240" s="246"/>
      <c r="J240" s="247">
        <f>ROUND(I240*H240,2)</f>
        <v>0</v>
      </c>
      <c r="K240" s="248"/>
      <c r="L240" s="249"/>
      <c r="M240" s="250" t="s">
        <v>1</v>
      </c>
      <c r="N240" s="251" t="s">
        <v>41</v>
      </c>
      <c r="O240" s="81"/>
      <c r="P240" s="199">
        <f>O240*H240</f>
        <v>0</v>
      </c>
      <c r="Q240" s="199">
        <v>0.00125</v>
      </c>
      <c r="R240" s="199">
        <f>Q240*H240</f>
        <v>0.041195000000000002</v>
      </c>
      <c r="S240" s="199">
        <v>0</v>
      </c>
      <c r="T240" s="200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01" t="s">
        <v>369</v>
      </c>
      <c r="AT240" s="201" t="s">
        <v>295</v>
      </c>
      <c r="AU240" s="201" t="s">
        <v>93</v>
      </c>
      <c r="AY240" s="18" t="s">
        <v>139</v>
      </c>
      <c r="BE240" s="202">
        <f>IF(N240="základná",J240,0)</f>
        <v>0</v>
      </c>
      <c r="BF240" s="202">
        <f>IF(N240="znížená",J240,0)</f>
        <v>0</v>
      </c>
      <c r="BG240" s="202">
        <f>IF(N240="zákl. prenesená",J240,0)</f>
        <v>0</v>
      </c>
      <c r="BH240" s="202">
        <f>IF(N240="zníž. prenesená",J240,0)</f>
        <v>0</v>
      </c>
      <c r="BI240" s="202">
        <f>IF(N240="nulová",J240,0)</f>
        <v>0</v>
      </c>
      <c r="BJ240" s="18" t="s">
        <v>93</v>
      </c>
      <c r="BK240" s="202">
        <f>ROUND(I240*H240,2)</f>
        <v>0</v>
      </c>
      <c r="BL240" s="18" t="s">
        <v>212</v>
      </c>
      <c r="BM240" s="201" t="s">
        <v>441</v>
      </c>
    </row>
    <row r="241" s="14" customFormat="1">
      <c r="A241" s="14"/>
      <c r="B241" s="211"/>
      <c r="C241" s="14"/>
      <c r="D241" s="204" t="s">
        <v>151</v>
      </c>
      <c r="E241" s="14"/>
      <c r="F241" s="213" t="s">
        <v>442</v>
      </c>
      <c r="G241" s="14"/>
      <c r="H241" s="214">
        <v>32.956000000000003</v>
      </c>
      <c r="I241" s="215"/>
      <c r="J241" s="14"/>
      <c r="K241" s="14"/>
      <c r="L241" s="211"/>
      <c r="M241" s="216"/>
      <c r="N241" s="217"/>
      <c r="O241" s="217"/>
      <c r="P241" s="217"/>
      <c r="Q241" s="217"/>
      <c r="R241" s="217"/>
      <c r="S241" s="217"/>
      <c r="T241" s="21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12" t="s">
        <v>151</v>
      </c>
      <c r="AU241" s="212" t="s">
        <v>93</v>
      </c>
      <c r="AV241" s="14" t="s">
        <v>93</v>
      </c>
      <c r="AW241" s="14" t="s">
        <v>3</v>
      </c>
      <c r="AX241" s="14" t="s">
        <v>83</v>
      </c>
      <c r="AY241" s="212" t="s">
        <v>139</v>
      </c>
    </row>
    <row r="242" s="2" customFormat="1" ht="24.15" customHeight="1">
      <c r="A242" s="37"/>
      <c r="B242" s="188"/>
      <c r="C242" s="189" t="s">
        <v>443</v>
      </c>
      <c r="D242" s="189" t="s">
        <v>142</v>
      </c>
      <c r="E242" s="190" t="s">
        <v>444</v>
      </c>
      <c r="F242" s="191" t="s">
        <v>445</v>
      </c>
      <c r="G242" s="192" t="s">
        <v>145</v>
      </c>
      <c r="H242" s="193">
        <v>10.859999999999999</v>
      </c>
      <c r="I242" s="194"/>
      <c r="J242" s="195">
        <f>ROUND(I242*H242,2)</f>
        <v>0</v>
      </c>
      <c r="K242" s="196"/>
      <c r="L242" s="38"/>
      <c r="M242" s="197" t="s">
        <v>1</v>
      </c>
      <c r="N242" s="198" t="s">
        <v>41</v>
      </c>
      <c r="O242" s="81"/>
      <c r="P242" s="199">
        <f>O242*H242</f>
        <v>0</v>
      </c>
      <c r="Q242" s="199">
        <v>0.0032000000000000002</v>
      </c>
      <c r="R242" s="199">
        <f>Q242*H242</f>
        <v>0.034751999999999998</v>
      </c>
      <c r="S242" s="199">
        <v>0</v>
      </c>
      <c r="T242" s="200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01" t="s">
        <v>212</v>
      </c>
      <c r="AT242" s="201" t="s">
        <v>142</v>
      </c>
      <c r="AU242" s="201" t="s">
        <v>93</v>
      </c>
      <c r="AY242" s="18" t="s">
        <v>139</v>
      </c>
      <c r="BE242" s="202">
        <f>IF(N242="základná",J242,0)</f>
        <v>0</v>
      </c>
      <c r="BF242" s="202">
        <f>IF(N242="znížená",J242,0)</f>
        <v>0</v>
      </c>
      <c r="BG242" s="202">
        <f>IF(N242="zákl. prenesená",J242,0)</f>
        <v>0</v>
      </c>
      <c r="BH242" s="202">
        <f>IF(N242="zníž. prenesená",J242,0)</f>
        <v>0</v>
      </c>
      <c r="BI242" s="202">
        <f>IF(N242="nulová",J242,0)</f>
        <v>0</v>
      </c>
      <c r="BJ242" s="18" t="s">
        <v>93</v>
      </c>
      <c r="BK242" s="202">
        <f>ROUND(I242*H242,2)</f>
        <v>0</v>
      </c>
      <c r="BL242" s="18" t="s">
        <v>212</v>
      </c>
      <c r="BM242" s="201" t="s">
        <v>446</v>
      </c>
    </row>
    <row r="243" s="13" customFormat="1">
      <c r="A243" s="13"/>
      <c r="B243" s="203"/>
      <c r="C243" s="13"/>
      <c r="D243" s="204" t="s">
        <v>151</v>
      </c>
      <c r="E243" s="205" t="s">
        <v>1</v>
      </c>
      <c r="F243" s="206" t="s">
        <v>152</v>
      </c>
      <c r="G243" s="13"/>
      <c r="H243" s="205" t="s">
        <v>1</v>
      </c>
      <c r="I243" s="207"/>
      <c r="J243" s="13"/>
      <c r="K243" s="13"/>
      <c r="L243" s="203"/>
      <c r="M243" s="208"/>
      <c r="N243" s="209"/>
      <c r="O243" s="209"/>
      <c r="P243" s="209"/>
      <c r="Q243" s="209"/>
      <c r="R243" s="209"/>
      <c r="S243" s="209"/>
      <c r="T243" s="21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05" t="s">
        <v>151</v>
      </c>
      <c r="AU243" s="205" t="s">
        <v>93</v>
      </c>
      <c r="AV243" s="13" t="s">
        <v>83</v>
      </c>
      <c r="AW243" s="13" t="s">
        <v>31</v>
      </c>
      <c r="AX243" s="13" t="s">
        <v>75</v>
      </c>
      <c r="AY243" s="205" t="s">
        <v>139</v>
      </c>
    </row>
    <row r="244" s="14" customFormat="1">
      <c r="A244" s="14"/>
      <c r="B244" s="211"/>
      <c r="C244" s="14"/>
      <c r="D244" s="204" t="s">
        <v>151</v>
      </c>
      <c r="E244" s="212" t="s">
        <v>1</v>
      </c>
      <c r="F244" s="213" t="s">
        <v>322</v>
      </c>
      <c r="G244" s="14"/>
      <c r="H244" s="214">
        <v>10.859999999999999</v>
      </c>
      <c r="I244" s="215"/>
      <c r="J244" s="14"/>
      <c r="K244" s="14"/>
      <c r="L244" s="211"/>
      <c r="M244" s="216"/>
      <c r="N244" s="217"/>
      <c r="O244" s="217"/>
      <c r="P244" s="217"/>
      <c r="Q244" s="217"/>
      <c r="R244" s="217"/>
      <c r="S244" s="217"/>
      <c r="T244" s="21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12" t="s">
        <v>151</v>
      </c>
      <c r="AU244" s="212" t="s">
        <v>93</v>
      </c>
      <c r="AV244" s="14" t="s">
        <v>93</v>
      </c>
      <c r="AW244" s="14" t="s">
        <v>31</v>
      </c>
      <c r="AX244" s="14" t="s">
        <v>75</v>
      </c>
      <c r="AY244" s="212" t="s">
        <v>139</v>
      </c>
    </row>
    <row r="245" s="15" customFormat="1">
      <c r="A245" s="15"/>
      <c r="B245" s="219"/>
      <c r="C245" s="15"/>
      <c r="D245" s="204" t="s">
        <v>151</v>
      </c>
      <c r="E245" s="220" t="s">
        <v>1</v>
      </c>
      <c r="F245" s="221" t="s">
        <v>154</v>
      </c>
      <c r="G245" s="15"/>
      <c r="H245" s="222">
        <v>10.859999999999999</v>
      </c>
      <c r="I245" s="223"/>
      <c r="J245" s="15"/>
      <c r="K245" s="15"/>
      <c r="L245" s="219"/>
      <c r="M245" s="224"/>
      <c r="N245" s="225"/>
      <c r="O245" s="225"/>
      <c r="P245" s="225"/>
      <c r="Q245" s="225"/>
      <c r="R245" s="225"/>
      <c r="S245" s="225"/>
      <c r="T245" s="226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20" t="s">
        <v>151</v>
      </c>
      <c r="AU245" s="220" t="s">
        <v>93</v>
      </c>
      <c r="AV245" s="15" t="s">
        <v>146</v>
      </c>
      <c r="AW245" s="15" t="s">
        <v>31</v>
      </c>
      <c r="AX245" s="15" t="s">
        <v>83</v>
      </c>
      <c r="AY245" s="220" t="s">
        <v>139</v>
      </c>
    </row>
    <row r="246" s="2" customFormat="1" ht="24.15" customHeight="1">
      <c r="A246" s="37"/>
      <c r="B246" s="188"/>
      <c r="C246" s="241" t="s">
        <v>447</v>
      </c>
      <c r="D246" s="241" t="s">
        <v>295</v>
      </c>
      <c r="E246" s="242" t="s">
        <v>448</v>
      </c>
      <c r="F246" s="243" t="s">
        <v>449</v>
      </c>
      <c r="G246" s="244" t="s">
        <v>145</v>
      </c>
      <c r="H246" s="245">
        <v>11.294000000000001</v>
      </c>
      <c r="I246" s="246"/>
      <c r="J246" s="247">
        <f>ROUND(I246*H246,2)</f>
        <v>0</v>
      </c>
      <c r="K246" s="248"/>
      <c r="L246" s="249"/>
      <c r="M246" s="250" t="s">
        <v>1</v>
      </c>
      <c r="N246" s="251" t="s">
        <v>41</v>
      </c>
      <c r="O246" s="81"/>
      <c r="P246" s="199">
        <f>O246*H246</f>
        <v>0</v>
      </c>
      <c r="Q246" s="199">
        <v>0.0178</v>
      </c>
      <c r="R246" s="199">
        <f>Q246*H246</f>
        <v>0.2010332</v>
      </c>
      <c r="S246" s="199">
        <v>0</v>
      </c>
      <c r="T246" s="200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01" t="s">
        <v>369</v>
      </c>
      <c r="AT246" s="201" t="s">
        <v>295</v>
      </c>
      <c r="AU246" s="201" t="s">
        <v>93</v>
      </c>
      <c r="AY246" s="18" t="s">
        <v>139</v>
      </c>
      <c r="BE246" s="202">
        <f>IF(N246="základná",J246,0)</f>
        <v>0</v>
      </c>
      <c r="BF246" s="202">
        <f>IF(N246="znížená",J246,0)</f>
        <v>0</v>
      </c>
      <c r="BG246" s="202">
        <f>IF(N246="zákl. prenesená",J246,0)</f>
        <v>0</v>
      </c>
      <c r="BH246" s="202">
        <f>IF(N246="zníž. prenesená",J246,0)</f>
        <v>0</v>
      </c>
      <c r="BI246" s="202">
        <f>IF(N246="nulová",J246,0)</f>
        <v>0</v>
      </c>
      <c r="BJ246" s="18" t="s">
        <v>93</v>
      </c>
      <c r="BK246" s="202">
        <f>ROUND(I246*H246,2)</f>
        <v>0</v>
      </c>
      <c r="BL246" s="18" t="s">
        <v>212</v>
      </c>
      <c r="BM246" s="201" t="s">
        <v>450</v>
      </c>
    </row>
    <row r="247" s="14" customFormat="1">
      <c r="A247" s="14"/>
      <c r="B247" s="211"/>
      <c r="C247" s="14"/>
      <c r="D247" s="204" t="s">
        <v>151</v>
      </c>
      <c r="E247" s="14"/>
      <c r="F247" s="213" t="s">
        <v>451</v>
      </c>
      <c r="G247" s="14"/>
      <c r="H247" s="214">
        <v>11.294000000000001</v>
      </c>
      <c r="I247" s="215"/>
      <c r="J247" s="14"/>
      <c r="K247" s="14"/>
      <c r="L247" s="211"/>
      <c r="M247" s="216"/>
      <c r="N247" s="217"/>
      <c r="O247" s="217"/>
      <c r="P247" s="217"/>
      <c r="Q247" s="217"/>
      <c r="R247" s="217"/>
      <c r="S247" s="217"/>
      <c r="T247" s="218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12" t="s">
        <v>151</v>
      </c>
      <c r="AU247" s="212" t="s">
        <v>93</v>
      </c>
      <c r="AV247" s="14" t="s">
        <v>93</v>
      </c>
      <c r="AW247" s="14" t="s">
        <v>3</v>
      </c>
      <c r="AX247" s="14" t="s">
        <v>83</v>
      </c>
      <c r="AY247" s="212" t="s">
        <v>139</v>
      </c>
    </row>
    <row r="248" s="2" customFormat="1" ht="24.15" customHeight="1">
      <c r="A248" s="37"/>
      <c r="B248" s="188"/>
      <c r="C248" s="189" t="s">
        <v>452</v>
      </c>
      <c r="D248" s="189" t="s">
        <v>142</v>
      </c>
      <c r="E248" s="190" t="s">
        <v>453</v>
      </c>
      <c r="F248" s="191" t="s">
        <v>454</v>
      </c>
      <c r="G248" s="192" t="s">
        <v>145</v>
      </c>
      <c r="H248" s="193">
        <v>27.16</v>
      </c>
      <c r="I248" s="194"/>
      <c r="J248" s="195">
        <f>ROUND(I248*H248,2)</f>
        <v>0</v>
      </c>
      <c r="K248" s="196"/>
      <c r="L248" s="38"/>
      <c r="M248" s="197" t="s">
        <v>1</v>
      </c>
      <c r="N248" s="198" t="s">
        <v>41</v>
      </c>
      <c r="O248" s="81"/>
      <c r="P248" s="199">
        <f>O248*H248</f>
        <v>0</v>
      </c>
      <c r="Q248" s="199">
        <v>0.00297</v>
      </c>
      <c r="R248" s="199">
        <f>Q248*H248</f>
        <v>0.080665200000000006</v>
      </c>
      <c r="S248" s="199">
        <v>0</v>
      </c>
      <c r="T248" s="200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01" t="s">
        <v>212</v>
      </c>
      <c r="AT248" s="201" t="s">
        <v>142</v>
      </c>
      <c r="AU248" s="201" t="s">
        <v>93</v>
      </c>
      <c r="AY248" s="18" t="s">
        <v>139</v>
      </c>
      <c r="BE248" s="202">
        <f>IF(N248="základná",J248,0)</f>
        <v>0</v>
      </c>
      <c r="BF248" s="202">
        <f>IF(N248="znížená",J248,0)</f>
        <v>0</v>
      </c>
      <c r="BG248" s="202">
        <f>IF(N248="zákl. prenesená",J248,0)</f>
        <v>0</v>
      </c>
      <c r="BH248" s="202">
        <f>IF(N248="zníž. prenesená",J248,0)</f>
        <v>0</v>
      </c>
      <c r="BI248" s="202">
        <f>IF(N248="nulová",J248,0)</f>
        <v>0</v>
      </c>
      <c r="BJ248" s="18" t="s">
        <v>93</v>
      </c>
      <c r="BK248" s="202">
        <f>ROUND(I248*H248,2)</f>
        <v>0</v>
      </c>
      <c r="BL248" s="18" t="s">
        <v>212</v>
      </c>
      <c r="BM248" s="201" t="s">
        <v>455</v>
      </c>
    </row>
    <row r="249" s="13" customFormat="1">
      <c r="A249" s="13"/>
      <c r="B249" s="203"/>
      <c r="C249" s="13"/>
      <c r="D249" s="204" t="s">
        <v>151</v>
      </c>
      <c r="E249" s="205" t="s">
        <v>1</v>
      </c>
      <c r="F249" s="206" t="s">
        <v>152</v>
      </c>
      <c r="G249" s="13"/>
      <c r="H249" s="205" t="s">
        <v>1</v>
      </c>
      <c r="I249" s="207"/>
      <c r="J249" s="13"/>
      <c r="K249" s="13"/>
      <c r="L249" s="203"/>
      <c r="M249" s="208"/>
      <c r="N249" s="209"/>
      <c r="O249" s="209"/>
      <c r="P249" s="209"/>
      <c r="Q249" s="209"/>
      <c r="R249" s="209"/>
      <c r="S249" s="209"/>
      <c r="T249" s="21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05" t="s">
        <v>151</v>
      </c>
      <c r="AU249" s="205" t="s">
        <v>93</v>
      </c>
      <c r="AV249" s="13" t="s">
        <v>83</v>
      </c>
      <c r="AW249" s="13" t="s">
        <v>31</v>
      </c>
      <c r="AX249" s="13" t="s">
        <v>75</v>
      </c>
      <c r="AY249" s="205" t="s">
        <v>139</v>
      </c>
    </row>
    <row r="250" s="14" customFormat="1">
      <c r="A250" s="14"/>
      <c r="B250" s="211"/>
      <c r="C250" s="14"/>
      <c r="D250" s="204" t="s">
        <v>151</v>
      </c>
      <c r="E250" s="212" t="s">
        <v>1</v>
      </c>
      <c r="F250" s="213" t="s">
        <v>456</v>
      </c>
      <c r="G250" s="14"/>
      <c r="H250" s="214">
        <v>27.16</v>
      </c>
      <c r="I250" s="215"/>
      <c r="J250" s="14"/>
      <c r="K250" s="14"/>
      <c r="L250" s="211"/>
      <c r="M250" s="216"/>
      <c r="N250" s="217"/>
      <c r="O250" s="217"/>
      <c r="P250" s="217"/>
      <c r="Q250" s="217"/>
      <c r="R250" s="217"/>
      <c r="S250" s="217"/>
      <c r="T250" s="21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12" t="s">
        <v>151</v>
      </c>
      <c r="AU250" s="212" t="s">
        <v>93</v>
      </c>
      <c r="AV250" s="14" t="s">
        <v>93</v>
      </c>
      <c r="AW250" s="14" t="s">
        <v>31</v>
      </c>
      <c r="AX250" s="14" t="s">
        <v>75</v>
      </c>
      <c r="AY250" s="212" t="s">
        <v>139</v>
      </c>
    </row>
    <row r="251" s="15" customFormat="1">
      <c r="A251" s="15"/>
      <c r="B251" s="219"/>
      <c r="C251" s="15"/>
      <c r="D251" s="204" t="s">
        <v>151</v>
      </c>
      <c r="E251" s="220" t="s">
        <v>1</v>
      </c>
      <c r="F251" s="221" t="s">
        <v>154</v>
      </c>
      <c r="G251" s="15"/>
      <c r="H251" s="222">
        <v>27.16</v>
      </c>
      <c r="I251" s="223"/>
      <c r="J251" s="15"/>
      <c r="K251" s="15"/>
      <c r="L251" s="219"/>
      <c r="M251" s="224"/>
      <c r="N251" s="225"/>
      <c r="O251" s="225"/>
      <c r="P251" s="225"/>
      <c r="Q251" s="225"/>
      <c r="R251" s="225"/>
      <c r="S251" s="225"/>
      <c r="T251" s="226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20" t="s">
        <v>151</v>
      </c>
      <c r="AU251" s="220" t="s">
        <v>93</v>
      </c>
      <c r="AV251" s="15" t="s">
        <v>146</v>
      </c>
      <c r="AW251" s="15" t="s">
        <v>31</v>
      </c>
      <c r="AX251" s="15" t="s">
        <v>83</v>
      </c>
      <c r="AY251" s="220" t="s">
        <v>139</v>
      </c>
    </row>
    <row r="252" s="2" customFormat="1" ht="24.15" customHeight="1">
      <c r="A252" s="37"/>
      <c r="B252" s="188"/>
      <c r="C252" s="241" t="s">
        <v>457</v>
      </c>
      <c r="D252" s="241" t="s">
        <v>295</v>
      </c>
      <c r="E252" s="242" t="s">
        <v>458</v>
      </c>
      <c r="F252" s="243" t="s">
        <v>459</v>
      </c>
      <c r="G252" s="244" t="s">
        <v>145</v>
      </c>
      <c r="H252" s="245">
        <v>28.789999999999999</v>
      </c>
      <c r="I252" s="246"/>
      <c r="J252" s="247">
        <f>ROUND(I252*H252,2)</f>
        <v>0</v>
      </c>
      <c r="K252" s="248"/>
      <c r="L252" s="249"/>
      <c r="M252" s="250" t="s">
        <v>1</v>
      </c>
      <c r="N252" s="251" t="s">
        <v>41</v>
      </c>
      <c r="O252" s="81"/>
      <c r="P252" s="199">
        <f>O252*H252</f>
        <v>0</v>
      </c>
      <c r="Q252" s="199">
        <v>0.023060000000000001</v>
      </c>
      <c r="R252" s="199">
        <f>Q252*H252</f>
        <v>0.66389739999999997</v>
      </c>
      <c r="S252" s="199">
        <v>0</v>
      </c>
      <c r="T252" s="200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01" t="s">
        <v>369</v>
      </c>
      <c r="AT252" s="201" t="s">
        <v>295</v>
      </c>
      <c r="AU252" s="201" t="s">
        <v>93</v>
      </c>
      <c r="AY252" s="18" t="s">
        <v>139</v>
      </c>
      <c r="BE252" s="202">
        <f>IF(N252="základná",J252,0)</f>
        <v>0</v>
      </c>
      <c r="BF252" s="202">
        <f>IF(N252="znížená",J252,0)</f>
        <v>0</v>
      </c>
      <c r="BG252" s="202">
        <f>IF(N252="zákl. prenesená",J252,0)</f>
        <v>0</v>
      </c>
      <c r="BH252" s="202">
        <f>IF(N252="zníž. prenesená",J252,0)</f>
        <v>0</v>
      </c>
      <c r="BI252" s="202">
        <f>IF(N252="nulová",J252,0)</f>
        <v>0</v>
      </c>
      <c r="BJ252" s="18" t="s">
        <v>93</v>
      </c>
      <c r="BK252" s="202">
        <f>ROUND(I252*H252,2)</f>
        <v>0</v>
      </c>
      <c r="BL252" s="18" t="s">
        <v>212</v>
      </c>
      <c r="BM252" s="201" t="s">
        <v>460</v>
      </c>
    </row>
    <row r="253" s="14" customFormat="1">
      <c r="A253" s="14"/>
      <c r="B253" s="211"/>
      <c r="C253" s="14"/>
      <c r="D253" s="204" t="s">
        <v>151</v>
      </c>
      <c r="E253" s="14"/>
      <c r="F253" s="213" t="s">
        <v>461</v>
      </c>
      <c r="G253" s="14"/>
      <c r="H253" s="214">
        <v>28.789999999999999</v>
      </c>
      <c r="I253" s="215"/>
      <c r="J253" s="14"/>
      <c r="K253" s="14"/>
      <c r="L253" s="211"/>
      <c r="M253" s="216"/>
      <c r="N253" s="217"/>
      <c r="O253" s="217"/>
      <c r="P253" s="217"/>
      <c r="Q253" s="217"/>
      <c r="R253" s="217"/>
      <c r="S253" s="217"/>
      <c r="T253" s="218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12" t="s">
        <v>151</v>
      </c>
      <c r="AU253" s="212" t="s">
        <v>93</v>
      </c>
      <c r="AV253" s="14" t="s">
        <v>93</v>
      </c>
      <c r="AW253" s="14" t="s">
        <v>3</v>
      </c>
      <c r="AX253" s="14" t="s">
        <v>83</v>
      </c>
      <c r="AY253" s="212" t="s">
        <v>139</v>
      </c>
    </row>
    <row r="254" s="2" customFormat="1" ht="24.15" customHeight="1">
      <c r="A254" s="37"/>
      <c r="B254" s="188"/>
      <c r="C254" s="189" t="s">
        <v>462</v>
      </c>
      <c r="D254" s="189" t="s">
        <v>142</v>
      </c>
      <c r="E254" s="190" t="s">
        <v>463</v>
      </c>
      <c r="F254" s="191" t="s">
        <v>464</v>
      </c>
      <c r="G254" s="192" t="s">
        <v>325</v>
      </c>
      <c r="H254" s="252"/>
      <c r="I254" s="194"/>
      <c r="J254" s="195">
        <f>ROUND(I254*H254,2)</f>
        <v>0</v>
      </c>
      <c r="K254" s="196"/>
      <c r="L254" s="38"/>
      <c r="M254" s="197" t="s">
        <v>1</v>
      </c>
      <c r="N254" s="198" t="s">
        <v>41</v>
      </c>
      <c r="O254" s="81"/>
      <c r="P254" s="199">
        <f>O254*H254</f>
        <v>0</v>
      </c>
      <c r="Q254" s="199">
        <v>0</v>
      </c>
      <c r="R254" s="199">
        <f>Q254*H254</f>
        <v>0</v>
      </c>
      <c r="S254" s="199">
        <v>0</v>
      </c>
      <c r="T254" s="200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01" t="s">
        <v>212</v>
      </c>
      <c r="AT254" s="201" t="s">
        <v>142</v>
      </c>
      <c r="AU254" s="201" t="s">
        <v>93</v>
      </c>
      <c r="AY254" s="18" t="s">
        <v>139</v>
      </c>
      <c r="BE254" s="202">
        <f>IF(N254="základná",J254,0)</f>
        <v>0</v>
      </c>
      <c r="BF254" s="202">
        <f>IF(N254="znížená",J254,0)</f>
        <v>0</v>
      </c>
      <c r="BG254" s="202">
        <f>IF(N254="zákl. prenesená",J254,0)</f>
        <v>0</v>
      </c>
      <c r="BH254" s="202">
        <f>IF(N254="zníž. prenesená",J254,0)</f>
        <v>0</v>
      </c>
      <c r="BI254" s="202">
        <f>IF(N254="nulová",J254,0)</f>
        <v>0</v>
      </c>
      <c r="BJ254" s="18" t="s">
        <v>93</v>
      </c>
      <c r="BK254" s="202">
        <f>ROUND(I254*H254,2)</f>
        <v>0</v>
      </c>
      <c r="BL254" s="18" t="s">
        <v>212</v>
      </c>
      <c r="BM254" s="201" t="s">
        <v>465</v>
      </c>
    </row>
    <row r="255" s="12" customFormat="1" ht="22.8" customHeight="1">
      <c r="A255" s="12"/>
      <c r="B255" s="176"/>
      <c r="C255" s="12"/>
      <c r="D255" s="177" t="s">
        <v>74</v>
      </c>
      <c r="E255" s="186" t="s">
        <v>227</v>
      </c>
      <c r="F255" s="186" t="s">
        <v>228</v>
      </c>
      <c r="G255" s="12"/>
      <c r="H255" s="12"/>
      <c r="I255" s="179"/>
      <c r="J255" s="187">
        <f>BK255</f>
        <v>0</v>
      </c>
      <c r="K255" s="12"/>
      <c r="L255" s="176"/>
      <c r="M255" s="180"/>
      <c r="N255" s="181"/>
      <c r="O255" s="181"/>
      <c r="P255" s="182">
        <f>SUM(P256:P269)</f>
        <v>0</v>
      </c>
      <c r="Q255" s="181"/>
      <c r="R255" s="182">
        <f>SUM(R256:R269)</f>
        <v>0.28539879999999995</v>
      </c>
      <c r="S255" s="181"/>
      <c r="T255" s="183">
        <f>SUM(T256:T269)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77" t="s">
        <v>93</v>
      </c>
      <c r="AT255" s="184" t="s">
        <v>74</v>
      </c>
      <c r="AU255" s="184" t="s">
        <v>83</v>
      </c>
      <c r="AY255" s="177" t="s">
        <v>139</v>
      </c>
      <c r="BK255" s="185">
        <f>SUM(BK256:BK269)</f>
        <v>0</v>
      </c>
    </row>
    <row r="256" s="2" customFormat="1" ht="16.5" customHeight="1">
      <c r="A256" s="37"/>
      <c r="B256" s="188"/>
      <c r="C256" s="189" t="s">
        <v>466</v>
      </c>
      <c r="D256" s="189" t="s">
        <v>142</v>
      </c>
      <c r="E256" s="190" t="s">
        <v>467</v>
      </c>
      <c r="F256" s="191" t="s">
        <v>468</v>
      </c>
      <c r="G256" s="192" t="s">
        <v>158</v>
      </c>
      <c r="H256" s="193">
        <v>33.490000000000002</v>
      </c>
      <c r="I256" s="194"/>
      <c r="J256" s="195">
        <f>ROUND(I256*H256,2)</f>
        <v>0</v>
      </c>
      <c r="K256" s="196"/>
      <c r="L256" s="38"/>
      <c r="M256" s="197" t="s">
        <v>1</v>
      </c>
      <c r="N256" s="198" t="s">
        <v>41</v>
      </c>
      <c r="O256" s="81"/>
      <c r="P256" s="199">
        <f>O256*H256</f>
        <v>0</v>
      </c>
      <c r="Q256" s="199">
        <v>5.0000000000000002E-05</v>
      </c>
      <c r="R256" s="199">
        <f>Q256*H256</f>
        <v>0.0016745000000000002</v>
      </c>
      <c r="S256" s="199">
        <v>0</v>
      </c>
      <c r="T256" s="200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01" t="s">
        <v>212</v>
      </c>
      <c r="AT256" s="201" t="s">
        <v>142</v>
      </c>
      <c r="AU256" s="201" t="s">
        <v>93</v>
      </c>
      <c r="AY256" s="18" t="s">
        <v>139</v>
      </c>
      <c r="BE256" s="202">
        <f>IF(N256="základná",J256,0)</f>
        <v>0</v>
      </c>
      <c r="BF256" s="202">
        <f>IF(N256="znížená",J256,0)</f>
        <v>0</v>
      </c>
      <c r="BG256" s="202">
        <f>IF(N256="zákl. prenesená",J256,0)</f>
        <v>0</v>
      </c>
      <c r="BH256" s="202">
        <f>IF(N256="zníž. prenesená",J256,0)</f>
        <v>0</v>
      </c>
      <c r="BI256" s="202">
        <f>IF(N256="nulová",J256,0)</f>
        <v>0</v>
      </c>
      <c r="BJ256" s="18" t="s">
        <v>93</v>
      </c>
      <c r="BK256" s="202">
        <f>ROUND(I256*H256,2)</f>
        <v>0</v>
      </c>
      <c r="BL256" s="18" t="s">
        <v>212</v>
      </c>
      <c r="BM256" s="201" t="s">
        <v>469</v>
      </c>
    </row>
    <row r="257" s="13" customFormat="1">
      <c r="A257" s="13"/>
      <c r="B257" s="203"/>
      <c r="C257" s="13"/>
      <c r="D257" s="204" t="s">
        <v>151</v>
      </c>
      <c r="E257" s="205" t="s">
        <v>1</v>
      </c>
      <c r="F257" s="206" t="s">
        <v>152</v>
      </c>
      <c r="G257" s="13"/>
      <c r="H257" s="205" t="s">
        <v>1</v>
      </c>
      <c r="I257" s="207"/>
      <c r="J257" s="13"/>
      <c r="K257" s="13"/>
      <c r="L257" s="203"/>
      <c r="M257" s="208"/>
      <c r="N257" s="209"/>
      <c r="O257" s="209"/>
      <c r="P257" s="209"/>
      <c r="Q257" s="209"/>
      <c r="R257" s="209"/>
      <c r="S257" s="209"/>
      <c r="T257" s="21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05" t="s">
        <v>151</v>
      </c>
      <c r="AU257" s="205" t="s">
        <v>93</v>
      </c>
      <c r="AV257" s="13" t="s">
        <v>83</v>
      </c>
      <c r="AW257" s="13" t="s">
        <v>31</v>
      </c>
      <c r="AX257" s="13" t="s">
        <v>75</v>
      </c>
      <c r="AY257" s="205" t="s">
        <v>139</v>
      </c>
    </row>
    <row r="258" s="14" customFormat="1">
      <c r="A258" s="14"/>
      <c r="B258" s="211"/>
      <c r="C258" s="14"/>
      <c r="D258" s="204" t="s">
        <v>151</v>
      </c>
      <c r="E258" s="212" t="s">
        <v>1</v>
      </c>
      <c r="F258" s="213" t="s">
        <v>470</v>
      </c>
      <c r="G258" s="14"/>
      <c r="H258" s="214">
        <v>33.490000000000002</v>
      </c>
      <c r="I258" s="215"/>
      <c r="J258" s="14"/>
      <c r="K258" s="14"/>
      <c r="L258" s="211"/>
      <c r="M258" s="216"/>
      <c r="N258" s="217"/>
      <c r="O258" s="217"/>
      <c r="P258" s="217"/>
      <c r="Q258" s="217"/>
      <c r="R258" s="217"/>
      <c r="S258" s="217"/>
      <c r="T258" s="21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12" t="s">
        <v>151</v>
      </c>
      <c r="AU258" s="212" t="s">
        <v>93</v>
      </c>
      <c r="AV258" s="14" t="s">
        <v>93</v>
      </c>
      <c r="AW258" s="14" t="s">
        <v>31</v>
      </c>
      <c r="AX258" s="14" t="s">
        <v>75</v>
      </c>
      <c r="AY258" s="212" t="s">
        <v>139</v>
      </c>
    </row>
    <row r="259" s="15" customFormat="1">
      <c r="A259" s="15"/>
      <c r="B259" s="219"/>
      <c r="C259" s="15"/>
      <c r="D259" s="204" t="s">
        <v>151</v>
      </c>
      <c r="E259" s="220" t="s">
        <v>1</v>
      </c>
      <c r="F259" s="221" t="s">
        <v>154</v>
      </c>
      <c r="G259" s="15"/>
      <c r="H259" s="222">
        <v>33.490000000000002</v>
      </c>
      <c r="I259" s="223"/>
      <c r="J259" s="15"/>
      <c r="K259" s="15"/>
      <c r="L259" s="219"/>
      <c r="M259" s="224"/>
      <c r="N259" s="225"/>
      <c r="O259" s="225"/>
      <c r="P259" s="225"/>
      <c r="Q259" s="225"/>
      <c r="R259" s="225"/>
      <c r="S259" s="225"/>
      <c r="T259" s="226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20" t="s">
        <v>151</v>
      </c>
      <c r="AU259" s="220" t="s">
        <v>93</v>
      </c>
      <c r="AV259" s="15" t="s">
        <v>146</v>
      </c>
      <c r="AW259" s="15" t="s">
        <v>31</v>
      </c>
      <c r="AX259" s="15" t="s">
        <v>83</v>
      </c>
      <c r="AY259" s="220" t="s">
        <v>139</v>
      </c>
    </row>
    <row r="260" s="2" customFormat="1" ht="16.5" customHeight="1">
      <c r="A260" s="37"/>
      <c r="B260" s="188"/>
      <c r="C260" s="241" t="s">
        <v>471</v>
      </c>
      <c r="D260" s="241" t="s">
        <v>295</v>
      </c>
      <c r="E260" s="242" t="s">
        <v>472</v>
      </c>
      <c r="F260" s="243" t="s">
        <v>473</v>
      </c>
      <c r="G260" s="244" t="s">
        <v>145</v>
      </c>
      <c r="H260" s="245">
        <v>3.4159999999999999</v>
      </c>
      <c r="I260" s="246"/>
      <c r="J260" s="247">
        <f>ROUND(I260*H260,2)</f>
        <v>0</v>
      </c>
      <c r="K260" s="248"/>
      <c r="L260" s="249"/>
      <c r="M260" s="250" t="s">
        <v>1</v>
      </c>
      <c r="N260" s="251" t="s">
        <v>41</v>
      </c>
      <c r="O260" s="81"/>
      <c r="P260" s="199">
        <f>O260*H260</f>
        <v>0</v>
      </c>
      <c r="Q260" s="199">
        <v>0.0028999999999999998</v>
      </c>
      <c r="R260" s="199">
        <f>Q260*H260</f>
        <v>0.0099063999999999992</v>
      </c>
      <c r="S260" s="199">
        <v>0</v>
      </c>
      <c r="T260" s="200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01" t="s">
        <v>369</v>
      </c>
      <c r="AT260" s="201" t="s">
        <v>295</v>
      </c>
      <c r="AU260" s="201" t="s">
        <v>93</v>
      </c>
      <c r="AY260" s="18" t="s">
        <v>139</v>
      </c>
      <c r="BE260" s="202">
        <f>IF(N260="základná",J260,0)</f>
        <v>0</v>
      </c>
      <c r="BF260" s="202">
        <f>IF(N260="znížená",J260,0)</f>
        <v>0</v>
      </c>
      <c r="BG260" s="202">
        <f>IF(N260="zákl. prenesená",J260,0)</f>
        <v>0</v>
      </c>
      <c r="BH260" s="202">
        <f>IF(N260="zníž. prenesená",J260,0)</f>
        <v>0</v>
      </c>
      <c r="BI260" s="202">
        <f>IF(N260="nulová",J260,0)</f>
        <v>0</v>
      </c>
      <c r="BJ260" s="18" t="s">
        <v>93</v>
      </c>
      <c r="BK260" s="202">
        <f>ROUND(I260*H260,2)</f>
        <v>0</v>
      </c>
      <c r="BL260" s="18" t="s">
        <v>212</v>
      </c>
      <c r="BM260" s="201" t="s">
        <v>474</v>
      </c>
    </row>
    <row r="261" s="14" customFormat="1">
      <c r="A261" s="14"/>
      <c r="B261" s="211"/>
      <c r="C261" s="14"/>
      <c r="D261" s="204" t="s">
        <v>151</v>
      </c>
      <c r="E261" s="14"/>
      <c r="F261" s="213" t="s">
        <v>475</v>
      </c>
      <c r="G261" s="14"/>
      <c r="H261" s="214">
        <v>3.4159999999999999</v>
      </c>
      <c r="I261" s="215"/>
      <c r="J261" s="14"/>
      <c r="K261" s="14"/>
      <c r="L261" s="211"/>
      <c r="M261" s="216"/>
      <c r="N261" s="217"/>
      <c r="O261" s="217"/>
      <c r="P261" s="217"/>
      <c r="Q261" s="217"/>
      <c r="R261" s="217"/>
      <c r="S261" s="217"/>
      <c r="T261" s="21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12" t="s">
        <v>151</v>
      </c>
      <c r="AU261" s="212" t="s">
        <v>93</v>
      </c>
      <c r="AV261" s="14" t="s">
        <v>93</v>
      </c>
      <c r="AW261" s="14" t="s">
        <v>3</v>
      </c>
      <c r="AX261" s="14" t="s">
        <v>83</v>
      </c>
      <c r="AY261" s="212" t="s">
        <v>139</v>
      </c>
    </row>
    <row r="262" s="2" customFormat="1" ht="24.15" customHeight="1">
      <c r="A262" s="37"/>
      <c r="B262" s="188"/>
      <c r="C262" s="189" t="s">
        <v>476</v>
      </c>
      <c r="D262" s="189" t="s">
        <v>142</v>
      </c>
      <c r="E262" s="190" t="s">
        <v>477</v>
      </c>
      <c r="F262" s="191" t="s">
        <v>478</v>
      </c>
      <c r="G262" s="192" t="s">
        <v>145</v>
      </c>
      <c r="H262" s="193">
        <v>80.069999999999993</v>
      </c>
      <c r="I262" s="194"/>
      <c r="J262" s="195">
        <f>ROUND(I262*H262,2)</f>
        <v>0</v>
      </c>
      <c r="K262" s="196"/>
      <c r="L262" s="38"/>
      <c r="M262" s="197" t="s">
        <v>1</v>
      </c>
      <c r="N262" s="198" t="s">
        <v>41</v>
      </c>
      <c r="O262" s="81"/>
      <c r="P262" s="199">
        <f>O262*H262</f>
        <v>0</v>
      </c>
      <c r="Q262" s="199">
        <v>0.00029999999999999997</v>
      </c>
      <c r="R262" s="199">
        <f>Q262*H262</f>
        <v>0.024020999999999997</v>
      </c>
      <c r="S262" s="199">
        <v>0</v>
      </c>
      <c r="T262" s="200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01" t="s">
        <v>212</v>
      </c>
      <c r="AT262" s="201" t="s">
        <v>142</v>
      </c>
      <c r="AU262" s="201" t="s">
        <v>93</v>
      </c>
      <c r="AY262" s="18" t="s">
        <v>139</v>
      </c>
      <c r="BE262" s="202">
        <f>IF(N262="základná",J262,0)</f>
        <v>0</v>
      </c>
      <c r="BF262" s="202">
        <f>IF(N262="znížená",J262,0)</f>
        <v>0</v>
      </c>
      <c r="BG262" s="202">
        <f>IF(N262="zákl. prenesená",J262,0)</f>
        <v>0</v>
      </c>
      <c r="BH262" s="202">
        <f>IF(N262="zníž. prenesená",J262,0)</f>
        <v>0</v>
      </c>
      <c r="BI262" s="202">
        <f>IF(N262="nulová",J262,0)</f>
        <v>0</v>
      </c>
      <c r="BJ262" s="18" t="s">
        <v>93</v>
      </c>
      <c r="BK262" s="202">
        <f>ROUND(I262*H262,2)</f>
        <v>0</v>
      </c>
      <c r="BL262" s="18" t="s">
        <v>212</v>
      </c>
      <c r="BM262" s="201" t="s">
        <v>479</v>
      </c>
    </row>
    <row r="263" s="2" customFormat="1" ht="16.5" customHeight="1">
      <c r="A263" s="37"/>
      <c r="B263" s="188"/>
      <c r="C263" s="241" t="s">
        <v>480</v>
      </c>
      <c r="D263" s="241" t="s">
        <v>295</v>
      </c>
      <c r="E263" s="242" t="s">
        <v>472</v>
      </c>
      <c r="F263" s="243" t="s">
        <v>473</v>
      </c>
      <c r="G263" s="244" t="s">
        <v>145</v>
      </c>
      <c r="H263" s="245">
        <v>82.471999999999994</v>
      </c>
      <c r="I263" s="246"/>
      <c r="J263" s="247">
        <f>ROUND(I263*H263,2)</f>
        <v>0</v>
      </c>
      <c r="K263" s="248"/>
      <c r="L263" s="249"/>
      <c r="M263" s="250" t="s">
        <v>1</v>
      </c>
      <c r="N263" s="251" t="s">
        <v>41</v>
      </c>
      <c r="O263" s="81"/>
      <c r="P263" s="199">
        <f>O263*H263</f>
        <v>0</v>
      </c>
      <c r="Q263" s="199">
        <v>0.0028999999999999998</v>
      </c>
      <c r="R263" s="199">
        <f>Q263*H263</f>
        <v>0.23916879999999996</v>
      </c>
      <c r="S263" s="199">
        <v>0</v>
      </c>
      <c r="T263" s="200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01" t="s">
        <v>369</v>
      </c>
      <c r="AT263" s="201" t="s">
        <v>295</v>
      </c>
      <c r="AU263" s="201" t="s">
        <v>93</v>
      </c>
      <c r="AY263" s="18" t="s">
        <v>139</v>
      </c>
      <c r="BE263" s="202">
        <f>IF(N263="základná",J263,0)</f>
        <v>0</v>
      </c>
      <c r="BF263" s="202">
        <f>IF(N263="znížená",J263,0)</f>
        <v>0</v>
      </c>
      <c r="BG263" s="202">
        <f>IF(N263="zákl. prenesená",J263,0)</f>
        <v>0</v>
      </c>
      <c r="BH263" s="202">
        <f>IF(N263="zníž. prenesená",J263,0)</f>
        <v>0</v>
      </c>
      <c r="BI263" s="202">
        <f>IF(N263="nulová",J263,0)</f>
        <v>0</v>
      </c>
      <c r="BJ263" s="18" t="s">
        <v>93</v>
      </c>
      <c r="BK263" s="202">
        <f>ROUND(I263*H263,2)</f>
        <v>0</v>
      </c>
      <c r="BL263" s="18" t="s">
        <v>212</v>
      </c>
      <c r="BM263" s="201" t="s">
        <v>481</v>
      </c>
    </row>
    <row r="264" s="14" customFormat="1">
      <c r="A264" s="14"/>
      <c r="B264" s="211"/>
      <c r="C264" s="14"/>
      <c r="D264" s="204" t="s">
        <v>151</v>
      </c>
      <c r="E264" s="14"/>
      <c r="F264" s="213" t="s">
        <v>482</v>
      </c>
      <c r="G264" s="14"/>
      <c r="H264" s="214">
        <v>82.471999999999994</v>
      </c>
      <c r="I264" s="215"/>
      <c r="J264" s="14"/>
      <c r="K264" s="14"/>
      <c r="L264" s="211"/>
      <c r="M264" s="216"/>
      <c r="N264" s="217"/>
      <c r="O264" s="217"/>
      <c r="P264" s="217"/>
      <c r="Q264" s="217"/>
      <c r="R264" s="217"/>
      <c r="S264" s="217"/>
      <c r="T264" s="21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12" t="s">
        <v>151</v>
      </c>
      <c r="AU264" s="212" t="s">
        <v>93</v>
      </c>
      <c r="AV264" s="14" t="s">
        <v>93</v>
      </c>
      <c r="AW264" s="14" t="s">
        <v>3</v>
      </c>
      <c r="AX264" s="14" t="s">
        <v>83</v>
      </c>
      <c r="AY264" s="212" t="s">
        <v>139</v>
      </c>
    </row>
    <row r="265" s="2" customFormat="1" ht="24.15" customHeight="1">
      <c r="A265" s="37"/>
      <c r="B265" s="188"/>
      <c r="C265" s="189" t="s">
        <v>483</v>
      </c>
      <c r="D265" s="189" t="s">
        <v>142</v>
      </c>
      <c r="E265" s="190" t="s">
        <v>484</v>
      </c>
      <c r="F265" s="191" t="s">
        <v>485</v>
      </c>
      <c r="G265" s="192" t="s">
        <v>145</v>
      </c>
      <c r="H265" s="193">
        <v>118.09</v>
      </c>
      <c r="I265" s="194"/>
      <c r="J265" s="195">
        <f>ROUND(I265*H265,2)</f>
        <v>0</v>
      </c>
      <c r="K265" s="196"/>
      <c r="L265" s="38"/>
      <c r="M265" s="197" t="s">
        <v>1</v>
      </c>
      <c r="N265" s="198" t="s">
        <v>41</v>
      </c>
      <c r="O265" s="81"/>
      <c r="P265" s="199">
        <f>O265*H265</f>
        <v>0</v>
      </c>
      <c r="Q265" s="199">
        <v>9.0000000000000006E-05</v>
      </c>
      <c r="R265" s="199">
        <f>Q265*H265</f>
        <v>0.010628100000000001</v>
      </c>
      <c r="S265" s="199">
        <v>0</v>
      </c>
      <c r="T265" s="200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01" t="s">
        <v>212</v>
      </c>
      <c r="AT265" s="201" t="s">
        <v>142</v>
      </c>
      <c r="AU265" s="201" t="s">
        <v>93</v>
      </c>
      <c r="AY265" s="18" t="s">
        <v>139</v>
      </c>
      <c r="BE265" s="202">
        <f>IF(N265="základná",J265,0)</f>
        <v>0</v>
      </c>
      <c r="BF265" s="202">
        <f>IF(N265="znížená",J265,0)</f>
        <v>0</v>
      </c>
      <c r="BG265" s="202">
        <f>IF(N265="zákl. prenesená",J265,0)</f>
        <v>0</v>
      </c>
      <c r="BH265" s="202">
        <f>IF(N265="zníž. prenesená",J265,0)</f>
        <v>0</v>
      </c>
      <c r="BI265" s="202">
        <f>IF(N265="nulová",J265,0)</f>
        <v>0</v>
      </c>
      <c r="BJ265" s="18" t="s">
        <v>93</v>
      </c>
      <c r="BK265" s="202">
        <f>ROUND(I265*H265,2)</f>
        <v>0</v>
      </c>
      <c r="BL265" s="18" t="s">
        <v>212</v>
      </c>
      <c r="BM265" s="201" t="s">
        <v>486</v>
      </c>
    </row>
    <row r="266" s="13" customFormat="1">
      <c r="A266" s="13"/>
      <c r="B266" s="203"/>
      <c r="C266" s="13"/>
      <c r="D266" s="204" t="s">
        <v>151</v>
      </c>
      <c r="E266" s="205" t="s">
        <v>1</v>
      </c>
      <c r="F266" s="206" t="s">
        <v>152</v>
      </c>
      <c r="G266" s="13"/>
      <c r="H266" s="205" t="s">
        <v>1</v>
      </c>
      <c r="I266" s="207"/>
      <c r="J266" s="13"/>
      <c r="K266" s="13"/>
      <c r="L266" s="203"/>
      <c r="M266" s="208"/>
      <c r="N266" s="209"/>
      <c r="O266" s="209"/>
      <c r="P266" s="209"/>
      <c r="Q266" s="209"/>
      <c r="R266" s="209"/>
      <c r="S266" s="209"/>
      <c r="T266" s="21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05" t="s">
        <v>151</v>
      </c>
      <c r="AU266" s="205" t="s">
        <v>93</v>
      </c>
      <c r="AV266" s="13" t="s">
        <v>83</v>
      </c>
      <c r="AW266" s="13" t="s">
        <v>31</v>
      </c>
      <c r="AX266" s="13" t="s">
        <v>75</v>
      </c>
      <c r="AY266" s="205" t="s">
        <v>139</v>
      </c>
    </row>
    <row r="267" s="14" customFormat="1">
      <c r="A267" s="14"/>
      <c r="B267" s="211"/>
      <c r="C267" s="14"/>
      <c r="D267" s="204" t="s">
        <v>151</v>
      </c>
      <c r="E267" s="212" t="s">
        <v>1</v>
      </c>
      <c r="F267" s="213" t="s">
        <v>294</v>
      </c>
      <c r="G267" s="14"/>
      <c r="H267" s="214">
        <v>118.09</v>
      </c>
      <c r="I267" s="215"/>
      <c r="J267" s="14"/>
      <c r="K267" s="14"/>
      <c r="L267" s="211"/>
      <c r="M267" s="216"/>
      <c r="N267" s="217"/>
      <c r="O267" s="217"/>
      <c r="P267" s="217"/>
      <c r="Q267" s="217"/>
      <c r="R267" s="217"/>
      <c r="S267" s="217"/>
      <c r="T267" s="21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12" t="s">
        <v>151</v>
      </c>
      <c r="AU267" s="212" t="s">
        <v>93</v>
      </c>
      <c r="AV267" s="14" t="s">
        <v>93</v>
      </c>
      <c r="AW267" s="14" t="s">
        <v>31</v>
      </c>
      <c r="AX267" s="14" t="s">
        <v>75</v>
      </c>
      <c r="AY267" s="212" t="s">
        <v>139</v>
      </c>
    </row>
    <row r="268" s="15" customFormat="1">
      <c r="A268" s="15"/>
      <c r="B268" s="219"/>
      <c r="C268" s="15"/>
      <c r="D268" s="204" t="s">
        <v>151</v>
      </c>
      <c r="E268" s="220" t="s">
        <v>1</v>
      </c>
      <c r="F268" s="221" t="s">
        <v>154</v>
      </c>
      <c r="G268" s="15"/>
      <c r="H268" s="222">
        <v>118.09</v>
      </c>
      <c r="I268" s="223"/>
      <c r="J268" s="15"/>
      <c r="K268" s="15"/>
      <c r="L268" s="219"/>
      <c r="M268" s="224"/>
      <c r="N268" s="225"/>
      <c r="O268" s="225"/>
      <c r="P268" s="225"/>
      <c r="Q268" s="225"/>
      <c r="R268" s="225"/>
      <c r="S268" s="225"/>
      <c r="T268" s="226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20" t="s">
        <v>151</v>
      </c>
      <c r="AU268" s="220" t="s">
        <v>93</v>
      </c>
      <c r="AV268" s="15" t="s">
        <v>146</v>
      </c>
      <c r="AW268" s="15" t="s">
        <v>31</v>
      </c>
      <c r="AX268" s="15" t="s">
        <v>83</v>
      </c>
      <c r="AY268" s="220" t="s">
        <v>139</v>
      </c>
    </row>
    <row r="269" s="2" customFormat="1" ht="24.15" customHeight="1">
      <c r="A269" s="37"/>
      <c r="B269" s="188"/>
      <c r="C269" s="189" t="s">
        <v>487</v>
      </c>
      <c r="D269" s="189" t="s">
        <v>142</v>
      </c>
      <c r="E269" s="190" t="s">
        <v>488</v>
      </c>
      <c r="F269" s="191" t="s">
        <v>489</v>
      </c>
      <c r="G269" s="192" t="s">
        <v>325</v>
      </c>
      <c r="H269" s="252"/>
      <c r="I269" s="194"/>
      <c r="J269" s="195">
        <f>ROUND(I269*H269,2)</f>
        <v>0</v>
      </c>
      <c r="K269" s="196"/>
      <c r="L269" s="38"/>
      <c r="M269" s="197" t="s">
        <v>1</v>
      </c>
      <c r="N269" s="198" t="s">
        <v>41</v>
      </c>
      <c r="O269" s="81"/>
      <c r="P269" s="199">
        <f>O269*H269</f>
        <v>0</v>
      </c>
      <c r="Q269" s="199">
        <v>0</v>
      </c>
      <c r="R269" s="199">
        <f>Q269*H269</f>
        <v>0</v>
      </c>
      <c r="S269" s="199">
        <v>0</v>
      </c>
      <c r="T269" s="200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01" t="s">
        <v>212</v>
      </c>
      <c r="AT269" s="201" t="s">
        <v>142</v>
      </c>
      <c r="AU269" s="201" t="s">
        <v>93</v>
      </c>
      <c r="AY269" s="18" t="s">
        <v>139</v>
      </c>
      <c r="BE269" s="202">
        <f>IF(N269="základná",J269,0)</f>
        <v>0</v>
      </c>
      <c r="BF269" s="202">
        <f>IF(N269="znížená",J269,0)</f>
        <v>0</v>
      </c>
      <c r="BG269" s="202">
        <f>IF(N269="zákl. prenesená",J269,0)</f>
        <v>0</v>
      </c>
      <c r="BH269" s="202">
        <f>IF(N269="zníž. prenesená",J269,0)</f>
        <v>0</v>
      </c>
      <c r="BI269" s="202">
        <f>IF(N269="nulová",J269,0)</f>
        <v>0</v>
      </c>
      <c r="BJ269" s="18" t="s">
        <v>93</v>
      </c>
      <c r="BK269" s="202">
        <f>ROUND(I269*H269,2)</f>
        <v>0</v>
      </c>
      <c r="BL269" s="18" t="s">
        <v>212</v>
      </c>
      <c r="BM269" s="201" t="s">
        <v>490</v>
      </c>
    </row>
    <row r="270" s="12" customFormat="1" ht="22.8" customHeight="1">
      <c r="A270" s="12"/>
      <c r="B270" s="176"/>
      <c r="C270" s="12"/>
      <c r="D270" s="177" t="s">
        <v>74</v>
      </c>
      <c r="E270" s="186" t="s">
        <v>491</v>
      </c>
      <c r="F270" s="186" t="s">
        <v>492</v>
      </c>
      <c r="G270" s="12"/>
      <c r="H270" s="12"/>
      <c r="I270" s="179"/>
      <c r="J270" s="187">
        <f>BK270</f>
        <v>0</v>
      </c>
      <c r="K270" s="12"/>
      <c r="L270" s="176"/>
      <c r="M270" s="180"/>
      <c r="N270" s="181"/>
      <c r="O270" s="181"/>
      <c r="P270" s="182">
        <f>SUM(P271:P278)</f>
        <v>0</v>
      </c>
      <c r="Q270" s="181"/>
      <c r="R270" s="182">
        <f>SUM(R271:R278)</f>
        <v>0.65680984000000009</v>
      </c>
      <c r="S270" s="181"/>
      <c r="T270" s="183">
        <f>SUM(T271:T278)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77" t="s">
        <v>93</v>
      </c>
      <c r="AT270" s="184" t="s">
        <v>74</v>
      </c>
      <c r="AU270" s="184" t="s">
        <v>83</v>
      </c>
      <c r="AY270" s="177" t="s">
        <v>139</v>
      </c>
      <c r="BK270" s="185">
        <f>SUM(BK271:BK278)</f>
        <v>0</v>
      </c>
    </row>
    <row r="271" s="2" customFormat="1" ht="33" customHeight="1">
      <c r="A271" s="37"/>
      <c r="B271" s="188"/>
      <c r="C271" s="189" t="s">
        <v>493</v>
      </c>
      <c r="D271" s="189" t="s">
        <v>142</v>
      </c>
      <c r="E271" s="190" t="s">
        <v>494</v>
      </c>
      <c r="F271" s="191" t="s">
        <v>495</v>
      </c>
      <c r="G271" s="192" t="s">
        <v>145</v>
      </c>
      <c r="H271" s="193">
        <v>26.678000000000001</v>
      </c>
      <c r="I271" s="194"/>
      <c r="J271" s="195">
        <f>ROUND(I271*H271,2)</f>
        <v>0</v>
      </c>
      <c r="K271" s="196"/>
      <c r="L271" s="38"/>
      <c r="M271" s="197" t="s">
        <v>1</v>
      </c>
      <c r="N271" s="198" t="s">
        <v>41</v>
      </c>
      <c r="O271" s="81"/>
      <c r="P271" s="199">
        <f>O271*H271</f>
        <v>0</v>
      </c>
      <c r="Q271" s="199">
        <v>0.0027799999999999999</v>
      </c>
      <c r="R271" s="199">
        <f>Q271*H271</f>
        <v>0.074164839999999996</v>
      </c>
      <c r="S271" s="199">
        <v>0</v>
      </c>
      <c r="T271" s="200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01" t="s">
        <v>212</v>
      </c>
      <c r="AT271" s="201" t="s">
        <v>142</v>
      </c>
      <c r="AU271" s="201" t="s">
        <v>93</v>
      </c>
      <c r="AY271" s="18" t="s">
        <v>139</v>
      </c>
      <c r="BE271" s="202">
        <f>IF(N271="základná",J271,0)</f>
        <v>0</v>
      </c>
      <c r="BF271" s="202">
        <f>IF(N271="znížená",J271,0)</f>
        <v>0</v>
      </c>
      <c r="BG271" s="202">
        <f>IF(N271="zákl. prenesená",J271,0)</f>
        <v>0</v>
      </c>
      <c r="BH271" s="202">
        <f>IF(N271="zníž. prenesená",J271,0)</f>
        <v>0</v>
      </c>
      <c r="BI271" s="202">
        <f>IF(N271="nulová",J271,0)</f>
        <v>0</v>
      </c>
      <c r="BJ271" s="18" t="s">
        <v>93</v>
      </c>
      <c r="BK271" s="202">
        <f>ROUND(I271*H271,2)</f>
        <v>0</v>
      </c>
      <c r="BL271" s="18" t="s">
        <v>212</v>
      </c>
      <c r="BM271" s="201" t="s">
        <v>496</v>
      </c>
    </row>
    <row r="272" s="13" customFormat="1">
      <c r="A272" s="13"/>
      <c r="B272" s="203"/>
      <c r="C272" s="13"/>
      <c r="D272" s="204" t="s">
        <v>151</v>
      </c>
      <c r="E272" s="205" t="s">
        <v>1</v>
      </c>
      <c r="F272" s="206" t="s">
        <v>152</v>
      </c>
      <c r="G272" s="13"/>
      <c r="H272" s="205" t="s">
        <v>1</v>
      </c>
      <c r="I272" s="207"/>
      <c r="J272" s="13"/>
      <c r="K272" s="13"/>
      <c r="L272" s="203"/>
      <c r="M272" s="208"/>
      <c r="N272" s="209"/>
      <c r="O272" s="209"/>
      <c r="P272" s="209"/>
      <c r="Q272" s="209"/>
      <c r="R272" s="209"/>
      <c r="S272" s="209"/>
      <c r="T272" s="21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05" t="s">
        <v>151</v>
      </c>
      <c r="AU272" s="205" t="s">
        <v>93</v>
      </c>
      <c r="AV272" s="13" t="s">
        <v>83</v>
      </c>
      <c r="AW272" s="13" t="s">
        <v>31</v>
      </c>
      <c r="AX272" s="13" t="s">
        <v>75</v>
      </c>
      <c r="AY272" s="205" t="s">
        <v>139</v>
      </c>
    </row>
    <row r="273" s="14" customFormat="1">
      <c r="A273" s="14"/>
      <c r="B273" s="211"/>
      <c r="C273" s="14"/>
      <c r="D273" s="204" t="s">
        <v>151</v>
      </c>
      <c r="E273" s="212" t="s">
        <v>1</v>
      </c>
      <c r="F273" s="213" t="s">
        <v>497</v>
      </c>
      <c r="G273" s="14"/>
      <c r="H273" s="214">
        <v>27.878</v>
      </c>
      <c r="I273" s="215"/>
      <c r="J273" s="14"/>
      <c r="K273" s="14"/>
      <c r="L273" s="211"/>
      <c r="M273" s="216"/>
      <c r="N273" s="217"/>
      <c r="O273" s="217"/>
      <c r="P273" s="217"/>
      <c r="Q273" s="217"/>
      <c r="R273" s="217"/>
      <c r="S273" s="217"/>
      <c r="T273" s="21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12" t="s">
        <v>151</v>
      </c>
      <c r="AU273" s="212" t="s">
        <v>93</v>
      </c>
      <c r="AV273" s="14" t="s">
        <v>93</v>
      </c>
      <c r="AW273" s="14" t="s">
        <v>31</v>
      </c>
      <c r="AX273" s="14" t="s">
        <v>75</v>
      </c>
      <c r="AY273" s="212" t="s">
        <v>139</v>
      </c>
    </row>
    <row r="274" s="14" customFormat="1">
      <c r="A274" s="14"/>
      <c r="B274" s="211"/>
      <c r="C274" s="14"/>
      <c r="D274" s="204" t="s">
        <v>151</v>
      </c>
      <c r="E274" s="212" t="s">
        <v>1</v>
      </c>
      <c r="F274" s="213" t="s">
        <v>498</v>
      </c>
      <c r="G274" s="14"/>
      <c r="H274" s="214">
        <v>-1.2</v>
      </c>
      <c r="I274" s="215"/>
      <c r="J274" s="14"/>
      <c r="K274" s="14"/>
      <c r="L274" s="211"/>
      <c r="M274" s="216"/>
      <c r="N274" s="217"/>
      <c r="O274" s="217"/>
      <c r="P274" s="217"/>
      <c r="Q274" s="217"/>
      <c r="R274" s="217"/>
      <c r="S274" s="217"/>
      <c r="T274" s="21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12" t="s">
        <v>151</v>
      </c>
      <c r="AU274" s="212" t="s">
        <v>93</v>
      </c>
      <c r="AV274" s="14" t="s">
        <v>93</v>
      </c>
      <c r="AW274" s="14" t="s">
        <v>31</v>
      </c>
      <c r="AX274" s="14" t="s">
        <v>75</v>
      </c>
      <c r="AY274" s="212" t="s">
        <v>139</v>
      </c>
    </row>
    <row r="275" s="15" customFormat="1">
      <c r="A275" s="15"/>
      <c r="B275" s="219"/>
      <c r="C275" s="15"/>
      <c r="D275" s="204" t="s">
        <v>151</v>
      </c>
      <c r="E275" s="220" t="s">
        <v>1</v>
      </c>
      <c r="F275" s="221" t="s">
        <v>154</v>
      </c>
      <c r="G275" s="15"/>
      <c r="H275" s="222">
        <v>26.678000000000001</v>
      </c>
      <c r="I275" s="223"/>
      <c r="J275" s="15"/>
      <c r="K275" s="15"/>
      <c r="L275" s="219"/>
      <c r="M275" s="224"/>
      <c r="N275" s="225"/>
      <c r="O275" s="225"/>
      <c r="P275" s="225"/>
      <c r="Q275" s="225"/>
      <c r="R275" s="225"/>
      <c r="S275" s="225"/>
      <c r="T275" s="22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20" t="s">
        <v>151</v>
      </c>
      <c r="AU275" s="220" t="s">
        <v>93</v>
      </c>
      <c r="AV275" s="15" t="s">
        <v>146</v>
      </c>
      <c r="AW275" s="15" t="s">
        <v>31</v>
      </c>
      <c r="AX275" s="15" t="s">
        <v>83</v>
      </c>
      <c r="AY275" s="220" t="s">
        <v>139</v>
      </c>
    </row>
    <row r="276" s="2" customFormat="1" ht="16.5" customHeight="1">
      <c r="A276" s="37"/>
      <c r="B276" s="188"/>
      <c r="C276" s="241" t="s">
        <v>499</v>
      </c>
      <c r="D276" s="241" t="s">
        <v>295</v>
      </c>
      <c r="E276" s="242" t="s">
        <v>500</v>
      </c>
      <c r="F276" s="243" t="s">
        <v>501</v>
      </c>
      <c r="G276" s="244" t="s">
        <v>145</v>
      </c>
      <c r="H276" s="245">
        <v>27.745000000000001</v>
      </c>
      <c r="I276" s="246"/>
      <c r="J276" s="247">
        <f>ROUND(I276*H276,2)</f>
        <v>0</v>
      </c>
      <c r="K276" s="248"/>
      <c r="L276" s="249"/>
      <c r="M276" s="250" t="s">
        <v>1</v>
      </c>
      <c r="N276" s="251" t="s">
        <v>41</v>
      </c>
      <c r="O276" s="81"/>
      <c r="P276" s="199">
        <f>O276*H276</f>
        <v>0</v>
      </c>
      <c r="Q276" s="199">
        <v>0.021000000000000001</v>
      </c>
      <c r="R276" s="199">
        <f>Q276*H276</f>
        <v>0.58264500000000008</v>
      </c>
      <c r="S276" s="199">
        <v>0</v>
      </c>
      <c r="T276" s="200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01" t="s">
        <v>369</v>
      </c>
      <c r="AT276" s="201" t="s">
        <v>295</v>
      </c>
      <c r="AU276" s="201" t="s">
        <v>93</v>
      </c>
      <c r="AY276" s="18" t="s">
        <v>139</v>
      </c>
      <c r="BE276" s="202">
        <f>IF(N276="základná",J276,0)</f>
        <v>0</v>
      </c>
      <c r="BF276" s="202">
        <f>IF(N276="znížená",J276,0)</f>
        <v>0</v>
      </c>
      <c r="BG276" s="202">
        <f>IF(N276="zákl. prenesená",J276,0)</f>
        <v>0</v>
      </c>
      <c r="BH276" s="202">
        <f>IF(N276="zníž. prenesená",J276,0)</f>
        <v>0</v>
      </c>
      <c r="BI276" s="202">
        <f>IF(N276="nulová",J276,0)</f>
        <v>0</v>
      </c>
      <c r="BJ276" s="18" t="s">
        <v>93</v>
      </c>
      <c r="BK276" s="202">
        <f>ROUND(I276*H276,2)</f>
        <v>0</v>
      </c>
      <c r="BL276" s="18" t="s">
        <v>212</v>
      </c>
      <c r="BM276" s="201" t="s">
        <v>502</v>
      </c>
    </row>
    <row r="277" s="14" customFormat="1">
      <c r="A277" s="14"/>
      <c r="B277" s="211"/>
      <c r="C277" s="14"/>
      <c r="D277" s="204" t="s">
        <v>151</v>
      </c>
      <c r="E277" s="14"/>
      <c r="F277" s="213" t="s">
        <v>503</v>
      </c>
      <c r="G277" s="14"/>
      <c r="H277" s="214">
        <v>27.745000000000001</v>
      </c>
      <c r="I277" s="215"/>
      <c r="J277" s="14"/>
      <c r="K277" s="14"/>
      <c r="L277" s="211"/>
      <c r="M277" s="216"/>
      <c r="N277" s="217"/>
      <c r="O277" s="217"/>
      <c r="P277" s="217"/>
      <c r="Q277" s="217"/>
      <c r="R277" s="217"/>
      <c r="S277" s="217"/>
      <c r="T277" s="21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12" t="s">
        <v>151</v>
      </c>
      <c r="AU277" s="212" t="s">
        <v>93</v>
      </c>
      <c r="AV277" s="14" t="s">
        <v>93</v>
      </c>
      <c r="AW277" s="14" t="s">
        <v>3</v>
      </c>
      <c r="AX277" s="14" t="s">
        <v>83</v>
      </c>
      <c r="AY277" s="212" t="s">
        <v>139</v>
      </c>
    </row>
    <row r="278" s="2" customFormat="1" ht="24.15" customHeight="1">
      <c r="A278" s="37"/>
      <c r="B278" s="188"/>
      <c r="C278" s="189" t="s">
        <v>504</v>
      </c>
      <c r="D278" s="189" t="s">
        <v>142</v>
      </c>
      <c r="E278" s="190" t="s">
        <v>505</v>
      </c>
      <c r="F278" s="191" t="s">
        <v>506</v>
      </c>
      <c r="G278" s="192" t="s">
        <v>325</v>
      </c>
      <c r="H278" s="252"/>
      <c r="I278" s="194"/>
      <c r="J278" s="195">
        <f>ROUND(I278*H278,2)</f>
        <v>0</v>
      </c>
      <c r="K278" s="196"/>
      <c r="L278" s="38"/>
      <c r="M278" s="197" t="s">
        <v>1</v>
      </c>
      <c r="N278" s="198" t="s">
        <v>41</v>
      </c>
      <c r="O278" s="81"/>
      <c r="P278" s="199">
        <f>O278*H278</f>
        <v>0</v>
      </c>
      <c r="Q278" s="199">
        <v>0</v>
      </c>
      <c r="R278" s="199">
        <f>Q278*H278</f>
        <v>0</v>
      </c>
      <c r="S278" s="199">
        <v>0</v>
      </c>
      <c r="T278" s="200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01" t="s">
        <v>212</v>
      </c>
      <c r="AT278" s="201" t="s">
        <v>142</v>
      </c>
      <c r="AU278" s="201" t="s">
        <v>93</v>
      </c>
      <c r="AY278" s="18" t="s">
        <v>139</v>
      </c>
      <c r="BE278" s="202">
        <f>IF(N278="základná",J278,0)</f>
        <v>0</v>
      </c>
      <c r="BF278" s="202">
        <f>IF(N278="znížená",J278,0)</f>
        <v>0</v>
      </c>
      <c r="BG278" s="202">
        <f>IF(N278="zákl. prenesená",J278,0)</f>
        <v>0</v>
      </c>
      <c r="BH278" s="202">
        <f>IF(N278="zníž. prenesená",J278,0)</f>
        <v>0</v>
      </c>
      <c r="BI278" s="202">
        <f>IF(N278="nulová",J278,0)</f>
        <v>0</v>
      </c>
      <c r="BJ278" s="18" t="s">
        <v>93</v>
      </c>
      <c r="BK278" s="202">
        <f>ROUND(I278*H278,2)</f>
        <v>0</v>
      </c>
      <c r="BL278" s="18" t="s">
        <v>212</v>
      </c>
      <c r="BM278" s="201" t="s">
        <v>507</v>
      </c>
    </row>
    <row r="279" s="12" customFormat="1" ht="22.8" customHeight="1">
      <c r="A279" s="12"/>
      <c r="B279" s="176"/>
      <c r="C279" s="12"/>
      <c r="D279" s="177" t="s">
        <v>74</v>
      </c>
      <c r="E279" s="186" t="s">
        <v>508</v>
      </c>
      <c r="F279" s="186" t="s">
        <v>509</v>
      </c>
      <c r="G279" s="12"/>
      <c r="H279" s="12"/>
      <c r="I279" s="179"/>
      <c r="J279" s="187">
        <f>BK279</f>
        <v>0</v>
      </c>
      <c r="K279" s="12"/>
      <c r="L279" s="176"/>
      <c r="M279" s="180"/>
      <c r="N279" s="181"/>
      <c r="O279" s="181"/>
      <c r="P279" s="182">
        <f>SUM(P280:P287)</f>
        <v>0</v>
      </c>
      <c r="Q279" s="181"/>
      <c r="R279" s="182">
        <f>SUM(R280:R287)</f>
        <v>0.00145874</v>
      </c>
      <c r="S279" s="181"/>
      <c r="T279" s="183">
        <f>SUM(T280:T287)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77" t="s">
        <v>93</v>
      </c>
      <c r="AT279" s="184" t="s">
        <v>74</v>
      </c>
      <c r="AU279" s="184" t="s">
        <v>83</v>
      </c>
      <c r="AY279" s="177" t="s">
        <v>139</v>
      </c>
      <c r="BK279" s="185">
        <f>SUM(BK280:BK287)</f>
        <v>0</v>
      </c>
    </row>
    <row r="280" s="2" customFormat="1" ht="24.15" customHeight="1">
      <c r="A280" s="37"/>
      <c r="B280" s="188"/>
      <c r="C280" s="189" t="s">
        <v>510</v>
      </c>
      <c r="D280" s="189" t="s">
        <v>142</v>
      </c>
      <c r="E280" s="190" t="s">
        <v>511</v>
      </c>
      <c r="F280" s="191" t="s">
        <v>512</v>
      </c>
      <c r="G280" s="192" t="s">
        <v>145</v>
      </c>
      <c r="H280" s="193">
        <v>2.4889999999999999</v>
      </c>
      <c r="I280" s="194"/>
      <c r="J280" s="195">
        <f>ROUND(I280*H280,2)</f>
        <v>0</v>
      </c>
      <c r="K280" s="196"/>
      <c r="L280" s="38"/>
      <c r="M280" s="197" t="s">
        <v>1</v>
      </c>
      <c r="N280" s="198" t="s">
        <v>41</v>
      </c>
      <c r="O280" s="81"/>
      <c r="P280" s="199">
        <f>O280*H280</f>
        <v>0</v>
      </c>
      <c r="Q280" s="199">
        <v>0.00016000000000000001</v>
      </c>
      <c r="R280" s="199">
        <f>Q280*H280</f>
        <v>0.00039824000000000001</v>
      </c>
      <c r="S280" s="199">
        <v>0</v>
      </c>
      <c r="T280" s="200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01" t="s">
        <v>212</v>
      </c>
      <c r="AT280" s="201" t="s">
        <v>142</v>
      </c>
      <c r="AU280" s="201" t="s">
        <v>93</v>
      </c>
      <c r="AY280" s="18" t="s">
        <v>139</v>
      </c>
      <c r="BE280" s="202">
        <f>IF(N280="základná",J280,0)</f>
        <v>0</v>
      </c>
      <c r="BF280" s="202">
        <f>IF(N280="znížená",J280,0)</f>
        <v>0</v>
      </c>
      <c r="BG280" s="202">
        <f>IF(N280="zákl. prenesená",J280,0)</f>
        <v>0</v>
      </c>
      <c r="BH280" s="202">
        <f>IF(N280="zníž. prenesená",J280,0)</f>
        <v>0</v>
      </c>
      <c r="BI280" s="202">
        <f>IF(N280="nulová",J280,0)</f>
        <v>0</v>
      </c>
      <c r="BJ280" s="18" t="s">
        <v>93</v>
      </c>
      <c r="BK280" s="202">
        <f>ROUND(I280*H280,2)</f>
        <v>0</v>
      </c>
      <c r="BL280" s="18" t="s">
        <v>212</v>
      </c>
      <c r="BM280" s="201" t="s">
        <v>513</v>
      </c>
    </row>
    <row r="281" s="13" customFormat="1">
      <c r="A281" s="13"/>
      <c r="B281" s="203"/>
      <c r="C281" s="13"/>
      <c r="D281" s="204" t="s">
        <v>151</v>
      </c>
      <c r="E281" s="205" t="s">
        <v>1</v>
      </c>
      <c r="F281" s="206" t="s">
        <v>514</v>
      </c>
      <c r="G281" s="13"/>
      <c r="H281" s="205" t="s">
        <v>1</v>
      </c>
      <c r="I281" s="207"/>
      <c r="J281" s="13"/>
      <c r="K281" s="13"/>
      <c r="L281" s="203"/>
      <c r="M281" s="208"/>
      <c r="N281" s="209"/>
      <c r="O281" s="209"/>
      <c r="P281" s="209"/>
      <c r="Q281" s="209"/>
      <c r="R281" s="209"/>
      <c r="S281" s="209"/>
      <c r="T281" s="21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05" t="s">
        <v>151</v>
      </c>
      <c r="AU281" s="205" t="s">
        <v>93</v>
      </c>
      <c r="AV281" s="13" t="s">
        <v>83</v>
      </c>
      <c r="AW281" s="13" t="s">
        <v>31</v>
      </c>
      <c r="AX281" s="13" t="s">
        <v>75</v>
      </c>
      <c r="AY281" s="205" t="s">
        <v>139</v>
      </c>
    </row>
    <row r="282" s="14" customFormat="1">
      <c r="A282" s="14"/>
      <c r="B282" s="211"/>
      <c r="C282" s="14"/>
      <c r="D282" s="204" t="s">
        <v>151</v>
      </c>
      <c r="E282" s="212" t="s">
        <v>1</v>
      </c>
      <c r="F282" s="213" t="s">
        <v>515</v>
      </c>
      <c r="G282" s="14"/>
      <c r="H282" s="214">
        <v>2.4889999999999999</v>
      </c>
      <c r="I282" s="215"/>
      <c r="J282" s="14"/>
      <c r="K282" s="14"/>
      <c r="L282" s="211"/>
      <c r="M282" s="216"/>
      <c r="N282" s="217"/>
      <c r="O282" s="217"/>
      <c r="P282" s="217"/>
      <c r="Q282" s="217"/>
      <c r="R282" s="217"/>
      <c r="S282" s="217"/>
      <c r="T282" s="21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12" t="s">
        <v>151</v>
      </c>
      <c r="AU282" s="212" t="s">
        <v>93</v>
      </c>
      <c r="AV282" s="14" t="s">
        <v>93</v>
      </c>
      <c r="AW282" s="14" t="s">
        <v>31</v>
      </c>
      <c r="AX282" s="14" t="s">
        <v>75</v>
      </c>
      <c r="AY282" s="212" t="s">
        <v>139</v>
      </c>
    </row>
    <row r="283" s="15" customFormat="1">
      <c r="A283" s="15"/>
      <c r="B283" s="219"/>
      <c r="C283" s="15"/>
      <c r="D283" s="204" t="s">
        <v>151</v>
      </c>
      <c r="E283" s="220" t="s">
        <v>1</v>
      </c>
      <c r="F283" s="221" t="s">
        <v>154</v>
      </c>
      <c r="G283" s="15"/>
      <c r="H283" s="222">
        <v>2.4889999999999999</v>
      </c>
      <c r="I283" s="223"/>
      <c r="J283" s="15"/>
      <c r="K283" s="15"/>
      <c r="L283" s="219"/>
      <c r="M283" s="224"/>
      <c r="N283" s="225"/>
      <c r="O283" s="225"/>
      <c r="P283" s="225"/>
      <c r="Q283" s="225"/>
      <c r="R283" s="225"/>
      <c r="S283" s="225"/>
      <c r="T283" s="226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20" t="s">
        <v>151</v>
      </c>
      <c r="AU283" s="220" t="s">
        <v>93</v>
      </c>
      <c r="AV283" s="15" t="s">
        <v>146</v>
      </c>
      <c r="AW283" s="15" t="s">
        <v>31</v>
      </c>
      <c r="AX283" s="15" t="s">
        <v>83</v>
      </c>
      <c r="AY283" s="220" t="s">
        <v>139</v>
      </c>
    </row>
    <row r="284" s="2" customFormat="1" ht="24.15" customHeight="1">
      <c r="A284" s="37"/>
      <c r="B284" s="188"/>
      <c r="C284" s="189" t="s">
        <v>516</v>
      </c>
      <c r="D284" s="189" t="s">
        <v>142</v>
      </c>
      <c r="E284" s="190" t="s">
        <v>517</v>
      </c>
      <c r="F284" s="191" t="s">
        <v>518</v>
      </c>
      <c r="G284" s="192" t="s">
        <v>145</v>
      </c>
      <c r="H284" s="193">
        <v>3.0299999999999998</v>
      </c>
      <c r="I284" s="194"/>
      <c r="J284" s="195">
        <f>ROUND(I284*H284,2)</f>
        <v>0</v>
      </c>
      <c r="K284" s="196"/>
      <c r="L284" s="38"/>
      <c r="M284" s="197" t="s">
        <v>1</v>
      </c>
      <c r="N284" s="198" t="s">
        <v>41</v>
      </c>
      <c r="O284" s="81"/>
      <c r="P284" s="199">
        <f>O284*H284</f>
        <v>0</v>
      </c>
      <c r="Q284" s="199">
        <v>0.00035</v>
      </c>
      <c r="R284" s="199">
        <f>Q284*H284</f>
        <v>0.0010605</v>
      </c>
      <c r="S284" s="199">
        <v>0</v>
      </c>
      <c r="T284" s="200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01" t="s">
        <v>212</v>
      </c>
      <c r="AT284" s="201" t="s">
        <v>142</v>
      </c>
      <c r="AU284" s="201" t="s">
        <v>93</v>
      </c>
      <c r="AY284" s="18" t="s">
        <v>139</v>
      </c>
      <c r="BE284" s="202">
        <f>IF(N284="základná",J284,0)</f>
        <v>0</v>
      </c>
      <c r="BF284" s="202">
        <f>IF(N284="znížená",J284,0)</f>
        <v>0</v>
      </c>
      <c r="BG284" s="202">
        <f>IF(N284="zákl. prenesená",J284,0)</f>
        <v>0</v>
      </c>
      <c r="BH284" s="202">
        <f>IF(N284="zníž. prenesená",J284,0)</f>
        <v>0</v>
      </c>
      <c r="BI284" s="202">
        <f>IF(N284="nulová",J284,0)</f>
        <v>0</v>
      </c>
      <c r="BJ284" s="18" t="s">
        <v>93</v>
      </c>
      <c r="BK284" s="202">
        <f>ROUND(I284*H284,2)</f>
        <v>0</v>
      </c>
      <c r="BL284" s="18" t="s">
        <v>212</v>
      </c>
      <c r="BM284" s="201" t="s">
        <v>519</v>
      </c>
    </row>
    <row r="285" s="13" customFormat="1">
      <c r="A285" s="13"/>
      <c r="B285" s="203"/>
      <c r="C285" s="13"/>
      <c r="D285" s="204" t="s">
        <v>151</v>
      </c>
      <c r="E285" s="205" t="s">
        <v>1</v>
      </c>
      <c r="F285" s="206" t="s">
        <v>152</v>
      </c>
      <c r="G285" s="13"/>
      <c r="H285" s="205" t="s">
        <v>1</v>
      </c>
      <c r="I285" s="207"/>
      <c r="J285" s="13"/>
      <c r="K285" s="13"/>
      <c r="L285" s="203"/>
      <c r="M285" s="208"/>
      <c r="N285" s="209"/>
      <c r="O285" s="209"/>
      <c r="P285" s="209"/>
      <c r="Q285" s="209"/>
      <c r="R285" s="209"/>
      <c r="S285" s="209"/>
      <c r="T285" s="21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05" t="s">
        <v>151</v>
      </c>
      <c r="AU285" s="205" t="s">
        <v>93</v>
      </c>
      <c r="AV285" s="13" t="s">
        <v>83</v>
      </c>
      <c r="AW285" s="13" t="s">
        <v>31</v>
      </c>
      <c r="AX285" s="13" t="s">
        <v>75</v>
      </c>
      <c r="AY285" s="205" t="s">
        <v>139</v>
      </c>
    </row>
    <row r="286" s="14" customFormat="1">
      <c r="A286" s="14"/>
      <c r="B286" s="211"/>
      <c r="C286" s="14"/>
      <c r="D286" s="204" t="s">
        <v>151</v>
      </c>
      <c r="E286" s="212" t="s">
        <v>1</v>
      </c>
      <c r="F286" s="213" t="s">
        <v>520</v>
      </c>
      <c r="G286" s="14"/>
      <c r="H286" s="214">
        <v>3.0299999999999998</v>
      </c>
      <c r="I286" s="215"/>
      <c r="J286" s="14"/>
      <c r="K286" s="14"/>
      <c r="L286" s="211"/>
      <c r="M286" s="216"/>
      <c r="N286" s="217"/>
      <c r="O286" s="217"/>
      <c r="P286" s="217"/>
      <c r="Q286" s="217"/>
      <c r="R286" s="217"/>
      <c r="S286" s="217"/>
      <c r="T286" s="218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12" t="s">
        <v>151</v>
      </c>
      <c r="AU286" s="212" t="s">
        <v>93</v>
      </c>
      <c r="AV286" s="14" t="s">
        <v>93</v>
      </c>
      <c r="AW286" s="14" t="s">
        <v>31</v>
      </c>
      <c r="AX286" s="14" t="s">
        <v>75</v>
      </c>
      <c r="AY286" s="212" t="s">
        <v>139</v>
      </c>
    </row>
    <row r="287" s="15" customFormat="1">
      <c r="A287" s="15"/>
      <c r="B287" s="219"/>
      <c r="C287" s="15"/>
      <c r="D287" s="204" t="s">
        <v>151</v>
      </c>
      <c r="E287" s="220" t="s">
        <v>1</v>
      </c>
      <c r="F287" s="221" t="s">
        <v>154</v>
      </c>
      <c r="G287" s="15"/>
      <c r="H287" s="222">
        <v>3.0299999999999998</v>
      </c>
      <c r="I287" s="223"/>
      <c r="J287" s="15"/>
      <c r="K287" s="15"/>
      <c r="L287" s="219"/>
      <c r="M287" s="224"/>
      <c r="N287" s="225"/>
      <c r="O287" s="225"/>
      <c r="P287" s="225"/>
      <c r="Q287" s="225"/>
      <c r="R287" s="225"/>
      <c r="S287" s="225"/>
      <c r="T287" s="22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20" t="s">
        <v>151</v>
      </c>
      <c r="AU287" s="220" t="s">
        <v>93</v>
      </c>
      <c r="AV287" s="15" t="s">
        <v>146</v>
      </c>
      <c r="AW287" s="15" t="s">
        <v>31</v>
      </c>
      <c r="AX287" s="15" t="s">
        <v>83</v>
      </c>
      <c r="AY287" s="220" t="s">
        <v>139</v>
      </c>
    </row>
    <row r="288" s="12" customFormat="1" ht="22.8" customHeight="1">
      <c r="A288" s="12"/>
      <c r="B288" s="176"/>
      <c r="C288" s="12"/>
      <c r="D288" s="177" t="s">
        <v>74</v>
      </c>
      <c r="E288" s="186" t="s">
        <v>521</v>
      </c>
      <c r="F288" s="186" t="s">
        <v>522</v>
      </c>
      <c r="G288" s="12"/>
      <c r="H288" s="12"/>
      <c r="I288" s="179"/>
      <c r="J288" s="187">
        <f>BK288</f>
        <v>0</v>
      </c>
      <c r="K288" s="12"/>
      <c r="L288" s="176"/>
      <c r="M288" s="180"/>
      <c r="N288" s="181"/>
      <c r="O288" s="181"/>
      <c r="P288" s="182">
        <f>SUM(P289:P311)</f>
        <v>0</v>
      </c>
      <c r="Q288" s="181"/>
      <c r="R288" s="182">
        <f>SUM(R289:R311)</f>
        <v>0.09751927249999999</v>
      </c>
      <c r="S288" s="181"/>
      <c r="T288" s="183">
        <f>SUM(T289:T311)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77" t="s">
        <v>93</v>
      </c>
      <c r="AT288" s="184" t="s">
        <v>74</v>
      </c>
      <c r="AU288" s="184" t="s">
        <v>83</v>
      </c>
      <c r="AY288" s="177" t="s">
        <v>139</v>
      </c>
      <c r="BK288" s="185">
        <f>SUM(BK289:BK311)</f>
        <v>0</v>
      </c>
    </row>
    <row r="289" s="2" customFormat="1" ht="24.15" customHeight="1">
      <c r="A289" s="37"/>
      <c r="B289" s="188"/>
      <c r="C289" s="189" t="s">
        <v>523</v>
      </c>
      <c r="D289" s="189" t="s">
        <v>142</v>
      </c>
      <c r="E289" s="190" t="s">
        <v>524</v>
      </c>
      <c r="F289" s="191" t="s">
        <v>525</v>
      </c>
      <c r="G289" s="192" t="s">
        <v>145</v>
      </c>
      <c r="H289" s="193">
        <v>248.37799999999999</v>
      </c>
      <c r="I289" s="194"/>
      <c r="J289" s="195">
        <f>ROUND(I289*H289,2)</f>
        <v>0</v>
      </c>
      <c r="K289" s="196"/>
      <c r="L289" s="38"/>
      <c r="M289" s="197" t="s">
        <v>1</v>
      </c>
      <c r="N289" s="198" t="s">
        <v>41</v>
      </c>
      <c r="O289" s="81"/>
      <c r="P289" s="199">
        <f>O289*H289</f>
        <v>0</v>
      </c>
      <c r="Q289" s="199">
        <v>0.00012999999999999999</v>
      </c>
      <c r="R289" s="199">
        <f>Q289*H289</f>
        <v>0.032289139999999994</v>
      </c>
      <c r="S289" s="199">
        <v>0</v>
      </c>
      <c r="T289" s="200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01" t="s">
        <v>212</v>
      </c>
      <c r="AT289" s="201" t="s">
        <v>142</v>
      </c>
      <c r="AU289" s="201" t="s">
        <v>93</v>
      </c>
      <c r="AY289" s="18" t="s">
        <v>139</v>
      </c>
      <c r="BE289" s="202">
        <f>IF(N289="základná",J289,0)</f>
        <v>0</v>
      </c>
      <c r="BF289" s="202">
        <f>IF(N289="znížená",J289,0)</f>
        <v>0</v>
      </c>
      <c r="BG289" s="202">
        <f>IF(N289="zákl. prenesená",J289,0)</f>
        <v>0</v>
      </c>
      <c r="BH289" s="202">
        <f>IF(N289="zníž. prenesená",J289,0)</f>
        <v>0</v>
      </c>
      <c r="BI289" s="202">
        <f>IF(N289="nulová",J289,0)</f>
        <v>0</v>
      </c>
      <c r="BJ289" s="18" t="s">
        <v>93</v>
      </c>
      <c r="BK289" s="202">
        <f>ROUND(I289*H289,2)</f>
        <v>0</v>
      </c>
      <c r="BL289" s="18" t="s">
        <v>212</v>
      </c>
      <c r="BM289" s="201" t="s">
        <v>526</v>
      </c>
    </row>
    <row r="290" s="13" customFormat="1">
      <c r="A290" s="13"/>
      <c r="B290" s="203"/>
      <c r="C290" s="13"/>
      <c r="D290" s="204" t="s">
        <v>151</v>
      </c>
      <c r="E290" s="205" t="s">
        <v>1</v>
      </c>
      <c r="F290" s="206" t="s">
        <v>527</v>
      </c>
      <c r="G290" s="13"/>
      <c r="H290" s="205" t="s">
        <v>1</v>
      </c>
      <c r="I290" s="207"/>
      <c r="J290" s="13"/>
      <c r="K290" s="13"/>
      <c r="L290" s="203"/>
      <c r="M290" s="208"/>
      <c r="N290" s="209"/>
      <c r="O290" s="209"/>
      <c r="P290" s="209"/>
      <c r="Q290" s="209"/>
      <c r="R290" s="209"/>
      <c r="S290" s="209"/>
      <c r="T290" s="21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05" t="s">
        <v>151</v>
      </c>
      <c r="AU290" s="205" t="s">
        <v>93</v>
      </c>
      <c r="AV290" s="13" t="s">
        <v>83</v>
      </c>
      <c r="AW290" s="13" t="s">
        <v>31</v>
      </c>
      <c r="AX290" s="13" t="s">
        <v>75</v>
      </c>
      <c r="AY290" s="205" t="s">
        <v>139</v>
      </c>
    </row>
    <row r="291" s="13" customFormat="1">
      <c r="A291" s="13"/>
      <c r="B291" s="203"/>
      <c r="C291" s="13"/>
      <c r="D291" s="204" t="s">
        <v>151</v>
      </c>
      <c r="E291" s="205" t="s">
        <v>1</v>
      </c>
      <c r="F291" s="206" t="s">
        <v>152</v>
      </c>
      <c r="G291" s="13"/>
      <c r="H291" s="205" t="s">
        <v>1</v>
      </c>
      <c r="I291" s="207"/>
      <c r="J291" s="13"/>
      <c r="K291" s="13"/>
      <c r="L291" s="203"/>
      <c r="M291" s="208"/>
      <c r="N291" s="209"/>
      <c r="O291" s="209"/>
      <c r="P291" s="209"/>
      <c r="Q291" s="209"/>
      <c r="R291" s="209"/>
      <c r="S291" s="209"/>
      <c r="T291" s="21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05" t="s">
        <v>151</v>
      </c>
      <c r="AU291" s="205" t="s">
        <v>93</v>
      </c>
      <c r="AV291" s="13" t="s">
        <v>83</v>
      </c>
      <c r="AW291" s="13" t="s">
        <v>31</v>
      </c>
      <c r="AX291" s="13" t="s">
        <v>75</v>
      </c>
      <c r="AY291" s="205" t="s">
        <v>139</v>
      </c>
    </row>
    <row r="292" s="14" customFormat="1">
      <c r="A292" s="14"/>
      <c r="B292" s="211"/>
      <c r="C292" s="14"/>
      <c r="D292" s="204" t="s">
        <v>151</v>
      </c>
      <c r="E292" s="212" t="s">
        <v>1</v>
      </c>
      <c r="F292" s="213" t="s">
        <v>294</v>
      </c>
      <c r="G292" s="14"/>
      <c r="H292" s="214">
        <v>118.09</v>
      </c>
      <c r="I292" s="215"/>
      <c r="J292" s="14"/>
      <c r="K292" s="14"/>
      <c r="L292" s="211"/>
      <c r="M292" s="216"/>
      <c r="N292" s="217"/>
      <c r="O292" s="217"/>
      <c r="P292" s="217"/>
      <c r="Q292" s="217"/>
      <c r="R292" s="217"/>
      <c r="S292" s="217"/>
      <c r="T292" s="218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12" t="s">
        <v>151</v>
      </c>
      <c r="AU292" s="212" t="s">
        <v>93</v>
      </c>
      <c r="AV292" s="14" t="s">
        <v>93</v>
      </c>
      <c r="AW292" s="14" t="s">
        <v>31</v>
      </c>
      <c r="AX292" s="14" t="s">
        <v>75</v>
      </c>
      <c r="AY292" s="212" t="s">
        <v>139</v>
      </c>
    </row>
    <row r="293" s="13" customFormat="1">
      <c r="A293" s="13"/>
      <c r="B293" s="203"/>
      <c r="C293" s="13"/>
      <c r="D293" s="204" t="s">
        <v>151</v>
      </c>
      <c r="E293" s="205" t="s">
        <v>1</v>
      </c>
      <c r="F293" s="206" t="s">
        <v>528</v>
      </c>
      <c r="G293" s="13"/>
      <c r="H293" s="205" t="s">
        <v>1</v>
      </c>
      <c r="I293" s="207"/>
      <c r="J293" s="13"/>
      <c r="K293" s="13"/>
      <c r="L293" s="203"/>
      <c r="M293" s="208"/>
      <c r="N293" s="209"/>
      <c r="O293" s="209"/>
      <c r="P293" s="209"/>
      <c r="Q293" s="209"/>
      <c r="R293" s="209"/>
      <c r="S293" s="209"/>
      <c r="T293" s="210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05" t="s">
        <v>151</v>
      </c>
      <c r="AU293" s="205" t="s">
        <v>93</v>
      </c>
      <c r="AV293" s="13" t="s">
        <v>83</v>
      </c>
      <c r="AW293" s="13" t="s">
        <v>31</v>
      </c>
      <c r="AX293" s="13" t="s">
        <v>75</v>
      </c>
      <c r="AY293" s="205" t="s">
        <v>139</v>
      </c>
    </row>
    <row r="294" s="13" customFormat="1">
      <c r="A294" s="13"/>
      <c r="B294" s="203"/>
      <c r="C294" s="13"/>
      <c r="D294" s="204" t="s">
        <v>151</v>
      </c>
      <c r="E294" s="205" t="s">
        <v>1</v>
      </c>
      <c r="F294" s="206" t="s">
        <v>152</v>
      </c>
      <c r="G294" s="13"/>
      <c r="H294" s="205" t="s">
        <v>1</v>
      </c>
      <c r="I294" s="207"/>
      <c r="J294" s="13"/>
      <c r="K294" s="13"/>
      <c r="L294" s="203"/>
      <c r="M294" s="208"/>
      <c r="N294" s="209"/>
      <c r="O294" s="209"/>
      <c r="P294" s="209"/>
      <c r="Q294" s="209"/>
      <c r="R294" s="209"/>
      <c r="S294" s="209"/>
      <c r="T294" s="210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05" t="s">
        <v>151</v>
      </c>
      <c r="AU294" s="205" t="s">
        <v>93</v>
      </c>
      <c r="AV294" s="13" t="s">
        <v>83</v>
      </c>
      <c r="AW294" s="13" t="s">
        <v>31</v>
      </c>
      <c r="AX294" s="13" t="s">
        <v>75</v>
      </c>
      <c r="AY294" s="205" t="s">
        <v>139</v>
      </c>
    </row>
    <row r="295" s="14" customFormat="1">
      <c r="A295" s="14"/>
      <c r="B295" s="211"/>
      <c r="C295" s="14"/>
      <c r="D295" s="204" t="s">
        <v>151</v>
      </c>
      <c r="E295" s="212" t="s">
        <v>1</v>
      </c>
      <c r="F295" s="213" t="s">
        <v>529</v>
      </c>
      <c r="G295" s="14"/>
      <c r="H295" s="214">
        <v>5.1529999999999996</v>
      </c>
      <c r="I295" s="215"/>
      <c r="J295" s="14"/>
      <c r="K295" s="14"/>
      <c r="L295" s="211"/>
      <c r="M295" s="216"/>
      <c r="N295" s="217"/>
      <c r="O295" s="217"/>
      <c r="P295" s="217"/>
      <c r="Q295" s="217"/>
      <c r="R295" s="217"/>
      <c r="S295" s="217"/>
      <c r="T295" s="218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12" t="s">
        <v>151</v>
      </c>
      <c r="AU295" s="212" t="s">
        <v>93</v>
      </c>
      <c r="AV295" s="14" t="s">
        <v>93</v>
      </c>
      <c r="AW295" s="14" t="s">
        <v>31</v>
      </c>
      <c r="AX295" s="14" t="s">
        <v>75</v>
      </c>
      <c r="AY295" s="212" t="s">
        <v>139</v>
      </c>
    </row>
    <row r="296" s="13" customFormat="1">
      <c r="A296" s="13"/>
      <c r="B296" s="203"/>
      <c r="C296" s="13"/>
      <c r="D296" s="204" t="s">
        <v>151</v>
      </c>
      <c r="E296" s="205" t="s">
        <v>1</v>
      </c>
      <c r="F296" s="206" t="s">
        <v>152</v>
      </c>
      <c r="G296" s="13"/>
      <c r="H296" s="205" t="s">
        <v>1</v>
      </c>
      <c r="I296" s="207"/>
      <c r="J296" s="13"/>
      <c r="K296" s="13"/>
      <c r="L296" s="203"/>
      <c r="M296" s="208"/>
      <c r="N296" s="209"/>
      <c r="O296" s="209"/>
      <c r="P296" s="209"/>
      <c r="Q296" s="209"/>
      <c r="R296" s="209"/>
      <c r="S296" s="209"/>
      <c r="T296" s="21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05" t="s">
        <v>151</v>
      </c>
      <c r="AU296" s="205" t="s">
        <v>93</v>
      </c>
      <c r="AV296" s="13" t="s">
        <v>83</v>
      </c>
      <c r="AW296" s="13" t="s">
        <v>31</v>
      </c>
      <c r="AX296" s="13" t="s">
        <v>75</v>
      </c>
      <c r="AY296" s="205" t="s">
        <v>139</v>
      </c>
    </row>
    <row r="297" s="14" customFormat="1">
      <c r="A297" s="14"/>
      <c r="B297" s="211"/>
      <c r="C297" s="14"/>
      <c r="D297" s="204" t="s">
        <v>151</v>
      </c>
      <c r="E297" s="212" t="s">
        <v>1</v>
      </c>
      <c r="F297" s="213" t="s">
        <v>269</v>
      </c>
      <c r="G297" s="14"/>
      <c r="H297" s="214">
        <v>2.8279999999999998</v>
      </c>
      <c r="I297" s="215"/>
      <c r="J297" s="14"/>
      <c r="K297" s="14"/>
      <c r="L297" s="211"/>
      <c r="M297" s="216"/>
      <c r="N297" s="217"/>
      <c r="O297" s="217"/>
      <c r="P297" s="217"/>
      <c r="Q297" s="217"/>
      <c r="R297" s="217"/>
      <c r="S297" s="217"/>
      <c r="T297" s="218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12" t="s">
        <v>151</v>
      </c>
      <c r="AU297" s="212" t="s">
        <v>93</v>
      </c>
      <c r="AV297" s="14" t="s">
        <v>93</v>
      </c>
      <c r="AW297" s="14" t="s">
        <v>31</v>
      </c>
      <c r="AX297" s="14" t="s">
        <v>75</v>
      </c>
      <c r="AY297" s="212" t="s">
        <v>139</v>
      </c>
    </row>
    <row r="298" s="14" customFormat="1">
      <c r="A298" s="14"/>
      <c r="B298" s="211"/>
      <c r="C298" s="14"/>
      <c r="D298" s="204" t="s">
        <v>151</v>
      </c>
      <c r="E298" s="212" t="s">
        <v>1</v>
      </c>
      <c r="F298" s="213" t="s">
        <v>270</v>
      </c>
      <c r="G298" s="14"/>
      <c r="H298" s="214">
        <v>0.94499999999999995</v>
      </c>
      <c r="I298" s="215"/>
      <c r="J298" s="14"/>
      <c r="K298" s="14"/>
      <c r="L298" s="211"/>
      <c r="M298" s="216"/>
      <c r="N298" s="217"/>
      <c r="O298" s="217"/>
      <c r="P298" s="217"/>
      <c r="Q298" s="217"/>
      <c r="R298" s="217"/>
      <c r="S298" s="217"/>
      <c r="T298" s="218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12" t="s">
        <v>151</v>
      </c>
      <c r="AU298" s="212" t="s">
        <v>93</v>
      </c>
      <c r="AV298" s="14" t="s">
        <v>93</v>
      </c>
      <c r="AW298" s="14" t="s">
        <v>31</v>
      </c>
      <c r="AX298" s="14" t="s">
        <v>75</v>
      </c>
      <c r="AY298" s="212" t="s">
        <v>139</v>
      </c>
    </row>
    <row r="299" s="13" customFormat="1">
      <c r="A299" s="13"/>
      <c r="B299" s="203"/>
      <c r="C299" s="13"/>
      <c r="D299" s="204" t="s">
        <v>151</v>
      </c>
      <c r="E299" s="205" t="s">
        <v>1</v>
      </c>
      <c r="F299" s="206" t="s">
        <v>152</v>
      </c>
      <c r="G299" s="13"/>
      <c r="H299" s="205" t="s">
        <v>1</v>
      </c>
      <c r="I299" s="207"/>
      <c r="J299" s="13"/>
      <c r="K299" s="13"/>
      <c r="L299" s="203"/>
      <c r="M299" s="208"/>
      <c r="N299" s="209"/>
      <c r="O299" s="209"/>
      <c r="P299" s="209"/>
      <c r="Q299" s="209"/>
      <c r="R299" s="209"/>
      <c r="S299" s="209"/>
      <c r="T299" s="21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05" t="s">
        <v>151</v>
      </c>
      <c r="AU299" s="205" t="s">
        <v>93</v>
      </c>
      <c r="AV299" s="13" t="s">
        <v>83</v>
      </c>
      <c r="AW299" s="13" t="s">
        <v>31</v>
      </c>
      <c r="AX299" s="13" t="s">
        <v>75</v>
      </c>
      <c r="AY299" s="205" t="s">
        <v>139</v>
      </c>
    </row>
    <row r="300" s="14" customFormat="1">
      <c r="A300" s="14"/>
      <c r="B300" s="211"/>
      <c r="C300" s="14"/>
      <c r="D300" s="204" t="s">
        <v>151</v>
      </c>
      <c r="E300" s="212" t="s">
        <v>1</v>
      </c>
      <c r="F300" s="213" t="s">
        <v>530</v>
      </c>
      <c r="G300" s="14"/>
      <c r="H300" s="214">
        <v>108.554</v>
      </c>
      <c r="I300" s="215"/>
      <c r="J300" s="14"/>
      <c r="K300" s="14"/>
      <c r="L300" s="211"/>
      <c r="M300" s="216"/>
      <c r="N300" s="217"/>
      <c r="O300" s="217"/>
      <c r="P300" s="217"/>
      <c r="Q300" s="217"/>
      <c r="R300" s="217"/>
      <c r="S300" s="217"/>
      <c r="T300" s="21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12" t="s">
        <v>151</v>
      </c>
      <c r="AU300" s="212" t="s">
        <v>93</v>
      </c>
      <c r="AV300" s="14" t="s">
        <v>93</v>
      </c>
      <c r="AW300" s="14" t="s">
        <v>31</v>
      </c>
      <c r="AX300" s="14" t="s">
        <v>75</v>
      </c>
      <c r="AY300" s="212" t="s">
        <v>139</v>
      </c>
    </row>
    <row r="301" s="14" customFormat="1">
      <c r="A301" s="14"/>
      <c r="B301" s="211"/>
      <c r="C301" s="14"/>
      <c r="D301" s="204" t="s">
        <v>151</v>
      </c>
      <c r="E301" s="212" t="s">
        <v>1</v>
      </c>
      <c r="F301" s="213" t="s">
        <v>531</v>
      </c>
      <c r="G301" s="14"/>
      <c r="H301" s="214">
        <v>-12.15</v>
      </c>
      <c r="I301" s="215"/>
      <c r="J301" s="14"/>
      <c r="K301" s="14"/>
      <c r="L301" s="211"/>
      <c r="M301" s="216"/>
      <c r="N301" s="217"/>
      <c r="O301" s="217"/>
      <c r="P301" s="217"/>
      <c r="Q301" s="217"/>
      <c r="R301" s="217"/>
      <c r="S301" s="217"/>
      <c r="T301" s="21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12" t="s">
        <v>151</v>
      </c>
      <c r="AU301" s="212" t="s">
        <v>93</v>
      </c>
      <c r="AV301" s="14" t="s">
        <v>93</v>
      </c>
      <c r="AW301" s="14" t="s">
        <v>31</v>
      </c>
      <c r="AX301" s="14" t="s">
        <v>75</v>
      </c>
      <c r="AY301" s="212" t="s">
        <v>139</v>
      </c>
    </row>
    <row r="302" s="13" customFormat="1">
      <c r="A302" s="13"/>
      <c r="B302" s="203"/>
      <c r="C302" s="13"/>
      <c r="D302" s="204" t="s">
        <v>151</v>
      </c>
      <c r="E302" s="205" t="s">
        <v>1</v>
      </c>
      <c r="F302" s="206" t="s">
        <v>532</v>
      </c>
      <c r="G302" s="13"/>
      <c r="H302" s="205" t="s">
        <v>1</v>
      </c>
      <c r="I302" s="207"/>
      <c r="J302" s="13"/>
      <c r="K302" s="13"/>
      <c r="L302" s="203"/>
      <c r="M302" s="208"/>
      <c r="N302" s="209"/>
      <c r="O302" s="209"/>
      <c r="P302" s="209"/>
      <c r="Q302" s="209"/>
      <c r="R302" s="209"/>
      <c r="S302" s="209"/>
      <c r="T302" s="210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05" t="s">
        <v>151</v>
      </c>
      <c r="AU302" s="205" t="s">
        <v>93</v>
      </c>
      <c r="AV302" s="13" t="s">
        <v>83</v>
      </c>
      <c r="AW302" s="13" t="s">
        <v>31</v>
      </c>
      <c r="AX302" s="13" t="s">
        <v>75</v>
      </c>
      <c r="AY302" s="205" t="s">
        <v>139</v>
      </c>
    </row>
    <row r="303" s="14" customFormat="1">
      <c r="A303" s="14"/>
      <c r="B303" s="211"/>
      <c r="C303" s="14"/>
      <c r="D303" s="204" t="s">
        <v>151</v>
      </c>
      <c r="E303" s="212" t="s">
        <v>1</v>
      </c>
      <c r="F303" s="213" t="s">
        <v>533</v>
      </c>
      <c r="G303" s="14"/>
      <c r="H303" s="214">
        <v>16.779</v>
      </c>
      <c r="I303" s="215"/>
      <c r="J303" s="14"/>
      <c r="K303" s="14"/>
      <c r="L303" s="211"/>
      <c r="M303" s="216"/>
      <c r="N303" s="217"/>
      <c r="O303" s="217"/>
      <c r="P303" s="217"/>
      <c r="Q303" s="217"/>
      <c r="R303" s="217"/>
      <c r="S303" s="217"/>
      <c r="T303" s="218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12" t="s">
        <v>151</v>
      </c>
      <c r="AU303" s="212" t="s">
        <v>93</v>
      </c>
      <c r="AV303" s="14" t="s">
        <v>93</v>
      </c>
      <c r="AW303" s="14" t="s">
        <v>31</v>
      </c>
      <c r="AX303" s="14" t="s">
        <v>75</v>
      </c>
      <c r="AY303" s="212" t="s">
        <v>139</v>
      </c>
    </row>
    <row r="304" s="14" customFormat="1">
      <c r="A304" s="14"/>
      <c r="B304" s="211"/>
      <c r="C304" s="14"/>
      <c r="D304" s="204" t="s">
        <v>151</v>
      </c>
      <c r="E304" s="212" t="s">
        <v>1</v>
      </c>
      <c r="F304" s="213" t="s">
        <v>534</v>
      </c>
      <c r="G304" s="14"/>
      <c r="H304" s="214">
        <v>8.1790000000000003</v>
      </c>
      <c r="I304" s="215"/>
      <c r="J304" s="14"/>
      <c r="K304" s="14"/>
      <c r="L304" s="211"/>
      <c r="M304" s="216"/>
      <c r="N304" s="217"/>
      <c r="O304" s="217"/>
      <c r="P304" s="217"/>
      <c r="Q304" s="217"/>
      <c r="R304" s="217"/>
      <c r="S304" s="217"/>
      <c r="T304" s="218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12" t="s">
        <v>151</v>
      </c>
      <c r="AU304" s="212" t="s">
        <v>93</v>
      </c>
      <c r="AV304" s="14" t="s">
        <v>93</v>
      </c>
      <c r="AW304" s="14" t="s">
        <v>31</v>
      </c>
      <c r="AX304" s="14" t="s">
        <v>75</v>
      </c>
      <c r="AY304" s="212" t="s">
        <v>139</v>
      </c>
    </row>
    <row r="305" s="15" customFormat="1">
      <c r="A305" s="15"/>
      <c r="B305" s="219"/>
      <c r="C305" s="15"/>
      <c r="D305" s="204" t="s">
        <v>151</v>
      </c>
      <c r="E305" s="220" t="s">
        <v>1</v>
      </c>
      <c r="F305" s="221" t="s">
        <v>154</v>
      </c>
      <c r="G305" s="15"/>
      <c r="H305" s="222">
        <v>248.37799999999999</v>
      </c>
      <c r="I305" s="223"/>
      <c r="J305" s="15"/>
      <c r="K305" s="15"/>
      <c r="L305" s="219"/>
      <c r="M305" s="224"/>
      <c r="N305" s="225"/>
      <c r="O305" s="225"/>
      <c r="P305" s="225"/>
      <c r="Q305" s="225"/>
      <c r="R305" s="225"/>
      <c r="S305" s="225"/>
      <c r="T305" s="226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20" t="s">
        <v>151</v>
      </c>
      <c r="AU305" s="220" t="s">
        <v>93</v>
      </c>
      <c r="AV305" s="15" t="s">
        <v>146</v>
      </c>
      <c r="AW305" s="15" t="s">
        <v>31</v>
      </c>
      <c r="AX305" s="15" t="s">
        <v>83</v>
      </c>
      <c r="AY305" s="220" t="s">
        <v>139</v>
      </c>
    </row>
    <row r="306" s="2" customFormat="1" ht="24.15" customHeight="1">
      <c r="A306" s="37"/>
      <c r="B306" s="188"/>
      <c r="C306" s="189" t="s">
        <v>535</v>
      </c>
      <c r="D306" s="189" t="s">
        <v>142</v>
      </c>
      <c r="E306" s="190" t="s">
        <v>536</v>
      </c>
      <c r="F306" s="191" t="s">
        <v>537</v>
      </c>
      <c r="G306" s="192" t="s">
        <v>145</v>
      </c>
      <c r="H306" s="193">
        <v>17.199000000000002</v>
      </c>
      <c r="I306" s="194"/>
      <c r="J306" s="195">
        <f>ROUND(I306*H306,2)</f>
        <v>0</v>
      </c>
      <c r="K306" s="196"/>
      <c r="L306" s="38"/>
      <c r="M306" s="197" t="s">
        <v>1</v>
      </c>
      <c r="N306" s="198" t="s">
        <v>41</v>
      </c>
      <c r="O306" s="81"/>
      <c r="P306" s="199">
        <f>O306*H306</f>
        <v>0</v>
      </c>
      <c r="Q306" s="199">
        <v>0.00016000000000000001</v>
      </c>
      <c r="R306" s="199">
        <f>Q306*H306</f>
        <v>0.0027518400000000006</v>
      </c>
      <c r="S306" s="199">
        <v>0</v>
      </c>
      <c r="T306" s="200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01" t="s">
        <v>212</v>
      </c>
      <c r="AT306" s="201" t="s">
        <v>142</v>
      </c>
      <c r="AU306" s="201" t="s">
        <v>93</v>
      </c>
      <c r="AY306" s="18" t="s">
        <v>139</v>
      </c>
      <c r="BE306" s="202">
        <f>IF(N306="základná",J306,0)</f>
        <v>0</v>
      </c>
      <c r="BF306" s="202">
        <f>IF(N306="znížená",J306,0)</f>
        <v>0</v>
      </c>
      <c r="BG306" s="202">
        <f>IF(N306="zákl. prenesená",J306,0)</f>
        <v>0</v>
      </c>
      <c r="BH306" s="202">
        <f>IF(N306="zníž. prenesená",J306,0)</f>
        <v>0</v>
      </c>
      <c r="BI306" s="202">
        <f>IF(N306="nulová",J306,0)</f>
        <v>0</v>
      </c>
      <c r="BJ306" s="18" t="s">
        <v>93</v>
      </c>
      <c r="BK306" s="202">
        <f>ROUND(I306*H306,2)</f>
        <v>0</v>
      </c>
      <c r="BL306" s="18" t="s">
        <v>212</v>
      </c>
      <c r="BM306" s="201" t="s">
        <v>538</v>
      </c>
    </row>
    <row r="307" s="13" customFormat="1">
      <c r="A307" s="13"/>
      <c r="B307" s="203"/>
      <c r="C307" s="13"/>
      <c r="D307" s="204" t="s">
        <v>151</v>
      </c>
      <c r="E307" s="205" t="s">
        <v>1</v>
      </c>
      <c r="F307" s="206" t="s">
        <v>152</v>
      </c>
      <c r="G307" s="13"/>
      <c r="H307" s="205" t="s">
        <v>1</v>
      </c>
      <c r="I307" s="207"/>
      <c r="J307" s="13"/>
      <c r="K307" s="13"/>
      <c r="L307" s="203"/>
      <c r="M307" s="208"/>
      <c r="N307" s="209"/>
      <c r="O307" s="209"/>
      <c r="P307" s="209"/>
      <c r="Q307" s="209"/>
      <c r="R307" s="209"/>
      <c r="S307" s="209"/>
      <c r="T307" s="21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05" t="s">
        <v>151</v>
      </c>
      <c r="AU307" s="205" t="s">
        <v>93</v>
      </c>
      <c r="AV307" s="13" t="s">
        <v>83</v>
      </c>
      <c r="AW307" s="13" t="s">
        <v>31</v>
      </c>
      <c r="AX307" s="13" t="s">
        <v>75</v>
      </c>
      <c r="AY307" s="205" t="s">
        <v>139</v>
      </c>
    </row>
    <row r="308" s="14" customFormat="1">
      <c r="A308" s="14"/>
      <c r="B308" s="211"/>
      <c r="C308" s="14"/>
      <c r="D308" s="204" t="s">
        <v>151</v>
      </c>
      <c r="E308" s="212" t="s">
        <v>1</v>
      </c>
      <c r="F308" s="213" t="s">
        <v>539</v>
      </c>
      <c r="G308" s="14"/>
      <c r="H308" s="214">
        <v>17.199000000000002</v>
      </c>
      <c r="I308" s="215"/>
      <c r="J308" s="14"/>
      <c r="K308" s="14"/>
      <c r="L308" s="211"/>
      <c r="M308" s="216"/>
      <c r="N308" s="217"/>
      <c r="O308" s="217"/>
      <c r="P308" s="217"/>
      <c r="Q308" s="217"/>
      <c r="R308" s="217"/>
      <c r="S308" s="217"/>
      <c r="T308" s="218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12" t="s">
        <v>151</v>
      </c>
      <c r="AU308" s="212" t="s">
        <v>93</v>
      </c>
      <c r="AV308" s="14" t="s">
        <v>93</v>
      </c>
      <c r="AW308" s="14" t="s">
        <v>31</v>
      </c>
      <c r="AX308" s="14" t="s">
        <v>75</v>
      </c>
      <c r="AY308" s="212" t="s">
        <v>139</v>
      </c>
    </row>
    <row r="309" s="15" customFormat="1">
      <c r="A309" s="15"/>
      <c r="B309" s="219"/>
      <c r="C309" s="15"/>
      <c r="D309" s="204" t="s">
        <v>151</v>
      </c>
      <c r="E309" s="220" t="s">
        <v>1</v>
      </c>
      <c r="F309" s="221" t="s">
        <v>154</v>
      </c>
      <c r="G309" s="15"/>
      <c r="H309" s="222">
        <v>17.199000000000002</v>
      </c>
      <c r="I309" s="223"/>
      <c r="J309" s="15"/>
      <c r="K309" s="15"/>
      <c r="L309" s="219"/>
      <c r="M309" s="224"/>
      <c r="N309" s="225"/>
      <c r="O309" s="225"/>
      <c r="P309" s="225"/>
      <c r="Q309" s="225"/>
      <c r="R309" s="225"/>
      <c r="S309" s="225"/>
      <c r="T309" s="22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20" t="s">
        <v>151</v>
      </c>
      <c r="AU309" s="220" t="s">
        <v>93</v>
      </c>
      <c r="AV309" s="15" t="s">
        <v>146</v>
      </c>
      <c r="AW309" s="15" t="s">
        <v>31</v>
      </c>
      <c r="AX309" s="15" t="s">
        <v>83</v>
      </c>
      <c r="AY309" s="220" t="s">
        <v>139</v>
      </c>
    </row>
    <row r="310" s="2" customFormat="1" ht="24.15" customHeight="1">
      <c r="A310" s="37"/>
      <c r="B310" s="188"/>
      <c r="C310" s="189" t="s">
        <v>540</v>
      </c>
      <c r="D310" s="189" t="s">
        <v>142</v>
      </c>
      <c r="E310" s="190" t="s">
        <v>541</v>
      </c>
      <c r="F310" s="191" t="s">
        <v>542</v>
      </c>
      <c r="G310" s="192" t="s">
        <v>145</v>
      </c>
      <c r="H310" s="193">
        <v>118.09</v>
      </c>
      <c r="I310" s="194"/>
      <c r="J310" s="195">
        <f>ROUND(I310*H310,2)</f>
        <v>0</v>
      </c>
      <c r="K310" s="196"/>
      <c r="L310" s="38"/>
      <c r="M310" s="197" t="s">
        <v>1</v>
      </c>
      <c r="N310" s="198" t="s">
        <v>41</v>
      </c>
      <c r="O310" s="81"/>
      <c r="P310" s="199">
        <f>O310*H310</f>
        <v>0</v>
      </c>
      <c r="Q310" s="199">
        <v>3.2499999999999998E-06</v>
      </c>
      <c r="R310" s="199">
        <f>Q310*H310</f>
        <v>0.0003837925</v>
      </c>
      <c r="S310" s="199">
        <v>0</v>
      </c>
      <c r="T310" s="200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01" t="s">
        <v>212</v>
      </c>
      <c r="AT310" s="201" t="s">
        <v>142</v>
      </c>
      <c r="AU310" s="201" t="s">
        <v>93</v>
      </c>
      <c r="AY310" s="18" t="s">
        <v>139</v>
      </c>
      <c r="BE310" s="202">
        <f>IF(N310="základná",J310,0)</f>
        <v>0</v>
      </c>
      <c r="BF310" s="202">
        <f>IF(N310="znížená",J310,0)</f>
        <v>0</v>
      </c>
      <c r="BG310" s="202">
        <f>IF(N310="zákl. prenesená",J310,0)</f>
        <v>0</v>
      </c>
      <c r="BH310" s="202">
        <f>IF(N310="zníž. prenesená",J310,0)</f>
        <v>0</v>
      </c>
      <c r="BI310" s="202">
        <f>IF(N310="nulová",J310,0)</f>
        <v>0</v>
      </c>
      <c r="BJ310" s="18" t="s">
        <v>93</v>
      </c>
      <c r="BK310" s="202">
        <f>ROUND(I310*H310,2)</f>
        <v>0</v>
      </c>
      <c r="BL310" s="18" t="s">
        <v>212</v>
      </c>
      <c r="BM310" s="201" t="s">
        <v>543</v>
      </c>
    </row>
    <row r="311" s="2" customFormat="1" ht="37.8" customHeight="1">
      <c r="A311" s="37"/>
      <c r="B311" s="188"/>
      <c r="C311" s="189" t="s">
        <v>544</v>
      </c>
      <c r="D311" s="189" t="s">
        <v>142</v>
      </c>
      <c r="E311" s="190" t="s">
        <v>545</v>
      </c>
      <c r="F311" s="191" t="s">
        <v>546</v>
      </c>
      <c r="G311" s="192" t="s">
        <v>145</v>
      </c>
      <c r="H311" s="193">
        <v>248.37799999999999</v>
      </c>
      <c r="I311" s="194"/>
      <c r="J311" s="195">
        <f>ROUND(I311*H311,2)</f>
        <v>0</v>
      </c>
      <c r="K311" s="196"/>
      <c r="L311" s="38"/>
      <c r="M311" s="197" t="s">
        <v>1</v>
      </c>
      <c r="N311" s="198" t="s">
        <v>41</v>
      </c>
      <c r="O311" s="81"/>
      <c r="P311" s="199">
        <f>O311*H311</f>
        <v>0</v>
      </c>
      <c r="Q311" s="199">
        <v>0.00025000000000000001</v>
      </c>
      <c r="R311" s="199">
        <f>Q311*H311</f>
        <v>0.062094499999999997</v>
      </c>
      <c r="S311" s="199">
        <v>0</v>
      </c>
      <c r="T311" s="200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01" t="s">
        <v>212</v>
      </c>
      <c r="AT311" s="201" t="s">
        <v>142</v>
      </c>
      <c r="AU311" s="201" t="s">
        <v>93</v>
      </c>
      <c r="AY311" s="18" t="s">
        <v>139</v>
      </c>
      <c r="BE311" s="202">
        <f>IF(N311="základná",J311,0)</f>
        <v>0</v>
      </c>
      <c r="BF311" s="202">
        <f>IF(N311="znížená",J311,0)</f>
        <v>0</v>
      </c>
      <c r="BG311" s="202">
        <f>IF(N311="zákl. prenesená",J311,0)</f>
        <v>0</v>
      </c>
      <c r="BH311" s="202">
        <f>IF(N311="zníž. prenesená",J311,0)</f>
        <v>0</v>
      </c>
      <c r="BI311" s="202">
        <f>IF(N311="nulová",J311,0)</f>
        <v>0</v>
      </c>
      <c r="BJ311" s="18" t="s">
        <v>93</v>
      </c>
      <c r="BK311" s="202">
        <f>ROUND(I311*H311,2)</f>
        <v>0</v>
      </c>
      <c r="BL311" s="18" t="s">
        <v>212</v>
      </c>
      <c r="BM311" s="201" t="s">
        <v>547</v>
      </c>
    </row>
    <row r="312" s="12" customFormat="1" ht="22.8" customHeight="1">
      <c r="A312" s="12"/>
      <c r="B312" s="176"/>
      <c r="C312" s="12"/>
      <c r="D312" s="177" t="s">
        <v>74</v>
      </c>
      <c r="E312" s="186" t="s">
        <v>548</v>
      </c>
      <c r="F312" s="186" t="s">
        <v>549</v>
      </c>
      <c r="G312" s="12"/>
      <c r="H312" s="12"/>
      <c r="I312" s="179"/>
      <c r="J312" s="187">
        <f>BK312</f>
        <v>0</v>
      </c>
      <c r="K312" s="12"/>
      <c r="L312" s="176"/>
      <c r="M312" s="180"/>
      <c r="N312" s="181"/>
      <c r="O312" s="181"/>
      <c r="P312" s="182">
        <f>SUM(P313:P314)</f>
        <v>0</v>
      </c>
      <c r="Q312" s="181"/>
      <c r="R312" s="182">
        <f>SUM(R313:R314)</f>
        <v>0</v>
      </c>
      <c r="S312" s="181"/>
      <c r="T312" s="183">
        <f>SUM(T313:T314)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177" t="s">
        <v>93</v>
      </c>
      <c r="AT312" s="184" t="s">
        <v>74</v>
      </c>
      <c r="AU312" s="184" t="s">
        <v>83</v>
      </c>
      <c r="AY312" s="177" t="s">
        <v>139</v>
      </c>
      <c r="BK312" s="185">
        <f>SUM(BK313:BK314)</f>
        <v>0</v>
      </c>
    </row>
    <row r="313" s="2" customFormat="1" ht="24.15" customHeight="1">
      <c r="A313" s="37"/>
      <c r="B313" s="188"/>
      <c r="C313" s="189" t="s">
        <v>550</v>
      </c>
      <c r="D313" s="189" t="s">
        <v>142</v>
      </c>
      <c r="E313" s="190" t="s">
        <v>551</v>
      </c>
      <c r="F313" s="191" t="s">
        <v>552</v>
      </c>
      <c r="G313" s="192" t="s">
        <v>169</v>
      </c>
      <c r="H313" s="193">
        <v>1</v>
      </c>
      <c r="I313" s="194"/>
      <c r="J313" s="195">
        <f>ROUND(I313*H313,2)</f>
        <v>0</v>
      </c>
      <c r="K313" s="196"/>
      <c r="L313" s="38"/>
      <c r="M313" s="197" t="s">
        <v>1</v>
      </c>
      <c r="N313" s="198" t="s">
        <v>41</v>
      </c>
      <c r="O313" s="81"/>
      <c r="P313" s="199">
        <f>O313*H313</f>
        <v>0</v>
      </c>
      <c r="Q313" s="199">
        <v>0</v>
      </c>
      <c r="R313" s="199">
        <f>Q313*H313</f>
        <v>0</v>
      </c>
      <c r="S313" s="199">
        <v>0</v>
      </c>
      <c r="T313" s="200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01" t="s">
        <v>212</v>
      </c>
      <c r="AT313" s="201" t="s">
        <v>142</v>
      </c>
      <c r="AU313" s="201" t="s">
        <v>93</v>
      </c>
      <c r="AY313" s="18" t="s">
        <v>139</v>
      </c>
      <c r="BE313" s="202">
        <f>IF(N313="základná",J313,0)</f>
        <v>0</v>
      </c>
      <c r="BF313" s="202">
        <f>IF(N313="znížená",J313,0)</f>
        <v>0</v>
      </c>
      <c r="BG313" s="202">
        <f>IF(N313="zákl. prenesená",J313,0)</f>
        <v>0</v>
      </c>
      <c r="BH313" s="202">
        <f>IF(N313="zníž. prenesená",J313,0)</f>
        <v>0</v>
      </c>
      <c r="BI313" s="202">
        <f>IF(N313="nulová",J313,0)</f>
        <v>0</v>
      </c>
      <c r="BJ313" s="18" t="s">
        <v>93</v>
      </c>
      <c r="BK313" s="202">
        <f>ROUND(I313*H313,2)</f>
        <v>0</v>
      </c>
      <c r="BL313" s="18" t="s">
        <v>212</v>
      </c>
      <c r="BM313" s="201" t="s">
        <v>553</v>
      </c>
    </row>
    <row r="314" s="2" customFormat="1" ht="21.75" customHeight="1">
      <c r="A314" s="37"/>
      <c r="B314" s="188"/>
      <c r="C314" s="189" t="s">
        <v>554</v>
      </c>
      <c r="D314" s="189" t="s">
        <v>142</v>
      </c>
      <c r="E314" s="190" t="s">
        <v>555</v>
      </c>
      <c r="F314" s="191" t="s">
        <v>556</v>
      </c>
      <c r="G314" s="192" t="s">
        <v>325</v>
      </c>
      <c r="H314" s="252"/>
      <c r="I314" s="194"/>
      <c r="J314" s="195">
        <f>ROUND(I314*H314,2)</f>
        <v>0</v>
      </c>
      <c r="K314" s="196"/>
      <c r="L314" s="38"/>
      <c r="M314" s="197" t="s">
        <v>1</v>
      </c>
      <c r="N314" s="198" t="s">
        <v>41</v>
      </c>
      <c r="O314" s="81"/>
      <c r="P314" s="199">
        <f>O314*H314</f>
        <v>0</v>
      </c>
      <c r="Q314" s="199">
        <v>0</v>
      </c>
      <c r="R314" s="199">
        <f>Q314*H314</f>
        <v>0</v>
      </c>
      <c r="S314" s="199">
        <v>0</v>
      </c>
      <c r="T314" s="200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01" t="s">
        <v>212</v>
      </c>
      <c r="AT314" s="201" t="s">
        <v>142</v>
      </c>
      <c r="AU314" s="201" t="s">
        <v>93</v>
      </c>
      <c r="AY314" s="18" t="s">
        <v>139</v>
      </c>
      <c r="BE314" s="202">
        <f>IF(N314="základná",J314,0)</f>
        <v>0</v>
      </c>
      <c r="BF314" s="202">
        <f>IF(N314="znížená",J314,0)</f>
        <v>0</v>
      </c>
      <c r="BG314" s="202">
        <f>IF(N314="zákl. prenesená",J314,0)</f>
        <v>0</v>
      </c>
      <c r="BH314" s="202">
        <f>IF(N314="zníž. prenesená",J314,0)</f>
        <v>0</v>
      </c>
      <c r="BI314" s="202">
        <f>IF(N314="nulová",J314,0)</f>
        <v>0</v>
      </c>
      <c r="BJ314" s="18" t="s">
        <v>93</v>
      </c>
      <c r="BK314" s="202">
        <f>ROUND(I314*H314,2)</f>
        <v>0</v>
      </c>
      <c r="BL314" s="18" t="s">
        <v>212</v>
      </c>
      <c r="BM314" s="201" t="s">
        <v>557</v>
      </c>
    </row>
    <row r="315" s="12" customFormat="1" ht="25.92" customHeight="1">
      <c r="A315" s="12"/>
      <c r="B315" s="176"/>
      <c r="C315" s="12"/>
      <c r="D315" s="177" t="s">
        <v>74</v>
      </c>
      <c r="E315" s="178" t="s">
        <v>558</v>
      </c>
      <c r="F315" s="178" t="s">
        <v>559</v>
      </c>
      <c r="G315" s="12"/>
      <c r="H315" s="12"/>
      <c r="I315" s="179"/>
      <c r="J315" s="164">
        <f>BK315</f>
        <v>0</v>
      </c>
      <c r="K315" s="12"/>
      <c r="L315" s="176"/>
      <c r="M315" s="180"/>
      <c r="N315" s="181"/>
      <c r="O315" s="181"/>
      <c r="P315" s="182">
        <f>P316</f>
        <v>0</v>
      </c>
      <c r="Q315" s="181"/>
      <c r="R315" s="182">
        <f>R316</f>
        <v>0</v>
      </c>
      <c r="S315" s="181"/>
      <c r="T315" s="183">
        <f>T316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177" t="s">
        <v>166</v>
      </c>
      <c r="AT315" s="184" t="s">
        <v>74</v>
      </c>
      <c r="AU315" s="184" t="s">
        <v>75</v>
      </c>
      <c r="AY315" s="177" t="s">
        <v>139</v>
      </c>
      <c r="BK315" s="185">
        <f>BK316</f>
        <v>0</v>
      </c>
    </row>
    <row r="316" s="2" customFormat="1" ht="24.15" customHeight="1">
      <c r="A316" s="37"/>
      <c r="B316" s="188"/>
      <c r="C316" s="189" t="s">
        <v>560</v>
      </c>
      <c r="D316" s="189" t="s">
        <v>142</v>
      </c>
      <c r="E316" s="190" t="s">
        <v>561</v>
      </c>
      <c r="F316" s="191" t="s">
        <v>562</v>
      </c>
      <c r="G316" s="192" t="s">
        <v>325</v>
      </c>
      <c r="H316" s="252"/>
      <c r="I316" s="194"/>
      <c r="J316" s="195">
        <f>ROUND(I316*H316,2)</f>
        <v>0</v>
      </c>
      <c r="K316" s="196"/>
      <c r="L316" s="38"/>
      <c r="M316" s="197" t="s">
        <v>1</v>
      </c>
      <c r="N316" s="198" t="s">
        <v>41</v>
      </c>
      <c r="O316" s="81"/>
      <c r="P316" s="199">
        <f>O316*H316</f>
        <v>0</v>
      </c>
      <c r="Q316" s="199">
        <v>0</v>
      </c>
      <c r="R316" s="199">
        <f>Q316*H316</f>
        <v>0</v>
      </c>
      <c r="S316" s="199">
        <v>0</v>
      </c>
      <c r="T316" s="200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01" t="s">
        <v>563</v>
      </c>
      <c r="AT316" s="201" t="s">
        <v>142</v>
      </c>
      <c r="AU316" s="201" t="s">
        <v>83</v>
      </c>
      <c r="AY316" s="18" t="s">
        <v>139</v>
      </c>
      <c r="BE316" s="202">
        <f>IF(N316="základná",J316,0)</f>
        <v>0</v>
      </c>
      <c r="BF316" s="202">
        <f>IF(N316="znížená",J316,0)</f>
        <v>0</v>
      </c>
      <c r="BG316" s="202">
        <f>IF(N316="zákl. prenesená",J316,0)</f>
        <v>0</v>
      </c>
      <c r="BH316" s="202">
        <f>IF(N316="zníž. prenesená",J316,0)</f>
        <v>0</v>
      </c>
      <c r="BI316" s="202">
        <f>IF(N316="nulová",J316,0)</f>
        <v>0</v>
      </c>
      <c r="BJ316" s="18" t="s">
        <v>93</v>
      </c>
      <c r="BK316" s="202">
        <f>ROUND(I316*H316,2)</f>
        <v>0</v>
      </c>
      <c r="BL316" s="18" t="s">
        <v>563</v>
      </c>
      <c r="BM316" s="201" t="s">
        <v>564</v>
      </c>
    </row>
    <row r="317" s="2" customFormat="1" ht="49.92" customHeight="1">
      <c r="A317" s="37"/>
      <c r="B317" s="38"/>
      <c r="C317" s="37"/>
      <c r="D317" s="37"/>
      <c r="E317" s="178" t="s">
        <v>241</v>
      </c>
      <c r="F317" s="178" t="s">
        <v>242</v>
      </c>
      <c r="G317" s="37"/>
      <c r="H317" s="37"/>
      <c r="I317" s="37"/>
      <c r="J317" s="164">
        <f>BK317</f>
        <v>0</v>
      </c>
      <c r="K317" s="37"/>
      <c r="L317" s="38"/>
      <c r="M317" s="227"/>
      <c r="N317" s="228"/>
      <c r="O317" s="81"/>
      <c r="P317" s="81"/>
      <c r="Q317" s="81"/>
      <c r="R317" s="81"/>
      <c r="S317" s="81"/>
      <c r="T317" s="82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8" t="s">
        <v>74</v>
      </c>
      <c r="AU317" s="18" t="s">
        <v>75</v>
      </c>
      <c r="AY317" s="18" t="s">
        <v>243</v>
      </c>
      <c r="BK317" s="202">
        <f>SUM(BK318:BK322)</f>
        <v>0</v>
      </c>
    </row>
    <row r="318" s="2" customFormat="1" ht="16.32" customHeight="1">
      <c r="A318" s="37"/>
      <c r="B318" s="38"/>
      <c r="C318" s="229" t="s">
        <v>1</v>
      </c>
      <c r="D318" s="229" t="s">
        <v>142</v>
      </c>
      <c r="E318" s="230" t="s">
        <v>1</v>
      </c>
      <c r="F318" s="231" t="s">
        <v>1</v>
      </c>
      <c r="G318" s="232" t="s">
        <v>1</v>
      </c>
      <c r="H318" s="233"/>
      <c r="I318" s="234"/>
      <c r="J318" s="235">
        <f>BK318</f>
        <v>0</v>
      </c>
      <c r="K318" s="236"/>
      <c r="L318" s="38"/>
      <c r="M318" s="237" t="s">
        <v>1</v>
      </c>
      <c r="N318" s="238" t="s">
        <v>41</v>
      </c>
      <c r="O318" s="81"/>
      <c r="P318" s="81"/>
      <c r="Q318" s="81"/>
      <c r="R318" s="81"/>
      <c r="S318" s="81"/>
      <c r="T318" s="82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8" t="s">
        <v>243</v>
      </c>
      <c r="AU318" s="18" t="s">
        <v>83</v>
      </c>
      <c r="AY318" s="18" t="s">
        <v>243</v>
      </c>
      <c r="BE318" s="202">
        <f>IF(N318="základná",J318,0)</f>
        <v>0</v>
      </c>
      <c r="BF318" s="202">
        <f>IF(N318="znížená",J318,0)</f>
        <v>0</v>
      </c>
      <c r="BG318" s="202">
        <f>IF(N318="zákl. prenesená",J318,0)</f>
        <v>0</v>
      </c>
      <c r="BH318" s="202">
        <f>IF(N318="zníž. prenesená",J318,0)</f>
        <v>0</v>
      </c>
      <c r="BI318" s="202">
        <f>IF(N318="nulová",J318,0)</f>
        <v>0</v>
      </c>
      <c r="BJ318" s="18" t="s">
        <v>93</v>
      </c>
      <c r="BK318" s="202">
        <f>I318*H318</f>
        <v>0</v>
      </c>
    </row>
    <row r="319" s="2" customFormat="1" ht="16.32" customHeight="1">
      <c r="A319" s="37"/>
      <c r="B319" s="38"/>
      <c r="C319" s="229" t="s">
        <v>1</v>
      </c>
      <c r="D319" s="229" t="s">
        <v>142</v>
      </c>
      <c r="E319" s="230" t="s">
        <v>1</v>
      </c>
      <c r="F319" s="231" t="s">
        <v>1</v>
      </c>
      <c r="G319" s="232" t="s">
        <v>1</v>
      </c>
      <c r="H319" s="233"/>
      <c r="I319" s="234"/>
      <c r="J319" s="235">
        <f>BK319</f>
        <v>0</v>
      </c>
      <c r="K319" s="236"/>
      <c r="L319" s="38"/>
      <c r="M319" s="237" t="s">
        <v>1</v>
      </c>
      <c r="N319" s="238" t="s">
        <v>41</v>
      </c>
      <c r="O319" s="81"/>
      <c r="P319" s="81"/>
      <c r="Q319" s="81"/>
      <c r="R319" s="81"/>
      <c r="S319" s="81"/>
      <c r="T319" s="82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8" t="s">
        <v>243</v>
      </c>
      <c r="AU319" s="18" t="s">
        <v>83</v>
      </c>
      <c r="AY319" s="18" t="s">
        <v>243</v>
      </c>
      <c r="BE319" s="202">
        <f>IF(N319="základná",J319,0)</f>
        <v>0</v>
      </c>
      <c r="BF319" s="202">
        <f>IF(N319="znížená",J319,0)</f>
        <v>0</v>
      </c>
      <c r="BG319" s="202">
        <f>IF(N319="zákl. prenesená",J319,0)</f>
        <v>0</v>
      </c>
      <c r="BH319" s="202">
        <f>IF(N319="zníž. prenesená",J319,0)</f>
        <v>0</v>
      </c>
      <c r="BI319" s="202">
        <f>IF(N319="nulová",J319,0)</f>
        <v>0</v>
      </c>
      <c r="BJ319" s="18" t="s">
        <v>93</v>
      </c>
      <c r="BK319" s="202">
        <f>I319*H319</f>
        <v>0</v>
      </c>
    </row>
    <row r="320" s="2" customFormat="1" ht="16.32" customHeight="1">
      <c r="A320" s="37"/>
      <c r="B320" s="38"/>
      <c r="C320" s="229" t="s">
        <v>1</v>
      </c>
      <c r="D320" s="229" t="s">
        <v>142</v>
      </c>
      <c r="E320" s="230" t="s">
        <v>1</v>
      </c>
      <c r="F320" s="231" t="s">
        <v>1</v>
      </c>
      <c r="G320" s="232" t="s">
        <v>1</v>
      </c>
      <c r="H320" s="233"/>
      <c r="I320" s="234"/>
      <c r="J320" s="235">
        <f>BK320</f>
        <v>0</v>
      </c>
      <c r="K320" s="236"/>
      <c r="L320" s="38"/>
      <c r="M320" s="237" t="s">
        <v>1</v>
      </c>
      <c r="N320" s="238" t="s">
        <v>41</v>
      </c>
      <c r="O320" s="81"/>
      <c r="P320" s="81"/>
      <c r="Q320" s="81"/>
      <c r="R320" s="81"/>
      <c r="S320" s="81"/>
      <c r="T320" s="82"/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T320" s="18" t="s">
        <v>243</v>
      </c>
      <c r="AU320" s="18" t="s">
        <v>83</v>
      </c>
      <c r="AY320" s="18" t="s">
        <v>243</v>
      </c>
      <c r="BE320" s="202">
        <f>IF(N320="základná",J320,0)</f>
        <v>0</v>
      </c>
      <c r="BF320" s="202">
        <f>IF(N320="znížená",J320,0)</f>
        <v>0</v>
      </c>
      <c r="BG320" s="202">
        <f>IF(N320="zákl. prenesená",J320,0)</f>
        <v>0</v>
      </c>
      <c r="BH320" s="202">
        <f>IF(N320="zníž. prenesená",J320,0)</f>
        <v>0</v>
      </c>
      <c r="BI320" s="202">
        <f>IF(N320="nulová",J320,0)</f>
        <v>0</v>
      </c>
      <c r="BJ320" s="18" t="s">
        <v>93</v>
      </c>
      <c r="BK320" s="202">
        <f>I320*H320</f>
        <v>0</v>
      </c>
    </row>
    <row r="321" s="2" customFormat="1" ht="16.32" customHeight="1">
      <c r="A321" s="37"/>
      <c r="B321" s="38"/>
      <c r="C321" s="229" t="s">
        <v>1</v>
      </c>
      <c r="D321" s="229" t="s">
        <v>142</v>
      </c>
      <c r="E321" s="230" t="s">
        <v>1</v>
      </c>
      <c r="F321" s="231" t="s">
        <v>1</v>
      </c>
      <c r="G321" s="232" t="s">
        <v>1</v>
      </c>
      <c r="H321" s="233"/>
      <c r="I321" s="234"/>
      <c r="J321" s="235">
        <f>BK321</f>
        <v>0</v>
      </c>
      <c r="K321" s="236"/>
      <c r="L321" s="38"/>
      <c r="M321" s="237" t="s">
        <v>1</v>
      </c>
      <c r="N321" s="238" t="s">
        <v>41</v>
      </c>
      <c r="O321" s="81"/>
      <c r="P321" s="81"/>
      <c r="Q321" s="81"/>
      <c r="R321" s="81"/>
      <c r="S321" s="81"/>
      <c r="T321" s="82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8" t="s">
        <v>243</v>
      </c>
      <c r="AU321" s="18" t="s">
        <v>83</v>
      </c>
      <c r="AY321" s="18" t="s">
        <v>243</v>
      </c>
      <c r="BE321" s="202">
        <f>IF(N321="základná",J321,0)</f>
        <v>0</v>
      </c>
      <c r="BF321" s="202">
        <f>IF(N321="znížená",J321,0)</f>
        <v>0</v>
      </c>
      <c r="BG321" s="202">
        <f>IF(N321="zákl. prenesená",J321,0)</f>
        <v>0</v>
      </c>
      <c r="BH321" s="202">
        <f>IF(N321="zníž. prenesená",J321,0)</f>
        <v>0</v>
      </c>
      <c r="BI321" s="202">
        <f>IF(N321="nulová",J321,0)</f>
        <v>0</v>
      </c>
      <c r="BJ321" s="18" t="s">
        <v>93</v>
      </c>
      <c r="BK321" s="202">
        <f>I321*H321</f>
        <v>0</v>
      </c>
    </row>
    <row r="322" s="2" customFormat="1" ht="16.32" customHeight="1">
      <c r="A322" s="37"/>
      <c r="B322" s="38"/>
      <c r="C322" s="229" t="s">
        <v>1</v>
      </c>
      <c r="D322" s="229" t="s">
        <v>142</v>
      </c>
      <c r="E322" s="230" t="s">
        <v>1</v>
      </c>
      <c r="F322" s="231" t="s">
        <v>1</v>
      </c>
      <c r="G322" s="232" t="s">
        <v>1</v>
      </c>
      <c r="H322" s="233"/>
      <c r="I322" s="234"/>
      <c r="J322" s="235">
        <f>BK322</f>
        <v>0</v>
      </c>
      <c r="K322" s="236"/>
      <c r="L322" s="38"/>
      <c r="M322" s="237" t="s">
        <v>1</v>
      </c>
      <c r="N322" s="238" t="s">
        <v>41</v>
      </c>
      <c r="O322" s="239"/>
      <c r="P322" s="239"/>
      <c r="Q322" s="239"/>
      <c r="R322" s="239"/>
      <c r="S322" s="239"/>
      <c r="T322" s="240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T322" s="18" t="s">
        <v>243</v>
      </c>
      <c r="AU322" s="18" t="s">
        <v>83</v>
      </c>
      <c r="AY322" s="18" t="s">
        <v>243</v>
      </c>
      <c r="BE322" s="202">
        <f>IF(N322="základná",J322,0)</f>
        <v>0</v>
      </c>
      <c r="BF322" s="202">
        <f>IF(N322="znížená",J322,0)</f>
        <v>0</v>
      </c>
      <c r="BG322" s="202">
        <f>IF(N322="zákl. prenesená",J322,0)</f>
        <v>0</v>
      </c>
      <c r="BH322" s="202">
        <f>IF(N322="zníž. prenesená",J322,0)</f>
        <v>0</v>
      </c>
      <c r="BI322" s="202">
        <f>IF(N322="nulová",J322,0)</f>
        <v>0</v>
      </c>
      <c r="BJ322" s="18" t="s">
        <v>93</v>
      </c>
      <c r="BK322" s="202">
        <f>I322*H322</f>
        <v>0</v>
      </c>
    </row>
    <row r="323" s="2" customFormat="1" ht="6.96" customHeight="1">
      <c r="A323" s="37"/>
      <c r="B323" s="64"/>
      <c r="C323" s="65"/>
      <c r="D323" s="65"/>
      <c r="E323" s="65"/>
      <c r="F323" s="65"/>
      <c r="G323" s="65"/>
      <c r="H323" s="65"/>
      <c r="I323" s="65"/>
      <c r="J323" s="65"/>
      <c r="K323" s="65"/>
      <c r="L323" s="38"/>
      <c r="M323" s="37"/>
      <c r="O323" s="37"/>
      <c r="P323" s="37"/>
      <c r="Q323" s="37"/>
      <c r="R323" s="37"/>
      <c r="S323" s="37"/>
      <c r="T323" s="37"/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</row>
  </sheetData>
  <autoFilter ref="C133:K322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dataValidations count="2">
    <dataValidation type="list" allowBlank="1" showInputMessage="1" showErrorMessage="1" error="Povolené sú hodnoty K, M." sqref="D318:D323">
      <formula1>"K, M"</formula1>
    </dataValidation>
    <dataValidation type="list" allowBlank="1" showInputMessage="1" showErrorMessage="1" error="Povolené sú hodnoty základná, znížená, nulová." sqref="N318:N32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1" customFormat="1" ht="12" customHeight="1">
      <c r="B8" s="21"/>
      <c r="D8" s="31" t="s">
        <v>109</v>
      </c>
      <c r="L8" s="21"/>
    </row>
    <row r="9" s="2" customFormat="1" ht="16.5" customHeight="1">
      <c r="A9" s="37"/>
      <c r="B9" s="38"/>
      <c r="C9" s="37"/>
      <c r="D9" s="37"/>
      <c r="E9" s="133" t="s">
        <v>565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566</v>
      </c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71" t="s">
        <v>567</v>
      </c>
      <c r="F11" s="37"/>
      <c r="G11" s="37"/>
      <c r="H11" s="37"/>
      <c r="I11" s="37"/>
      <c r="J11" s="37"/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17</v>
      </c>
      <c r="E13" s="37"/>
      <c r="F13" s="26" t="s">
        <v>1</v>
      </c>
      <c r="G13" s="37"/>
      <c r="H13" s="37"/>
      <c r="I13" s="31" t="s">
        <v>18</v>
      </c>
      <c r="J13" s="26" t="s">
        <v>1</v>
      </c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19</v>
      </c>
      <c r="E14" s="37"/>
      <c r="F14" s="26" t="s">
        <v>568</v>
      </c>
      <c r="G14" s="37"/>
      <c r="H14" s="37"/>
      <c r="I14" s="31" t="s">
        <v>21</v>
      </c>
      <c r="J14" s="73" t="str">
        <f>'Rekapitulácia stavby'!AN8</f>
        <v>31. 5. 2024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23</v>
      </c>
      <c r="E16" s="37"/>
      <c r="F16" s="37"/>
      <c r="G16" s="37"/>
      <c r="H16" s="37"/>
      <c r="I16" s="31" t="s">
        <v>24</v>
      </c>
      <c r="J16" s="26" t="str">
        <f>IF('Rekapitulácia stavby'!AN10="","",'Rekapitulácia stavby'!AN10)</f>
        <v/>
      </c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IF('Rekapitulácia stavby'!E11="","",'Rekapitulácia stavby'!E11)</f>
        <v>Odvoz a likvidácia odpadu a.s.</v>
      </c>
      <c r="F17" s="37"/>
      <c r="G17" s="37"/>
      <c r="H17" s="37"/>
      <c r="I17" s="31" t="s">
        <v>26</v>
      </c>
      <c r="J17" s="26" t="str">
        <f>IF('Rekapitulácia stavby'!AN11="","",'Rekapitulácia stavby'!AN11)</f>
        <v/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24</v>
      </c>
      <c r="J19" s="32" t="str">
        <f>'Rekapitulácia stavby'!AN13</f>
        <v>Vyplň údaj</v>
      </c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'Rekapitulácia stavby'!E14</f>
        <v>Vyplň údaj</v>
      </c>
      <c r="F20" s="26"/>
      <c r="G20" s="26"/>
      <c r="H20" s="26"/>
      <c r="I20" s="31" t="s">
        <v>26</v>
      </c>
      <c r="J20" s="32" t="str">
        <f>'Rekapitulácia stavby'!AN14</f>
        <v>Vyplň údaj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24</v>
      </c>
      <c r="J22" s="26" t="str">
        <f>IF('Rekapitulácia stavby'!AN16="","",'Rekapitulácia stavby'!AN16)</f>
        <v/>
      </c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IF('Rekapitulácia stavby'!E17="","",'Rekapitulácia stavby'!E17)</f>
        <v>HR-PROJECT s.r.o.</v>
      </c>
      <c r="F23" s="37"/>
      <c r="G23" s="37"/>
      <c r="H23" s="37"/>
      <c r="I23" s="31" t="s">
        <v>26</v>
      </c>
      <c r="J23" s="26" t="str">
        <f>IF('Rekapitulácia stavby'!AN17="","",'Rekapitulácia stavby'!AN17)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24</v>
      </c>
      <c r="J25" s="26" t="str">
        <f>IF('Rekapitulácia stavby'!AN19="","",'Rekapitulácia stavby'!AN19)</f>
        <v/>
      </c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IF('Rekapitulácia stavby'!E20="","",'Rekapitulácia stavby'!E20)</f>
        <v>Vladimír Pilnik</v>
      </c>
      <c r="F26" s="37"/>
      <c r="G26" s="37"/>
      <c r="H26" s="37"/>
      <c r="I26" s="31" t="s">
        <v>26</v>
      </c>
      <c r="J26" s="26" t="str">
        <f>IF('Rekapitulácia stavby'!AN20="","",'Rekapitulácia stavby'!AN20)</f>
        <v/>
      </c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34</v>
      </c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4"/>
      <c r="B29" s="135"/>
      <c r="C29" s="134"/>
      <c r="D29" s="134"/>
      <c r="E29" s="35" t="s">
        <v>1</v>
      </c>
      <c r="F29" s="35"/>
      <c r="G29" s="35"/>
      <c r="H29" s="35"/>
      <c r="I29" s="134"/>
      <c r="J29" s="134"/>
      <c r="K29" s="134"/>
      <c r="L29" s="136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7" t="s">
        <v>35</v>
      </c>
      <c r="E32" s="37"/>
      <c r="F32" s="37"/>
      <c r="G32" s="37"/>
      <c r="H32" s="37"/>
      <c r="I32" s="37"/>
      <c r="J32" s="100">
        <f>ROUND(J126,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8" t="s">
        <v>39</v>
      </c>
      <c r="E35" s="44" t="s">
        <v>40</v>
      </c>
      <c r="F35" s="139">
        <f>ROUND((ROUND((SUM(BE126:BE217)),  2) + SUM(BE219:BE223)), 2)</f>
        <v>0</v>
      </c>
      <c r="G35" s="140"/>
      <c r="H35" s="140"/>
      <c r="I35" s="141">
        <v>0.20000000000000001</v>
      </c>
      <c r="J35" s="139">
        <f>ROUND((ROUND(((SUM(BE126:BE217))*I35),  2) + (SUM(BE219:BE223)*I35)),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9">
        <f>ROUND((ROUND((SUM(BF126:BF217)),  2) + SUM(BF219:BF223)), 2)</f>
        <v>0</v>
      </c>
      <c r="G36" s="140"/>
      <c r="H36" s="140"/>
      <c r="I36" s="141">
        <v>0.20000000000000001</v>
      </c>
      <c r="J36" s="139">
        <f>ROUND((ROUND(((SUM(BF126:BF217))*I36),  2) + (SUM(BF219:BF223)*I36)),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42">
        <f>ROUND((ROUND((SUM(BG126:BG217)),  2) + SUM(BG219:BG223)), 2)</f>
        <v>0</v>
      </c>
      <c r="G37" s="37"/>
      <c r="H37" s="37"/>
      <c r="I37" s="143">
        <v>0.20000000000000001</v>
      </c>
      <c r="J37" s="142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42">
        <f>ROUND((ROUND((SUM(BH126:BH217)),  2) + SUM(BH219:BH223)), 2)</f>
        <v>0</v>
      </c>
      <c r="G38" s="37"/>
      <c r="H38" s="37"/>
      <c r="I38" s="143">
        <v>0.20000000000000001</v>
      </c>
      <c r="J38" s="142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9">
        <f>ROUND((ROUND((SUM(BI126:BI217)),  2) + SUM(BI219:BI223)), 2)</f>
        <v>0</v>
      </c>
      <c r="G39" s="140"/>
      <c r="H39" s="140"/>
      <c r="I39" s="141">
        <v>0</v>
      </c>
      <c r="J39" s="139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4"/>
      <c r="D41" s="145" t="s">
        <v>45</v>
      </c>
      <c r="E41" s="85"/>
      <c r="F41" s="85"/>
      <c r="G41" s="146" t="s">
        <v>46</v>
      </c>
      <c r="H41" s="147" t="s">
        <v>47</v>
      </c>
      <c r="I41" s="85"/>
      <c r="J41" s="148">
        <f>SUM(J32:J39)</f>
        <v>0</v>
      </c>
      <c r="K41" s="149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109</v>
      </c>
      <c r="L86" s="21"/>
    </row>
    <row r="87" s="2" customFormat="1" ht="16.5" customHeight="1">
      <c r="A87" s="37"/>
      <c r="B87" s="38"/>
      <c r="C87" s="37"/>
      <c r="D87" s="37"/>
      <c r="E87" s="133" t="s">
        <v>565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71" t="str">
        <f>E11</f>
        <v>01 - Napájacie rozvody, svetelná a zásuvková elektroinštalácia</v>
      </c>
      <c r="F89" s="37"/>
      <c r="G89" s="37"/>
      <c r="H89" s="37"/>
      <c r="I89" s="37"/>
      <c r="J89" s="37"/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19</v>
      </c>
      <c r="D91" s="37"/>
      <c r="E91" s="37"/>
      <c r="F91" s="26" t="str">
        <f>F14</f>
        <v xml:space="preserve"> </v>
      </c>
      <c r="G91" s="37"/>
      <c r="H91" s="37"/>
      <c r="I91" s="31" t="s">
        <v>21</v>
      </c>
      <c r="J91" s="73" t="str">
        <f>IF(J14="","",J14)</f>
        <v>31. 5. 2024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23</v>
      </c>
      <c r="D93" s="37"/>
      <c r="E93" s="37"/>
      <c r="F93" s="26" t="str">
        <f>E17</f>
        <v>Odvoz a likvidácia odpadu a.s.</v>
      </c>
      <c r="G93" s="37"/>
      <c r="H93" s="37"/>
      <c r="I93" s="31" t="s">
        <v>29</v>
      </c>
      <c r="J93" s="35" t="str">
        <f>E23</f>
        <v>HR-PROJECT s.r.o.</v>
      </c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32</v>
      </c>
      <c r="J94" s="35" t="str">
        <f>E26</f>
        <v>Vladimír Pilnik</v>
      </c>
      <c r="K94" s="37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2" t="s">
        <v>112</v>
      </c>
      <c r="D96" s="144"/>
      <c r="E96" s="144"/>
      <c r="F96" s="144"/>
      <c r="G96" s="144"/>
      <c r="H96" s="144"/>
      <c r="I96" s="144"/>
      <c r="J96" s="153" t="s">
        <v>113</v>
      </c>
      <c r="K96" s="144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54" t="s">
        <v>114</v>
      </c>
      <c r="D98" s="37"/>
      <c r="E98" s="37"/>
      <c r="F98" s="37"/>
      <c r="G98" s="37"/>
      <c r="H98" s="37"/>
      <c r="I98" s="37"/>
      <c r="J98" s="100">
        <f>J126</f>
        <v>0</v>
      </c>
      <c r="K98" s="37"/>
      <c r="L98" s="5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55"/>
      <c r="C99" s="9"/>
      <c r="D99" s="156" t="s">
        <v>569</v>
      </c>
      <c r="E99" s="157"/>
      <c r="F99" s="157"/>
      <c r="G99" s="157"/>
      <c r="H99" s="157"/>
      <c r="I99" s="157"/>
      <c r="J99" s="158">
        <f>J127</f>
        <v>0</v>
      </c>
      <c r="K99" s="9"/>
      <c r="L99" s="15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9"/>
      <c r="C100" s="10"/>
      <c r="D100" s="160" t="s">
        <v>570</v>
      </c>
      <c r="E100" s="161"/>
      <c r="F100" s="161"/>
      <c r="G100" s="161"/>
      <c r="H100" s="161"/>
      <c r="I100" s="161"/>
      <c r="J100" s="162">
        <f>J128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5"/>
      <c r="C101" s="9"/>
      <c r="D101" s="156" t="s">
        <v>571</v>
      </c>
      <c r="E101" s="157"/>
      <c r="F101" s="157"/>
      <c r="G101" s="157"/>
      <c r="H101" s="157"/>
      <c r="I101" s="157"/>
      <c r="J101" s="158">
        <f>J131</f>
        <v>0</v>
      </c>
      <c r="K101" s="9"/>
      <c r="L101" s="15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9"/>
      <c r="C102" s="10"/>
      <c r="D102" s="160" t="s">
        <v>572</v>
      </c>
      <c r="E102" s="161"/>
      <c r="F102" s="161"/>
      <c r="G102" s="161"/>
      <c r="H102" s="161"/>
      <c r="I102" s="161"/>
      <c r="J102" s="162">
        <f>J132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55"/>
      <c r="C103" s="9"/>
      <c r="D103" s="156" t="s">
        <v>573</v>
      </c>
      <c r="E103" s="157"/>
      <c r="F103" s="157"/>
      <c r="G103" s="157"/>
      <c r="H103" s="157"/>
      <c r="I103" s="157"/>
      <c r="J103" s="158">
        <f>J211</f>
        <v>0</v>
      </c>
      <c r="K103" s="9"/>
      <c r="L103" s="15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1.84" customHeight="1">
      <c r="A104" s="9"/>
      <c r="B104" s="155"/>
      <c r="C104" s="9"/>
      <c r="D104" s="163" t="s">
        <v>124</v>
      </c>
      <c r="E104" s="9"/>
      <c r="F104" s="9"/>
      <c r="G104" s="9"/>
      <c r="H104" s="9"/>
      <c r="I104" s="9"/>
      <c r="J104" s="164">
        <f>J218</f>
        <v>0</v>
      </c>
      <c r="K104" s="9"/>
      <c r="L104" s="15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7"/>
      <c r="D105" s="37"/>
      <c r="E105" s="37"/>
      <c r="F105" s="37"/>
      <c r="G105" s="37"/>
      <c r="H105" s="37"/>
      <c r="I105" s="37"/>
      <c r="J105" s="37"/>
      <c r="K105" s="37"/>
      <c r="L105" s="59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59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125</v>
      </c>
      <c r="D111" s="37"/>
      <c r="E111" s="37"/>
      <c r="F111" s="37"/>
      <c r="G111" s="37"/>
      <c r="H111" s="37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7"/>
      <c r="D112" s="37"/>
      <c r="E112" s="37"/>
      <c r="F112" s="37"/>
      <c r="G112" s="37"/>
      <c r="H112" s="37"/>
      <c r="I112" s="37"/>
      <c r="J112" s="37"/>
      <c r="K112" s="37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15</v>
      </c>
      <c r="D113" s="37"/>
      <c r="E113" s="37"/>
      <c r="F113" s="37"/>
      <c r="G113" s="37"/>
      <c r="H113" s="37"/>
      <c r="I113" s="37"/>
      <c r="J113" s="37"/>
      <c r="K113" s="37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26.25" customHeight="1">
      <c r="A114" s="37"/>
      <c r="B114" s="38"/>
      <c r="C114" s="37"/>
      <c r="D114" s="37"/>
      <c r="E114" s="133" t="str">
        <f>E7</f>
        <v>Rekonštrukcia a prestavba skladových priestorov na kancelárske priestory</v>
      </c>
      <c r="F114" s="31"/>
      <c r="G114" s="31"/>
      <c r="H114" s="31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1" customFormat="1" ht="12" customHeight="1">
      <c r="B115" s="21"/>
      <c r="C115" s="31" t="s">
        <v>109</v>
      </c>
      <c r="L115" s="21"/>
    </row>
    <row r="116" s="2" customFormat="1" ht="16.5" customHeight="1">
      <c r="A116" s="37"/>
      <c r="B116" s="38"/>
      <c r="C116" s="37"/>
      <c r="D116" s="37"/>
      <c r="E116" s="133" t="s">
        <v>565</v>
      </c>
      <c r="F116" s="37"/>
      <c r="G116" s="37"/>
      <c r="H116" s="37"/>
      <c r="I116" s="37"/>
      <c r="J116" s="37"/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566</v>
      </c>
      <c r="D117" s="37"/>
      <c r="E117" s="37"/>
      <c r="F117" s="37"/>
      <c r="G117" s="37"/>
      <c r="H117" s="37"/>
      <c r="I117" s="37"/>
      <c r="J117" s="37"/>
      <c r="K117" s="3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71" t="str">
        <f>E11</f>
        <v>01 - Napájacie rozvody, svetelná a zásuvková elektroinštalácia</v>
      </c>
      <c r="F118" s="37"/>
      <c r="G118" s="37"/>
      <c r="H118" s="37"/>
      <c r="I118" s="37"/>
      <c r="J118" s="37"/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2" customHeight="1">
      <c r="A120" s="37"/>
      <c r="B120" s="38"/>
      <c r="C120" s="31" t="s">
        <v>19</v>
      </c>
      <c r="D120" s="37"/>
      <c r="E120" s="37"/>
      <c r="F120" s="26" t="str">
        <f>F14</f>
        <v xml:space="preserve"> </v>
      </c>
      <c r="G120" s="37"/>
      <c r="H120" s="37"/>
      <c r="I120" s="31" t="s">
        <v>21</v>
      </c>
      <c r="J120" s="73" t="str">
        <f>IF(J14="","",J14)</f>
        <v>31. 5. 2024</v>
      </c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23</v>
      </c>
      <c r="D122" s="37"/>
      <c r="E122" s="37"/>
      <c r="F122" s="26" t="str">
        <f>E17</f>
        <v>Odvoz a likvidácia odpadu a.s.</v>
      </c>
      <c r="G122" s="37"/>
      <c r="H122" s="37"/>
      <c r="I122" s="31" t="s">
        <v>29</v>
      </c>
      <c r="J122" s="35" t="str">
        <f>E23</f>
        <v>HR-PROJECT s.r.o.</v>
      </c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27</v>
      </c>
      <c r="D123" s="37"/>
      <c r="E123" s="37"/>
      <c r="F123" s="26" t="str">
        <f>IF(E20="","",E20)</f>
        <v>Vyplň údaj</v>
      </c>
      <c r="G123" s="37"/>
      <c r="H123" s="37"/>
      <c r="I123" s="31" t="s">
        <v>32</v>
      </c>
      <c r="J123" s="35" t="str">
        <f>E26</f>
        <v>Vladimír Pilnik</v>
      </c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0.32" customHeight="1">
      <c r="A124" s="37"/>
      <c r="B124" s="38"/>
      <c r="C124" s="37"/>
      <c r="D124" s="37"/>
      <c r="E124" s="37"/>
      <c r="F124" s="37"/>
      <c r="G124" s="37"/>
      <c r="H124" s="37"/>
      <c r="I124" s="37"/>
      <c r="J124" s="37"/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11" customFormat="1" ht="29.28" customHeight="1">
      <c r="A125" s="165"/>
      <c r="B125" s="166"/>
      <c r="C125" s="167" t="s">
        <v>126</v>
      </c>
      <c r="D125" s="168" t="s">
        <v>60</v>
      </c>
      <c r="E125" s="168" t="s">
        <v>56</v>
      </c>
      <c r="F125" s="168" t="s">
        <v>57</v>
      </c>
      <c r="G125" s="168" t="s">
        <v>127</v>
      </c>
      <c r="H125" s="168" t="s">
        <v>128</v>
      </c>
      <c r="I125" s="168" t="s">
        <v>129</v>
      </c>
      <c r="J125" s="169" t="s">
        <v>113</v>
      </c>
      <c r="K125" s="170" t="s">
        <v>130</v>
      </c>
      <c r="L125" s="171"/>
      <c r="M125" s="90" t="s">
        <v>1</v>
      </c>
      <c r="N125" s="91" t="s">
        <v>39</v>
      </c>
      <c r="O125" s="91" t="s">
        <v>131</v>
      </c>
      <c r="P125" s="91" t="s">
        <v>132</v>
      </c>
      <c r="Q125" s="91" t="s">
        <v>133</v>
      </c>
      <c r="R125" s="91" t="s">
        <v>134</v>
      </c>
      <c r="S125" s="91" t="s">
        <v>135</v>
      </c>
      <c r="T125" s="92" t="s">
        <v>136</v>
      </c>
      <c r="U125" s="165"/>
      <c r="V125" s="165"/>
      <c r="W125" s="165"/>
      <c r="X125" s="165"/>
      <c r="Y125" s="165"/>
      <c r="Z125" s="165"/>
      <c r="AA125" s="165"/>
      <c r="AB125" s="165"/>
      <c r="AC125" s="165"/>
      <c r="AD125" s="165"/>
      <c r="AE125" s="165"/>
    </row>
    <row r="126" s="2" customFormat="1" ht="22.8" customHeight="1">
      <c r="A126" s="37"/>
      <c r="B126" s="38"/>
      <c r="C126" s="97" t="s">
        <v>114</v>
      </c>
      <c r="D126" s="37"/>
      <c r="E126" s="37"/>
      <c r="F126" s="37"/>
      <c r="G126" s="37"/>
      <c r="H126" s="37"/>
      <c r="I126" s="37"/>
      <c r="J126" s="172">
        <f>BK126</f>
        <v>0</v>
      </c>
      <c r="K126" s="37"/>
      <c r="L126" s="38"/>
      <c r="M126" s="93"/>
      <c r="N126" s="77"/>
      <c r="O126" s="94"/>
      <c r="P126" s="173">
        <f>P127+P131+P211+P218</f>
        <v>0</v>
      </c>
      <c r="Q126" s="94"/>
      <c r="R126" s="173">
        <f>R127+R131+R211+R218</f>
        <v>0.045249999999999999</v>
      </c>
      <c r="S126" s="94"/>
      <c r="T126" s="174">
        <f>T127+T131+T211+T218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8" t="s">
        <v>74</v>
      </c>
      <c r="AU126" s="18" t="s">
        <v>115</v>
      </c>
      <c r="BK126" s="175">
        <f>BK127+BK131+BK211+BK218</f>
        <v>0</v>
      </c>
    </row>
    <row r="127" s="12" customFormat="1" ht="25.92" customHeight="1">
      <c r="A127" s="12"/>
      <c r="B127" s="176"/>
      <c r="C127" s="12"/>
      <c r="D127" s="177" t="s">
        <v>74</v>
      </c>
      <c r="E127" s="178" t="s">
        <v>137</v>
      </c>
      <c r="F127" s="178" t="s">
        <v>574</v>
      </c>
      <c r="G127" s="12"/>
      <c r="H127" s="12"/>
      <c r="I127" s="179"/>
      <c r="J127" s="164">
        <f>BK127</f>
        <v>0</v>
      </c>
      <c r="K127" s="12"/>
      <c r="L127" s="176"/>
      <c r="M127" s="180"/>
      <c r="N127" s="181"/>
      <c r="O127" s="181"/>
      <c r="P127" s="182">
        <f>P128</f>
        <v>0</v>
      </c>
      <c r="Q127" s="181"/>
      <c r="R127" s="182">
        <f>R128</f>
        <v>0</v>
      </c>
      <c r="S127" s="181"/>
      <c r="T127" s="18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7" t="s">
        <v>83</v>
      </c>
      <c r="AT127" s="184" t="s">
        <v>74</v>
      </c>
      <c r="AU127" s="184" t="s">
        <v>75</v>
      </c>
      <c r="AY127" s="177" t="s">
        <v>139</v>
      </c>
      <c r="BK127" s="185">
        <f>BK128</f>
        <v>0</v>
      </c>
    </row>
    <row r="128" s="12" customFormat="1" ht="22.8" customHeight="1">
      <c r="A128" s="12"/>
      <c r="B128" s="176"/>
      <c r="C128" s="12"/>
      <c r="D128" s="177" t="s">
        <v>74</v>
      </c>
      <c r="E128" s="186" t="s">
        <v>140</v>
      </c>
      <c r="F128" s="186" t="s">
        <v>575</v>
      </c>
      <c r="G128" s="12"/>
      <c r="H128" s="12"/>
      <c r="I128" s="179"/>
      <c r="J128" s="187">
        <f>BK128</f>
        <v>0</v>
      </c>
      <c r="K128" s="12"/>
      <c r="L128" s="176"/>
      <c r="M128" s="180"/>
      <c r="N128" s="181"/>
      <c r="O128" s="181"/>
      <c r="P128" s="182">
        <f>SUM(P129:P130)</f>
        <v>0</v>
      </c>
      <c r="Q128" s="181"/>
      <c r="R128" s="182">
        <f>SUM(R129:R130)</f>
        <v>0</v>
      </c>
      <c r="S128" s="181"/>
      <c r="T128" s="18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7" t="s">
        <v>83</v>
      </c>
      <c r="AT128" s="184" t="s">
        <v>74</v>
      </c>
      <c r="AU128" s="184" t="s">
        <v>83</v>
      </c>
      <c r="AY128" s="177" t="s">
        <v>139</v>
      </c>
      <c r="BK128" s="185">
        <f>SUM(BK129:BK130)</f>
        <v>0</v>
      </c>
    </row>
    <row r="129" s="2" customFormat="1" ht="24.15" customHeight="1">
      <c r="A129" s="37"/>
      <c r="B129" s="188"/>
      <c r="C129" s="189" t="s">
        <v>83</v>
      </c>
      <c r="D129" s="189" t="s">
        <v>142</v>
      </c>
      <c r="E129" s="190" t="s">
        <v>576</v>
      </c>
      <c r="F129" s="191" t="s">
        <v>577</v>
      </c>
      <c r="G129" s="192" t="s">
        <v>169</v>
      </c>
      <c r="H129" s="193">
        <v>8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41</v>
      </c>
      <c r="O129" s="8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146</v>
      </c>
      <c r="AT129" s="201" t="s">
        <v>142</v>
      </c>
      <c r="AU129" s="201" t="s">
        <v>93</v>
      </c>
      <c r="AY129" s="18" t="s">
        <v>139</v>
      </c>
      <c r="BE129" s="202">
        <f>IF(N129="základná",J129,0)</f>
        <v>0</v>
      </c>
      <c r="BF129" s="202">
        <f>IF(N129="znížená",J129,0)</f>
        <v>0</v>
      </c>
      <c r="BG129" s="202">
        <f>IF(N129="zákl. prenesená",J129,0)</f>
        <v>0</v>
      </c>
      <c r="BH129" s="202">
        <f>IF(N129="zníž. prenesená",J129,0)</f>
        <v>0</v>
      </c>
      <c r="BI129" s="202">
        <f>IF(N129="nulová",J129,0)</f>
        <v>0</v>
      </c>
      <c r="BJ129" s="18" t="s">
        <v>93</v>
      </c>
      <c r="BK129" s="202">
        <f>ROUND(I129*H129,2)</f>
        <v>0</v>
      </c>
      <c r="BL129" s="18" t="s">
        <v>146</v>
      </c>
      <c r="BM129" s="201" t="s">
        <v>93</v>
      </c>
    </row>
    <row r="130" s="2" customFormat="1" ht="37.8" customHeight="1">
      <c r="A130" s="37"/>
      <c r="B130" s="188"/>
      <c r="C130" s="189" t="s">
        <v>93</v>
      </c>
      <c r="D130" s="189" t="s">
        <v>142</v>
      </c>
      <c r="E130" s="190" t="s">
        <v>578</v>
      </c>
      <c r="F130" s="191" t="s">
        <v>579</v>
      </c>
      <c r="G130" s="192" t="s">
        <v>158</v>
      </c>
      <c r="H130" s="193">
        <v>16</v>
      </c>
      <c r="I130" s="194"/>
      <c r="J130" s="195">
        <f>ROUND(I130*H130,2)</f>
        <v>0</v>
      </c>
      <c r="K130" s="196"/>
      <c r="L130" s="38"/>
      <c r="M130" s="197" t="s">
        <v>1</v>
      </c>
      <c r="N130" s="198" t="s">
        <v>41</v>
      </c>
      <c r="O130" s="8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146</v>
      </c>
      <c r="AT130" s="201" t="s">
        <v>142</v>
      </c>
      <c r="AU130" s="201" t="s">
        <v>93</v>
      </c>
      <c r="AY130" s="18" t="s">
        <v>139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8" t="s">
        <v>93</v>
      </c>
      <c r="BK130" s="202">
        <f>ROUND(I130*H130,2)</f>
        <v>0</v>
      </c>
      <c r="BL130" s="18" t="s">
        <v>146</v>
      </c>
      <c r="BM130" s="201" t="s">
        <v>146</v>
      </c>
    </row>
    <row r="131" s="12" customFormat="1" ht="25.92" customHeight="1">
      <c r="A131" s="12"/>
      <c r="B131" s="176"/>
      <c r="C131" s="12"/>
      <c r="D131" s="177" t="s">
        <v>74</v>
      </c>
      <c r="E131" s="178" t="s">
        <v>295</v>
      </c>
      <c r="F131" s="178" t="s">
        <v>580</v>
      </c>
      <c r="G131" s="12"/>
      <c r="H131" s="12"/>
      <c r="I131" s="179"/>
      <c r="J131" s="164">
        <f>BK131</f>
        <v>0</v>
      </c>
      <c r="K131" s="12"/>
      <c r="L131" s="176"/>
      <c r="M131" s="180"/>
      <c r="N131" s="181"/>
      <c r="O131" s="181"/>
      <c r="P131" s="182">
        <f>P132</f>
        <v>0</v>
      </c>
      <c r="Q131" s="181"/>
      <c r="R131" s="182">
        <f>R132</f>
        <v>0.045249999999999999</v>
      </c>
      <c r="S131" s="181"/>
      <c r="T131" s="18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7" t="s">
        <v>155</v>
      </c>
      <c r="AT131" s="184" t="s">
        <v>74</v>
      </c>
      <c r="AU131" s="184" t="s">
        <v>75</v>
      </c>
      <c r="AY131" s="177" t="s">
        <v>139</v>
      </c>
      <c r="BK131" s="185">
        <f>BK132</f>
        <v>0</v>
      </c>
    </row>
    <row r="132" s="12" customFormat="1" ht="22.8" customHeight="1">
      <c r="A132" s="12"/>
      <c r="B132" s="176"/>
      <c r="C132" s="12"/>
      <c r="D132" s="177" t="s">
        <v>74</v>
      </c>
      <c r="E132" s="186" t="s">
        <v>581</v>
      </c>
      <c r="F132" s="186" t="s">
        <v>582</v>
      </c>
      <c r="G132" s="12"/>
      <c r="H132" s="12"/>
      <c r="I132" s="179"/>
      <c r="J132" s="187">
        <f>BK132</f>
        <v>0</v>
      </c>
      <c r="K132" s="12"/>
      <c r="L132" s="176"/>
      <c r="M132" s="180"/>
      <c r="N132" s="181"/>
      <c r="O132" s="181"/>
      <c r="P132" s="182">
        <f>SUM(P133:P210)</f>
        <v>0</v>
      </c>
      <c r="Q132" s="181"/>
      <c r="R132" s="182">
        <f>SUM(R133:R210)</f>
        <v>0.045249999999999999</v>
      </c>
      <c r="S132" s="181"/>
      <c r="T132" s="183">
        <f>SUM(T133:T210)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7" t="s">
        <v>155</v>
      </c>
      <c r="AT132" s="184" t="s">
        <v>74</v>
      </c>
      <c r="AU132" s="184" t="s">
        <v>83</v>
      </c>
      <c r="AY132" s="177" t="s">
        <v>139</v>
      </c>
      <c r="BK132" s="185">
        <f>SUM(BK133:BK210)</f>
        <v>0</v>
      </c>
    </row>
    <row r="133" s="2" customFormat="1" ht="24.15" customHeight="1">
      <c r="A133" s="37"/>
      <c r="B133" s="188"/>
      <c r="C133" s="189" t="s">
        <v>155</v>
      </c>
      <c r="D133" s="189" t="s">
        <v>142</v>
      </c>
      <c r="E133" s="190" t="s">
        <v>583</v>
      </c>
      <c r="F133" s="191" t="s">
        <v>584</v>
      </c>
      <c r="G133" s="192" t="s">
        <v>158</v>
      </c>
      <c r="H133" s="193">
        <v>181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41</v>
      </c>
      <c r="O133" s="8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550</v>
      </c>
      <c r="AT133" s="201" t="s">
        <v>142</v>
      </c>
      <c r="AU133" s="201" t="s">
        <v>93</v>
      </c>
      <c r="AY133" s="18" t="s">
        <v>139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8" t="s">
        <v>93</v>
      </c>
      <c r="BK133" s="202">
        <f>ROUND(I133*H133,2)</f>
        <v>0</v>
      </c>
      <c r="BL133" s="18" t="s">
        <v>550</v>
      </c>
      <c r="BM133" s="201" t="s">
        <v>585</v>
      </c>
    </row>
    <row r="134" s="2" customFormat="1" ht="16.5" customHeight="1">
      <c r="A134" s="37"/>
      <c r="B134" s="188"/>
      <c r="C134" s="241" t="s">
        <v>146</v>
      </c>
      <c r="D134" s="241" t="s">
        <v>295</v>
      </c>
      <c r="E134" s="242" t="s">
        <v>586</v>
      </c>
      <c r="F134" s="243" t="s">
        <v>587</v>
      </c>
      <c r="G134" s="244" t="s">
        <v>158</v>
      </c>
      <c r="H134" s="245">
        <v>181</v>
      </c>
      <c r="I134" s="246"/>
      <c r="J134" s="247">
        <f>ROUND(I134*H134,2)</f>
        <v>0</v>
      </c>
      <c r="K134" s="248"/>
      <c r="L134" s="249"/>
      <c r="M134" s="250" t="s">
        <v>1</v>
      </c>
      <c r="N134" s="251" t="s">
        <v>41</v>
      </c>
      <c r="O134" s="81"/>
      <c r="P134" s="199">
        <f>O134*H134</f>
        <v>0</v>
      </c>
      <c r="Q134" s="199">
        <v>0.00025000000000000001</v>
      </c>
      <c r="R134" s="199">
        <f>Q134*H134</f>
        <v>0.045249999999999999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588</v>
      </c>
      <c r="AT134" s="201" t="s">
        <v>295</v>
      </c>
      <c r="AU134" s="201" t="s">
        <v>93</v>
      </c>
      <c r="AY134" s="18" t="s">
        <v>139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93</v>
      </c>
      <c r="BK134" s="202">
        <f>ROUND(I134*H134,2)</f>
        <v>0</v>
      </c>
      <c r="BL134" s="18" t="s">
        <v>588</v>
      </c>
      <c r="BM134" s="201" t="s">
        <v>589</v>
      </c>
    </row>
    <row r="135" s="2" customFormat="1" ht="24.15" customHeight="1">
      <c r="A135" s="37"/>
      <c r="B135" s="188"/>
      <c r="C135" s="189" t="s">
        <v>166</v>
      </c>
      <c r="D135" s="189" t="s">
        <v>142</v>
      </c>
      <c r="E135" s="190" t="s">
        <v>590</v>
      </c>
      <c r="F135" s="191" t="s">
        <v>591</v>
      </c>
      <c r="G135" s="192" t="s">
        <v>158</v>
      </c>
      <c r="H135" s="193">
        <v>35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41</v>
      </c>
      <c r="O135" s="8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550</v>
      </c>
      <c r="AT135" s="201" t="s">
        <v>142</v>
      </c>
      <c r="AU135" s="201" t="s">
        <v>93</v>
      </c>
      <c r="AY135" s="18" t="s">
        <v>139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93</v>
      </c>
      <c r="BK135" s="202">
        <f>ROUND(I135*H135,2)</f>
        <v>0</v>
      </c>
      <c r="BL135" s="18" t="s">
        <v>550</v>
      </c>
      <c r="BM135" s="201" t="s">
        <v>171</v>
      </c>
    </row>
    <row r="136" s="2" customFormat="1" ht="16.5" customHeight="1">
      <c r="A136" s="37"/>
      <c r="B136" s="188"/>
      <c r="C136" s="241" t="s">
        <v>171</v>
      </c>
      <c r="D136" s="241" t="s">
        <v>295</v>
      </c>
      <c r="E136" s="242" t="s">
        <v>592</v>
      </c>
      <c r="F136" s="243" t="s">
        <v>593</v>
      </c>
      <c r="G136" s="244" t="s">
        <v>158</v>
      </c>
      <c r="H136" s="245">
        <v>35</v>
      </c>
      <c r="I136" s="246"/>
      <c r="J136" s="247">
        <f>ROUND(I136*H136,2)</f>
        <v>0</v>
      </c>
      <c r="K136" s="248"/>
      <c r="L136" s="249"/>
      <c r="M136" s="250" t="s">
        <v>1</v>
      </c>
      <c r="N136" s="251" t="s">
        <v>41</v>
      </c>
      <c r="O136" s="8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588</v>
      </c>
      <c r="AT136" s="201" t="s">
        <v>295</v>
      </c>
      <c r="AU136" s="201" t="s">
        <v>93</v>
      </c>
      <c r="AY136" s="18" t="s">
        <v>139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8" t="s">
        <v>93</v>
      </c>
      <c r="BK136" s="202">
        <f>ROUND(I136*H136,2)</f>
        <v>0</v>
      </c>
      <c r="BL136" s="18" t="s">
        <v>588</v>
      </c>
      <c r="BM136" s="201" t="s">
        <v>180</v>
      </c>
    </row>
    <row r="137" s="2" customFormat="1" ht="24.15" customHeight="1">
      <c r="A137" s="37"/>
      <c r="B137" s="188"/>
      <c r="C137" s="241" t="s">
        <v>175</v>
      </c>
      <c r="D137" s="241" t="s">
        <v>295</v>
      </c>
      <c r="E137" s="242" t="s">
        <v>594</v>
      </c>
      <c r="F137" s="243" t="s">
        <v>595</v>
      </c>
      <c r="G137" s="244" t="s">
        <v>169</v>
      </c>
      <c r="H137" s="245">
        <v>35</v>
      </c>
      <c r="I137" s="246"/>
      <c r="J137" s="247">
        <f>ROUND(I137*H137,2)</f>
        <v>0</v>
      </c>
      <c r="K137" s="248"/>
      <c r="L137" s="249"/>
      <c r="M137" s="250" t="s">
        <v>1</v>
      </c>
      <c r="N137" s="251" t="s">
        <v>41</v>
      </c>
      <c r="O137" s="8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588</v>
      </c>
      <c r="AT137" s="201" t="s">
        <v>295</v>
      </c>
      <c r="AU137" s="201" t="s">
        <v>93</v>
      </c>
      <c r="AY137" s="18" t="s">
        <v>139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8" t="s">
        <v>93</v>
      </c>
      <c r="BK137" s="202">
        <f>ROUND(I137*H137,2)</f>
        <v>0</v>
      </c>
      <c r="BL137" s="18" t="s">
        <v>588</v>
      </c>
      <c r="BM137" s="201" t="s">
        <v>188</v>
      </c>
    </row>
    <row r="138" s="2" customFormat="1" ht="24.15" customHeight="1">
      <c r="A138" s="37"/>
      <c r="B138" s="188"/>
      <c r="C138" s="241" t="s">
        <v>180</v>
      </c>
      <c r="D138" s="241" t="s">
        <v>295</v>
      </c>
      <c r="E138" s="242" t="s">
        <v>596</v>
      </c>
      <c r="F138" s="243" t="s">
        <v>597</v>
      </c>
      <c r="G138" s="244" t="s">
        <v>169</v>
      </c>
      <c r="H138" s="245">
        <v>35</v>
      </c>
      <c r="I138" s="246"/>
      <c r="J138" s="247">
        <f>ROUND(I138*H138,2)</f>
        <v>0</v>
      </c>
      <c r="K138" s="248"/>
      <c r="L138" s="249"/>
      <c r="M138" s="250" t="s">
        <v>1</v>
      </c>
      <c r="N138" s="251" t="s">
        <v>41</v>
      </c>
      <c r="O138" s="8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588</v>
      </c>
      <c r="AT138" s="201" t="s">
        <v>295</v>
      </c>
      <c r="AU138" s="201" t="s">
        <v>93</v>
      </c>
      <c r="AY138" s="18" t="s">
        <v>139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588</v>
      </c>
      <c r="BM138" s="201" t="s">
        <v>197</v>
      </c>
    </row>
    <row r="139" s="2" customFormat="1" ht="24.15" customHeight="1">
      <c r="A139" s="37"/>
      <c r="B139" s="188"/>
      <c r="C139" s="241" t="s">
        <v>140</v>
      </c>
      <c r="D139" s="241" t="s">
        <v>295</v>
      </c>
      <c r="E139" s="242" t="s">
        <v>598</v>
      </c>
      <c r="F139" s="243" t="s">
        <v>599</v>
      </c>
      <c r="G139" s="244" t="s">
        <v>169</v>
      </c>
      <c r="H139" s="245">
        <v>18</v>
      </c>
      <c r="I139" s="246"/>
      <c r="J139" s="247">
        <f>ROUND(I139*H139,2)</f>
        <v>0</v>
      </c>
      <c r="K139" s="248"/>
      <c r="L139" s="249"/>
      <c r="M139" s="250" t="s">
        <v>1</v>
      </c>
      <c r="N139" s="251" t="s">
        <v>41</v>
      </c>
      <c r="O139" s="8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588</v>
      </c>
      <c r="AT139" s="201" t="s">
        <v>295</v>
      </c>
      <c r="AU139" s="201" t="s">
        <v>93</v>
      </c>
      <c r="AY139" s="18" t="s">
        <v>139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8" t="s">
        <v>93</v>
      </c>
      <c r="BK139" s="202">
        <f>ROUND(I139*H139,2)</f>
        <v>0</v>
      </c>
      <c r="BL139" s="18" t="s">
        <v>588</v>
      </c>
      <c r="BM139" s="201" t="s">
        <v>209</v>
      </c>
    </row>
    <row r="140" s="2" customFormat="1" ht="24.15" customHeight="1">
      <c r="A140" s="37"/>
      <c r="B140" s="188"/>
      <c r="C140" s="241" t="s">
        <v>188</v>
      </c>
      <c r="D140" s="241" t="s">
        <v>295</v>
      </c>
      <c r="E140" s="242" t="s">
        <v>600</v>
      </c>
      <c r="F140" s="243" t="s">
        <v>601</v>
      </c>
      <c r="G140" s="244" t="s">
        <v>169</v>
      </c>
      <c r="H140" s="245">
        <v>4</v>
      </c>
      <c r="I140" s="246"/>
      <c r="J140" s="247">
        <f>ROUND(I140*H140,2)</f>
        <v>0</v>
      </c>
      <c r="K140" s="248"/>
      <c r="L140" s="249"/>
      <c r="M140" s="250" t="s">
        <v>1</v>
      </c>
      <c r="N140" s="251" t="s">
        <v>41</v>
      </c>
      <c r="O140" s="8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588</v>
      </c>
      <c r="AT140" s="201" t="s">
        <v>295</v>
      </c>
      <c r="AU140" s="201" t="s">
        <v>93</v>
      </c>
      <c r="AY140" s="18" t="s">
        <v>139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93</v>
      </c>
      <c r="BK140" s="202">
        <f>ROUND(I140*H140,2)</f>
        <v>0</v>
      </c>
      <c r="BL140" s="18" t="s">
        <v>588</v>
      </c>
      <c r="BM140" s="201" t="s">
        <v>212</v>
      </c>
    </row>
    <row r="141" s="2" customFormat="1" ht="24.15" customHeight="1">
      <c r="A141" s="37"/>
      <c r="B141" s="188"/>
      <c r="C141" s="241" t="s">
        <v>193</v>
      </c>
      <c r="D141" s="241" t="s">
        <v>295</v>
      </c>
      <c r="E141" s="242" t="s">
        <v>602</v>
      </c>
      <c r="F141" s="243" t="s">
        <v>603</v>
      </c>
      <c r="G141" s="244" t="s">
        <v>169</v>
      </c>
      <c r="H141" s="245">
        <v>2</v>
      </c>
      <c r="I141" s="246"/>
      <c r="J141" s="247">
        <f>ROUND(I141*H141,2)</f>
        <v>0</v>
      </c>
      <c r="K141" s="248"/>
      <c r="L141" s="249"/>
      <c r="M141" s="250" t="s">
        <v>1</v>
      </c>
      <c r="N141" s="251" t="s">
        <v>41</v>
      </c>
      <c r="O141" s="8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588</v>
      </c>
      <c r="AT141" s="201" t="s">
        <v>295</v>
      </c>
      <c r="AU141" s="201" t="s">
        <v>93</v>
      </c>
      <c r="AY141" s="18" t="s">
        <v>139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8" t="s">
        <v>93</v>
      </c>
      <c r="BK141" s="202">
        <f>ROUND(I141*H141,2)</f>
        <v>0</v>
      </c>
      <c r="BL141" s="18" t="s">
        <v>588</v>
      </c>
      <c r="BM141" s="201" t="s">
        <v>235</v>
      </c>
    </row>
    <row r="142" s="2" customFormat="1" ht="24.15" customHeight="1">
      <c r="A142" s="37"/>
      <c r="B142" s="188"/>
      <c r="C142" s="241" t="s">
        <v>197</v>
      </c>
      <c r="D142" s="241" t="s">
        <v>295</v>
      </c>
      <c r="E142" s="242" t="s">
        <v>604</v>
      </c>
      <c r="F142" s="243" t="s">
        <v>605</v>
      </c>
      <c r="G142" s="244" t="s">
        <v>169</v>
      </c>
      <c r="H142" s="245">
        <v>2</v>
      </c>
      <c r="I142" s="246"/>
      <c r="J142" s="247">
        <f>ROUND(I142*H142,2)</f>
        <v>0</v>
      </c>
      <c r="K142" s="248"/>
      <c r="L142" s="249"/>
      <c r="M142" s="250" t="s">
        <v>1</v>
      </c>
      <c r="N142" s="251" t="s">
        <v>41</v>
      </c>
      <c r="O142" s="8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588</v>
      </c>
      <c r="AT142" s="201" t="s">
        <v>295</v>
      </c>
      <c r="AU142" s="201" t="s">
        <v>93</v>
      </c>
      <c r="AY142" s="18" t="s">
        <v>139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8" t="s">
        <v>93</v>
      </c>
      <c r="BK142" s="202">
        <f>ROUND(I142*H142,2)</f>
        <v>0</v>
      </c>
      <c r="BL142" s="18" t="s">
        <v>588</v>
      </c>
      <c r="BM142" s="201" t="s">
        <v>7</v>
      </c>
    </row>
    <row r="143" s="2" customFormat="1" ht="21.75" customHeight="1">
      <c r="A143" s="37"/>
      <c r="B143" s="188"/>
      <c r="C143" s="189" t="s">
        <v>201</v>
      </c>
      <c r="D143" s="189" t="s">
        <v>142</v>
      </c>
      <c r="E143" s="190" t="s">
        <v>606</v>
      </c>
      <c r="F143" s="191" t="s">
        <v>607</v>
      </c>
      <c r="G143" s="192" t="s">
        <v>169</v>
      </c>
      <c r="H143" s="193">
        <v>8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8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550</v>
      </c>
      <c r="AT143" s="201" t="s">
        <v>142</v>
      </c>
      <c r="AU143" s="201" t="s">
        <v>93</v>
      </c>
      <c r="AY143" s="18" t="s">
        <v>139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93</v>
      </c>
      <c r="BK143" s="202">
        <f>ROUND(I143*H143,2)</f>
        <v>0</v>
      </c>
      <c r="BL143" s="18" t="s">
        <v>550</v>
      </c>
      <c r="BM143" s="201" t="s">
        <v>344</v>
      </c>
    </row>
    <row r="144" s="2" customFormat="1" ht="21.75" customHeight="1">
      <c r="A144" s="37"/>
      <c r="B144" s="188"/>
      <c r="C144" s="241" t="s">
        <v>209</v>
      </c>
      <c r="D144" s="241" t="s">
        <v>295</v>
      </c>
      <c r="E144" s="242" t="s">
        <v>608</v>
      </c>
      <c r="F144" s="243" t="s">
        <v>609</v>
      </c>
      <c r="G144" s="244" t="s">
        <v>169</v>
      </c>
      <c r="H144" s="245">
        <v>8</v>
      </c>
      <c r="I144" s="246"/>
      <c r="J144" s="247">
        <f>ROUND(I144*H144,2)</f>
        <v>0</v>
      </c>
      <c r="K144" s="248"/>
      <c r="L144" s="249"/>
      <c r="M144" s="250" t="s">
        <v>1</v>
      </c>
      <c r="N144" s="251" t="s">
        <v>41</v>
      </c>
      <c r="O144" s="8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1" t="s">
        <v>588</v>
      </c>
      <c r="AT144" s="201" t="s">
        <v>295</v>
      </c>
      <c r="AU144" s="201" t="s">
        <v>93</v>
      </c>
      <c r="AY144" s="18" t="s">
        <v>139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8" t="s">
        <v>93</v>
      </c>
      <c r="BK144" s="202">
        <f>ROUND(I144*H144,2)</f>
        <v>0</v>
      </c>
      <c r="BL144" s="18" t="s">
        <v>588</v>
      </c>
      <c r="BM144" s="201" t="s">
        <v>352</v>
      </c>
    </row>
    <row r="145" s="2" customFormat="1" ht="24.15" customHeight="1">
      <c r="A145" s="37"/>
      <c r="B145" s="188"/>
      <c r="C145" s="189" t="s">
        <v>217</v>
      </c>
      <c r="D145" s="189" t="s">
        <v>142</v>
      </c>
      <c r="E145" s="190" t="s">
        <v>610</v>
      </c>
      <c r="F145" s="191" t="s">
        <v>611</v>
      </c>
      <c r="G145" s="192" t="s">
        <v>169</v>
      </c>
      <c r="H145" s="193">
        <v>6</v>
      </c>
      <c r="I145" s="194"/>
      <c r="J145" s="195">
        <f>ROUND(I145*H145,2)</f>
        <v>0</v>
      </c>
      <c r="K145" s="196"/>
      <c r="L145" s="38"/>
      <c r="M145" s="197" t="s">
        <v>1</v>
      </c>
      <c r="N145" s="198" t="s">
        <v>41</v>
      </c>
      <c r="O145" s="8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550</v>
      </c>
      <c r="AT145" s="201" t="s">
        <v>142</v>
      </c>
      <c r="AU145" s="201" t="s">
        <v>93</v>
      </c>
      <c r="AY145" s="18" t="s">
        <v>139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8" t="s">
        <v>93</v>
      </c>
      <c r="BK145" s="202">
        <f>ROUND(I145*H145,2)</f>
        <v>0</v>
      </c>
      <c r="BL145" s="18" t="s">
        <v>550</v>
      </c>
      <c r="BM145" s="201" t="s">
        <v>361</v>
      </c>
    </row>
    <row r="146" s="2" customFormat="1" ht="21.75" customHeight="1">
      <c r="A146" s="37"/>
      <c r="B146" s="188"/>
      <c r="C146" s="241" t="s">
        <v>212</v>
      </c>
      <c r="D146" s="241" t="s">
        <v>295</v>
      </c>
      <c r="E146" s="242" t="s">
        <v>612</v>
      </c>
      <c r="F146" s="243" t="s">
        <v>613</v>
      </c>
      <c r="G146" s="244" t="s">
        <v>169</v>
      </c>
      <c r="H146" s="245">
        <v>6</v>
      </c>
      <c r="I146" s="246"/>
      <c r="J146" s="247">
        <f>ROUND(I146*H146,2)</f>
        <v>0</v>
      </c>
      <c r="K146" s="248"/>
      <c r="L146" s="249"/>
      <c r="M146" s="250" t="s">
        <v>1</v>
      </c>
      <c r="N146" s="251" t="s">
        <v>41</v>
      </c>
      <c r="O146" s="81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588</v>
      </c>
      <c r="AT146" s="201" t="s">
        <v>295</v>
      </c>
      <c r="AU146" s="201" t="s">
        <v>93</v>
      </c>
      <c r="AY146" s="18" t="s">
        <v>139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8" t="s">
        <v>93</v>
      </c>
      <c r="BK146" s="202">
        <f>ROUND(I146*H146,2)</f>
        <v>0</v>
      </c>
      <c r="BL146" s="18" t="s">
        <v>588</v>
      </c>
      <c r="BM146" s="201" t="s">
        <v>371</v>
      </c>
    </row>
    <row r="147" s="2" customFormat="1" ht="33" customHeight="1">
      <c r="A147" s="37"/>
      <c r="B147" s="188"/>
      <c r="C147" s="189" t="s">
        <v>229</v>
      </c>
      <c r="D147" s="189" t="s">
        <v>142</v>
      </c>
      <c r="E147" s="190" t="s">
        <v>614</v>
      </c>
      <c r="F147" s="191" t="s">
        <v>615</v>
      </c>
      <c r="G147" s="192" t="s">
        <v>169</v>
      </c>
      <c r="H147" s="193">
        <v>4</v>
      </c>
      <c r="I147" s="194"/>
      <c r="J147" s="195">
        <f>ROUND(I147*H147,2)</f>
        <v>0</v>
      </c>
      <c r="K147" s="196"/>
      <c r="L147" s="38"/>
      <c r="M147" s="197" t="s">
        <v>1</v>
      </c>
      <c r="N147" s="198" t="s">
        <v>41</v>
      </c>
      <c r="O147" s="81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1" t="s">
        <v>550</v>
      </c>
      <c r="AT147" s="201" t="s">
        <v>142</v>
      </c>
      <c r="AU147" s="201" t="s">
        <v>93</v>
      </c>
      <c r="AY147" s="18" t="s">
        <v>139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8" t="s">
        <v>93</v>
      </c>
      <c r="BK147" s="202">
        <f>ROUND(I147*H147,2)</f>
        <v>0</v>
      </c>
      <c r="BL147" s="18" t="s">
        <v>550</v>
      </c>
      <c r="BM147" s="201" t="s">
        <v>379</v>
      </c>
    </row>
    <row r="148" s="2" customFormat="1" ht="21.75" customHeight="1">
      <c r="A148" s="37"/>
      <c r="B148" s="188"/>
      <c r="C148" s="241" t="s">
        <v>235</v>
      </c>
      <c r="D148" s="241" t="s">
        <v>295</v>
      </c>
      <c r="E148" s="242" t="s">
        <v>616</v>
      </c>
      <c r="F148" s="243" t="s">
        <v>617</v>
      </c>
      <c r="G148" s="244" t="s">
        <v>169</v>
      </c>
      <c r="H148" s="245">
        <v>4</v>
      </c>
      <c r="I148" s="246"/>
      <c r="J148" s="247">
        <f>ROUND(I148*H148,2)</f>
        <v>0</v>
      </c>
      <c r="K148" s="248"/>
      <c r="L148" s="249"/>
      <c r="M148" s="250" t="s">
        <v>1</v>
      </c>
      <c r="N148" s="251" t="s">
        <v>41</v>
      </c>
      <c r="O148" s="8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588</v>
      </c>
      <c r="AT148" s="201" t="s">
        <v>295</v>
      </c>
      <c r="AU148" s="201" t="s">
        <v>93</v>
      </c>
      <c r="AY148" s="18" t="s">
        <v>139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93</v>
      </c>
      <c r="BK148" s="202">
        <f>ROUND(I148*H148,2)</f>
        <v>0</v>
      </c>
      <c r="BL148" s="18" t="s">
        <v>588</v>
      </c>
      <c r="BM148" s="201" t="s">
        <v>369</v>
      </c>
    </row>
    <row r="149" s="2" customFormat="1" ht="24.15" customHeight="1">
      <c r="A149" s="37"/>
      <c r="B149" s="188"/>
      <c r="C149" s="189" t="s">
        <v>332</v>
      </c>
      <c r="D149" s="189" t="s">
        <v>142</v>
      </c>
      <c r="E149" s="190" t="s">
        <v>618</v>
      </c>
      <c r="F149" s="191" t="s">
        <v>619</v>
      </c>
      <c r="G149" s="192" t="s">
        <v>169</v>
      </c>
      <c r="H149" s="193">
        <v>51</v>
      </c>
      <c r="I149" s="194"/>
      <c r="J149" s="195">
        <f>ROUND(I149*H149,2)</f>
        <v>0</v>
      </c>
      <c r="K149" s="196"/>
      <c r="L149" s="38"/>
      <c r="M149" s="197" t="s">
        <v>1</v>
      </c>
      <c r="N149" s="198" t="s">
        <v>41</v>
      </c>
      <c r="O149" s="8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1" t="s">
        <v>550</v>
      </c>
      <c r="AT149" s="201" t="s">
        <v>142</v>
      </c>
      <c r="AU149" s="201" t="s">
        <v>93</v>
      </c>
      <c r="AY149" s="18" t="s">
        <v>139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8" t="s">
        <v>93</v>
      </c>
      <c r="BK149" s="202">
        <f>ROUND(I149*H149,2)</f>
        <v>0</v>
      </c>
      <c r="BL149" s="18" t="s">
        <v>550</v>
      </c>
      <c r="BM149" s="201" t="s">
        <v>394</v>
      </c>
    </row>
    <row r="150" s="2" customFormat="1" ht="24.15" customHeight="1">
      <c r="A150" s="37"/>
      <c r="B150" s="188"/>
      <c r="C150" s="189" t="s">
        <v>7</v>
      </c>
      <c r="D150" s="189" t="s">
        <v>142</v>
      </c>
      <c r="E150" s="190" t="s">
        <v>620</v>
      </c>
      <c r="F150" s="191" t="s">
        <v>621</v>
      </c>
      <c r="G150" s="192" t="s">
        <v>169</v>
      </c>
      <c r="H150" s="193">
        <v>2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41</v>
      </c>
      <c r="O150" s="8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550</v>
      </c>
      <c r="AT150" s="201" t="s">
        <v>142</v>
      </c>
      <c r="AU150" s="201" t="s">
        <v>93</v>
      </c>
      <c r="AY150" s="18" t="s">
        <v>139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8" t="s">
        <v>93</v>
      </c>
      <c r="BK150" s="202">
        <f>ROUND(I150*H150,2)</f>
        <v>0</v>
      </c>
      <c r="BL150" s="18" t="s">
        <v>550</v>
      </c>
      <c r="BM150" s="201" t="s">
        <v>403</v>
      </c>
    </row>
    <row r="151" s="2" customFormat="1" ht="24.15" customHeight="1">
      <c r="A151" s="37"/>
      <c r="B151" s="188"/>
      <c r="C151" s="189" t="s">
        <v>340</v>
      </c>
      <c r="D151" s="189" t="s">
        <v>142</v>
      </c>
      <c r="E151" s="190" t="s">
        <v>622</v>
      </c>
      <c r="F151" s="191" t="s">
        <v>623</v>
      </c>
      <c r="G151" s="192" t="s">
        <v>169</v>
      </c>
      <c r="H151" s="193">
        <v>8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41</v>
      </c>
      <c r="O151" s="8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550</v>
      </c>
      <c r="AT151" s="201" t="s">
        <v>142</v>
      </c>
      <c r="AU151" s="201" t="s">
        <v>93</v>
      </c>
      <c r="AY151" s="18" t="s">
        <v>139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8" t="s">
        <v>93</v>
      </c>
      <c r="BK151" s="202">
        <f>ROUND(I151*H151,2)</f>
        <v>0</v>
      </c>
      <c r="BL151" s="18" t="s">
        <v>550</v>
      </c>
      <c r="BM151" s="201" t="s">
        <v>411</v>
      </c>
    </row>
    <row r="152" s="2" customFormat="1" ht="24.15" customHeight="1">
      <c r="A152" s="37"/>
      <c r="B152" s="188"/>
      <c r="C152" s="189" t="s">
        <v>344</v>
      </c>
      <c r="D152" s="189" t="s">
        <v>142</v>
      </c>
      <c r="E152" s="190" t="s">
        <v>624</v>
      </c>
      <c r="F152" s="191" t="s">
        <v>625</v>
      </c>
      <c r="G152" s="192" t="s">
        <v>169</v>
      </c>
      <c r="H152" s="193">
        <v>2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41</v>
      </c>
      <c r="O152" s="81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550</v>
      </c>
      <c r="AT152" s="201" t="s">
        <v>142</v>
      </c>
      <c r="AU152" s="201" t="s">
        <v>93</v>
      </c>
      <c r="AY152" s="18" t="s">
        <v>139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8" t="s">
        <v>93</v>
      </c>
      <c r="BK152" s="202">
        <f>ROUND(I152*H152,2)</f>
        <v>0</v>
      </c>
      <c r="BL152" s="18" t="s">
        <v>550</v>
      </c>
      <c r="BM152" s="201" t="s">
        <v>422</v>
      </c>
    </row>
    <row r="153" s="2" customFormat="1" ht="24.15" customHeight="1">
      <c r="A153" s="37"/>
      <c r="B153" s="188"/>
      <c r="C153" s="189" t="s">
        <v>348</v>
      </c>
      <c r="D153" s="189" t="s">
        <v>142</v>
      </c>
      <c r="E153" s="190" t="s">
        <v>626</v>
      </c>
      <c r="F153" s="191" t="s">
        <v>627</v>
      </c>
      <c r="G153" s="192" t="s">
        <v>169</v>
      </c>
      <c r="H153" s="193">
        <v>1</v>
      </c>
      <c r="I153" s="194"/>
      <c r="J153" s="195">
        <f>ROUND(I153*H153,2)</f>
        <v>0</v>
      </c>
      <c r="K153" s="196"/>
      <c r="L153" s="38"/>
      <c r="M153" s="197" t="s">
        <v>1</v>
      </c>
      <c r="N153" s="198" t="s">
        <v>41</v>
      </c>
      <c r="O153" s="81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1" t="s">
        <v>550</v>
      </c>
      <c r="AT153" s="201" t="s">
        <v>142</v>
      </c>
      <c r="AU153" s="201" t="s">
        <v>93</v>
      </c>
      <c r="AY153" s="18" t="s">
        <v>139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8" t="s">
        <v>93</v>
      </c>
      <c r="BK153" s="202">
        <f>ROUND(I153*H153,2)</f>
        <v>0</v>
      </c>
      <c r="BL153" s="18" t="s">
        <v>550</v>
      </c>
      <c r="BM153" s="201" t="s">
        <v>433</v>
      </c>
    </row>
    <row r="154" s="2" customFormat="1" ht="16.5" customHeight="1">
      <c r="A154" s="37"/>
      <c r="B154" s="188"/>
      <c r="C154" s="241" t="s">
        <v>352</v>
      </c>
      <c r="D154" s="241" t="s">
        <v>295</v>
      </c>
      <c r="E154" s="242" t="s">
        <v>628</v>
      </c>
      <c r="F154" s="243" t="s">
        <v>629</v>
      </c>
      <c r="G154" s="244" t="s">
        <v>169</v>
      </c>
      <c r="H154" s="245">
        <v>1</v>
      </c>
      <c r="I154" s="246"/>
      <c r="J154" s="247">
        <f>ROUND(I154*H154,2)</f>
        <v>0</v>
      </c>
      <c r="K154" s="248"/>
      <c r="L154" s="249"/>
      <c r="M154" s="250" t="s">
        <v>1</v>
      </c>
      <c r="N154" s="251" t="s">
        <v>41</v>
      </c>
      <c r="O154" s="8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588</v>
      </c>
      <c r="AT154" s="201" t="s">
        <v>295</v>
      </c>
      <c r="AU154" s="201" t="s">
        <v>93</v>
      </c>
      <c r="AY154" s="18" t="s">
        <v>139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8" t="s">
        <v>93</v>
      </c>
      <c r="BK154" s="202">
        <f>ROUND(I154*H154,2)</f>
        <v>0</v>
      </c>
      <c r="BL154" s="18" t="s">
        <v>588</v>
      </c>
      <c r="BM154" s="201" t="s">
        <v>443</v>
      </c>
    </row>
    <row r="155" s="2" customFormat="1" ht="16.5" customHeight="1">
      <c r="A155" s="37"/>
      <c r="B155" s="188"/>
      <c r="C155" s="241" t="s">
        <v>356</v>
      </c>
      <c r="D155" s="241" t="s">
        <v>295</v>
      </c>
      <c r="E155" s="242" t="s">
        <v>630</v>
      </c>
      <c r="F155" s="243" t="s">
        <v>631</v>
      </c>
      <c r="G155" s="244" t="s">
        <v>169</v>
      </c>
      <c r="H155" s="245">
        <v>1</v>
      </c>
      <c r="I155" s="246"/>
      <c r="J155" s="247">
        <f>ROUND(I155*H155,2)</f>
        <v>0</v>
      </c>
      <c r="K155" s="248"/>
      <c r="L155" s="249"/>
      <c r="M155" s="250" t="s">
        <v>1</v>
      </c>
      <c r="N155" s="251" t="s">
        <v>41</v>
      </c>
      <c r="O155" s="81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588</v>
      </c>
      <c r="AT155" s="201" t="s">
        <v>295</v>
      </c>
      <c r="AU155" s="201" t="s">
        <v>93</v>
      </c>
      <c r="AY155" s="18" t="s">
        <v>139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8" t="s">
        <v>93</v>
      </c>
      <c r="BK155" s="202">
        <f>ROUND(I155*H155,2)</f>
        <v>0</v>
      </c>
      <c r="BL155" s="18" t="s">
        <v>588</v>
      </c>
      <c r="BM155" s="201" t="s">
        <v>452</v>
      </c>
    </row>
    <row r="156" s="2" customFormat="1" ht="24.15" customHeight="1">
      <c r="A156" s="37"/>
      <c r="B156" s="188"/>
      <c r="C156" s="189" t="s">
        <v>361</v>
      </c>
      <c r="D156" s="189" t="s">
        <v>142</v>
      </c>
      <c r="E156" s="190" t="s">
        <v>632</v>
      </c>
      <c r="F156" s="191" t="s">
        <v>633</v>
      </c>
      <c r="G156" s="192" t="s">
        <v>169</v>
      </c>
      <c r="H156" s="193">
        <v>3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41</v>
      </c>
      <c r="O156" s="8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550</v>
      </c>
      <c r="AT156" s="201" t="s">
        <v>142</v>
      </c>
      <c r="AU156" s="201" t="s">
        <v>93</v>
      </c>
      <c r="AY156" s="18" t="s">
        <v>139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8" t="s">
        <v>93</v>
      </c>
      <c r="BK156" s="202">
        <f>ROUND(I156*H156,2)</f>
        <v>0</v>
      </c>
      <c r="BL156" s="18" t="s">
        <v>550</v>
      </c>
      <c r="BM156" s="201" t="s">
        <v>462</v>
      </c>
    </row>
    <row r="157" s="2" customFormat="1" ht="21.75" customHeight="1">
      <c r="A157" s="37"/>
      <c r="B157" s="188"/>
      <c r="C157" s="241" t="s">
        <v>366</v>
      </c>
      <c r="D157" s="241" t="s">
        <v>295</v>
      </c>
      <c r="E157" s="242" t="s">
        <v>634</v>
      </c>
      <c r="F157" s="243" t="s">
        <v>635</v>
      </c>
      <c r="G157" s="244" t="s">
        <v>169</v>
      </c>
      <c r="H157" s="245">
        <v>3</v>
      </c>
      <c r="I157" s="246"/>
      <c r="J157" s="247">
        <f>ROUND(I157*H157,2)</f>
        <v>0</v>
      </c>
      <c r="K157" s="248"/>
      <c r="L157" s="249"/>
      <c r="M157" s="250" t="s">
        <v>1</v>
      </c>
      <c r="N157" s="251" t="s">
        <v>41</v>
      </c>
      <c r="O157" s="81"/>
      <c r="P157" s="199">
        <f>O157*H157</f>
        <v>0</v>
      </c>
      <c r="Q157" s="199">
        <v>0</v>
      </c>
      <c r="R157" s="199">
        <f>Q157*H157</f>
        <v>0</v>
      </c>
      <c r="S157" s="199">
        <v>0</v>
      </c>
      <c r="T157" s="20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588</v>
      </c>
      <c r="AT157" s="201" t="s">
        <v>295</v>
      </c>
      <c r="AU157" s="201" t="s">
        <v>93</v>
      </c>
      <c r="AY157" s="18" t="s">
        <v>139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8" t="s">
        <v>93</v>
      </c>
      <c r="BK157" s="202">
        <f>ROUND(I157*H157,2)</f>
        <v>0</v>
      </c>
      <c r="BL157" s="18" t="s">
        <v>588</v>
      </c>
      <c r="BM157" s="201" t="s">
        <v>471</v>
      </c>
    </row>
    <row r="158" s="2" customFormat="1" ht="16.5" customHeight="1">
      <c r="A158" s="37"/>
      <c r="B158" s="188"/>
      <c r="C158" s="241" t="s">
        <v>371</v>
      </c>
      <c r="D158" s="241" t="s">
        <v>295</v>
      </c>
      <c r="E158" s="242" t="s">
        <v>636</v>
      </c>
      <c r="F158" s="243" t="s">
        <v>637</v>
      </c>
      <c r="G158" s="244" t="s">
        <v>169</v>
      </c>
      <c r="H158" s="245">
        <v>3</v>
      </c>
      <c r="I158" s="246"/>
      <c r="J158" s="247">
        <f>ROUND(I158*H158,2)</f>
        <v>0</v>
      </c>
      <c r="K158" s="248"/>
      <c r="L158" s="249"/>
      <c r="M158" s="250" t="s">
        <v>1</v>
      </c>
      <c r="N158" s="251" t="s">
        <v>41</v>
      </c>
      <c r="O158" s="81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1" t="s">
        <v>588</v>
      </c>
      <c r="AT158" s="201" t="s">
        <v>295</v>
      </c>
      <c r="AU158" s="201" t="s">
        <v>93</v>
      </c>
      <c r="AY158" s="18" t="s">
        <v>139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8" t="s">
        <v>93</v>
      </c>
      <c r="BK158" s="202">
        <f>ROUND(I158*H158,2)</f>
        <v>0</v>
      </c>
      <c r="BL158" s="18" t="s">
        <v>588</v>
      </c>
      <c r="BM158" s="201" t="s">
        <v>480</v>
      </c>
    </row>
    <row r="159" s="2" customFormat="1" ht="24.15" customHeight="1">
      <c r="A159" s="37"/>
      <c r="B159" s="188"/>
      <c r="C159" s="189" t="s">
        <v>375</v>
      </c>
      <c r="D159" s="189" t="s">
        <v>142</v>
      </c>
      <c r="E159" s="190" t="s">
        <v>638</v>
      </c>
      <c r="F159" s="191" t="s">
        <v>639</v>
      </c>
      <c r="G159" s="192" t="s">
        <v>169</v>
      </c>
      <c r="H159" s="193">
        <v>8</v>
      </c>
      <c r="I159" s="194"/>
      <c r="J159" s="195">
        <f>ROUND(I159*H159,2)</f>
        <v>0</v>
      </c>
      <c r="K159" s="196"/>
      <c r="L159" s="38"/>
      <c r="M159" s="197" t="s">
        <v>1</v>
      </c>
      <c r="N159" s="198" t="s">
        <v>41</v>
      </c>
      <c r="O159" s="8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1" t="s">
        <v>550</v>
      </c>
      <c r="AT159" s="201" t="s">
        <v>142</v>
      </c>
      <c r="AU159" s="201" t="s">
        <v>93</v>
      </c>
      <c r="AY159" s="18" t="s">
        <v>139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8" t="s">
        <v>93</v>
      </c>
      <c r="BK159" s="202">
        <f>ROUND(I159*H159,2)</f>
        <v>0</v>
      </c>
      <c r="BL159" s="18" t="s">
        <v>550</v>
      </c>
      <c r="BM159" s="201" t="s">
        <v>487</v>
      </c>
    </row>
    <row r="160" s="2" customFormat="1" ht="16.5" customHeight="1">
      <c r="A160" s="37"/>
      <c r="B160" s="188"/>
      <c r="C160" s="241" t="s">
        <v>379</v>
      </c>
      <c r="D160" s="241" t="s">
        <v>295</v>
      </c>
      <c r="E160" s="242" t="s">
        <v>636</v>
      </c>
      <c r="F160" s="243" t="s">
        <v>637</v>
      </c>
      <c r="G160" s="244" t="s">
        <v>169</v>
      </c>
      <c r="H160" s="245">
        <v>8</v>
      </c>
      <c r="I160" s="246"/>
      <c r="J160" s="247">
        <f>ROUND(I160*H160,2)</f>
        <v>0</v>
      </c>
      <c r="K160" s="248"/>
      <c r="L160" s="249"/>
      <c r="M160" s="250" t="s">
        <v>1</v>
      </c>
      <c r="N160" s="251" t="s">
        <v>41</v>
      </c>
      <c r="O160" s="8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1" t="s">
        <v>588</v>
      </c>
      <c r="AT160" s="201" t="s">
        <v>295</v>
      </c>
      <c r="AU160" s="201" t="s">
        <v>93</v>
      </c>
      <c r="AY160" s="18" t="s">
        <v>139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8" t="s">
        <v>93</v>
      </c>
      <c r="BK160" s="202">
        <f>ROUND(I160*H160,2)</f>
        <v>0</v>
      </c>
      <c r="BL160" s="18" t="s">
        <v>588</v>
      </c>
      <c r="BM160" s="201" t="s">
        <v>499</v>
      </c>
    </row>
    <row r="161" s="2" customFormat="1" ht="24.15" customHeight="1">
      <c r="A161" s="37"/>
      <c r="B161" s="188"/>
      <c r="C161" s="241" t="s">
        <v>383</v>
      </c>
      <c r="D161" s="241" t="s">
        <v>295</v>
      </c>
      <c r="E161" s="242" t="s">
        <v>640</v>
      </c>
      <c r="F161" s="243" t="s">
        <v>641</v>
      </c>
      <c r="G161" s="244" t="s">
        <v>169</v>
      </c>
      <c r="H161" s="245">
        <v>8</v>
      </c>
      <c r="I161" s="246"/>
      <c r="J161" s="247">
        <f>ROUND(I161*H161,2)</f>
        <v>0</v>
      </c>
      <c r="K161" s="248"/>
      <c r="L161" s="249"/>
      <c r="M161" s="250" t="s">
        <v>1</v>
      </c>
      <c r="N161" s="251" t="s">
        <v>41</v>
      </c>
      <c r="O161" s="81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01" t="s">
        <v>588</v>
      </c>
      <c r="AT161" s="201" t="s">
        <v>295</v>
      </c>
      <c r="AU161" s="201" t="s">
        <v>93</v>
      </c>
      <c r="AY161" s="18" t="s">
        <v>139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8" t="s">
        <v>93</v>
      </c>
      <c r="BK161" s="202">
        <f>ROUND(I161*H161,2)</f>
        <v>0</v>
      </c>
      <c r="BL161" s="18" t="s">
        <v>588</v>
      </c>
      <c r="BM161" s="201" t="s">
        <v>510</v>
      </c>
    </row>
    <row r="162" s="2" customFormat="1" ht="21.75" customHeight="1">
      <c r="A162" s="37"/>
      <c r="B162" s="188"/>
      <c r="C162" s="189" t="s">
        <v>369</v>
      </c>
      <c r="D162" s="189" t="s">
        <v>142</v>
      </c>
      <c r="E162" s="190" t="s">
        <v>642</v>
      </c>
      <c r="F162" s="191" t="s">
        <v>643</v>
      </c>
      <c r="G162" s="192" t="s">
        <v>169</v>
      </c>
      <c r="H162" s="193">
        <v>3</v>
      </c>
      <c r="I162" s="194"/>
      <c r="J162" s="195">
        <f>ROUND(I162*H162,2)</f>
        <v>0</v>
      </c>
      <c r="K162" s="196"/>
      <c r="L162" s="38"/>
      <c r="M162" s="197" t="s">
        <v>1</v>
      </c>
      <c r="N162" s="198" t="s">
        <v>41</v>
      </c>
      <c r="O162" s="81"/>
      <c r="P162" s="199">
        <f>O162*H162</f>
        <v>0</v>
      </c>
      <c r="Q162" s="199">
        <v>0</v>
      </c>
      <c r="R162" s="199">
        <f>Q162*H162</f>
        <v>0</v>
      </c>
      <c r="S162" s="199">
        <v>0</v>
      </c>
      <c r="T162" s="20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550</v>
      </c>
      <c r="AT162" s="201" t="s">
        <v>142</v>
      </c>
      <c r="AU162" s="201" t="s">
        <v>93</v>
      </c>
      <c r="AY162" s="18" t="s">
        <v>139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8" t="s">
        <v>93</v>
      </c>
      <c r="BK162" s="202">
        <f>ROUND(I162*H162,2)</f>
        <v>0</v>
      </c>
      <c r="BL162" s="18" t="s">
        <v>550</v>
      </c>
      <c r="BM162" s="201" t="s">
        <v>523</v>
      </c>
    </row>
    <row r="163" s="2" customFormat="1" ht="24.15" customHeight="1">
      <c r="A163" s="37"/>
      <c r="B163" s="188"/>
      <c r="C163" s="241" t="s">
        <v>390</v>
      </c>
      <c r="D163" s="241" t="s">
        <v>295</v>
      </c>
      <c r="E163" s="242" t="s">
        <v>644</v>
      </c>
      <c r="F163" s="243" t="s">
        <v>645</v>
      </c>
      <c r="G163" s="244" t="s">
        <v>169</v>
      </c>
      <c r="H163" s="245">
        <v>3</v>
      </c>
      <c r="I163" s="246"/>
      <c r="J163" s="247">
        <f>ROUND(I163*H163,2)</f>
        <v>0</v>
      </c>
      <c r="K163" s="248"/>
      <c r="L163" s="249"/>
      <c r="M163" s="250" t="s">
        <v>1</v>
      </c>
      <c r="N163" s="251" t="s">
        <v>41</v>
      </c>
      <c r="O163" s="8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1" t="s">
        <v>588</v>
      </c>
      <c r="AT163" s="201" t="s">
        <v>295</v>
      </c>
      <c r="AU163" s="201" t="s">
        <v>93</v>
      </c>
      <c r="AY163" s="18" t="s">
        <v>139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8" t="s">
        <v>93</v>
      </c>
      <c r="BK163" s="202">
        <f>ROUND(I163*H163,2)</f>
        <v>0</v>
      </c>
      <c r="BL163" s="18" t="s">
        <v>588</v>
      </c>
      <c r="BM163" s="201" t="s">
        <v>540</v>
      </c>
    </row>
    <row r="164" s="2" customFormat="1" ht="24.15" customHeight="1">
      <c r="A164" s="37"/>
      <c r="B164" s="188"/>
      <c r="C164" s="241" t="s">
        <v>394</v>
      </c>
      <c r="D164" s="241" t="s">
        <v>295</v>
      </c>
      <c r="E164" s="242" t="s">
        <v>646</v>
      </c>
      <c r="F164" s="243" t="s">
        <v>647</v>
      </c>
      <c r="G164" s="244" t="s">
        <v>169</v>
      </c>
      <c r="H164" s="245">
        <v>1</v>
      </c>
      <c r="I164" s="246"/>
      <c r="J164" s="247">
        <f>ROUND(I164*H164,2)</f>
        <v>0</v>
      </c>
      <c r="K164" s="248"/>
      <c r="L164" s="249"/>
      <c r="M164" s="250" t="s">
        <v>1</v>
      </c>
      <c r="N164" s="251" t="s">
        <v>41</v>
      </c>
      <c r="O164" s="81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01" t="s">
        <v>588</v>
      </c>
      <c r="AT164" s="201" t="s">
        <v>295</v>
      </c>
      <c r="AU164" s="201" t="s">
        <v>93</v>
      </c>
      <c r="AY164" s="18" t="s">
        <v>139</v>
      </c>
      <c r="BE164" s="202">
        <f>IF(N164="základná",J164,0)</f>
        <v>0</v>
      </c>
      <c r="BF164" s="202">
        <f>IF(N164="znížená",J164,0)</f>
        <v>0</v>
      </c>
      <c r="BG164" s="202">
        <f>IF(N164="zákl. prenesená",J164,0)</f>
        <v>0</v>
      </c>
      <c r="BH164" s="202">
        <f>IF(N164="zníž. prenesená",J164,0)</f>
        <v>0</v>
      </c>
      <c r="BI164" s="202">
        <f>IF(N164="nulová",J164,0)</f>
        <v>0</v>
      </c>
      <c r="BJ164" s="18" t="s">
        <v>93</v>
      </c>
      <c r="BK164" s="202">
        <f>ROUND(I164*H164,2)</f>
        <v>0</v>
      </c>
      <c r="BL164" s="18" t="s">
        <v>588</v>
      </c>
      <c r="BM164" s="201" t="s">
        <v>550</v>
      </c>
    </row>
    <row r="165" s="2" customFormat="1" ht="24.15" customHeight="1">
      <c r="A165" s="37"/>
      <c r="B165" s="188"/>
      <c r="C165" s="241" t="s">
        <v>398</v>
      </c>
      <c r="D165" s="241" t="s">
        <v>295</v>
      </c>
      <c r="E165" s="242" t="s">
        <v>648</v>
      </c>
      <c r="F165" s="243" t="s">
        <v>649</v>
      </c>
      <c r="G165" s="244" t="s">
        <v>169</v>
      </c>
      <c r="H165" s="245">
        <v>11</v>
      </c>
      <c r="I165" s="246"/>
      <c r="J165" s="247">
        <f>ROUND(I165*H165,2)</f>
        <v>0</v>
      </c>
      <c r="K165" s="248"/>
      <c r="L165" s="249"/>
      <c r="M165" s="250" t="s">
        <v>1</v>
      </c>
      <c r="N165" s="251" t="s">
        <v>41</v>
      </c>
      <c r="O165" s="8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1" t="s">
        <v>588</v>
      </c>
      <c r="AT165" s="201" t="s">
        <v>295</v>
      </c>
      <c r="AU165" s="201" t="s">
        <v>93</v>
      </c>
      <c r="AY165" s="18" t="s">
        <v>139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8" t="s">
        <v>93</v>
      </c>
      <c r="BK165" s="202">
        <f>ROUND(I165*H165,2)</f>
        <v>0</v>
      </c>
      <c r="BL165" s="18" t="s">
        <v>588</v>
      </c>
      <c r="BM165" s="201" t="s">
        <v>560</v>
      </c>
    </row>
    <row r="166" s="2" customFormat="1" ht="24.15" customHeight="1">
      <c r="A166" s="37"/>
      <c r="B166" s="188"/>
      <c r="C166" s="189" t="s">
        <v>403</v>
      </c>
      <c r="D166" s="189" t="s">
        <v>142</v>
      </c>
      <c r="E166" s="190" t="s">
        <v>650</v>
      </c>
      <c r="F166" s="191" t="s">
        <v>651</v>
      </c>
      <c r="G166" s="192" t="s">
        <v>169</v>
      </c>
      <c r="H166" s="193">
        <v>64</v>
      </c>
      <c r="I166" s="194"/>
      <c r="J166" s="195">
        <f>ROUND(I166*H166,2)</f>
        <v>0</v>
      </c>
      <c r="K166" s="196"/>
      <c r="L166" s="38"/>
      <c r="M166" s="197" t="s">
        <v>1</v>
      </c>
      <c r="N166" s="198" t="s">
        <v>41</v>
      </c>
      <c r="O166" s="8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1" t="s">
        <v>550</v>
      </c>
      <c r="AT166" s="201" t="s">
        <v>142</v>
      </c>
      <c r="AU166" s="201" t="s">
        <v>93</v>
      </c>
      <c r="AY166" s="18" t="s">
        <v>139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8" t="s">
        <v>93</v>
      </c>
      <c r="BK166" s="202">
        <f>ROUND(I166*H166,2)</f>
        <v>0</v>
      </c>
      <c r="BL166" s="18" t="s">
        <v>550</v>
      </c>
      <c r="BM166" s="201" t="s">
        <v>652</v>
      </c>
    </row>
    <row r="167" s="2" customFormat="1" ht="24.15" customHeight="1">
      <c r="A167" s="37"/>
      <c r="B167" s="188"/>
      <c r="C167" s="241" t="s">
        <v>407</v>
      </c>
      <c r="D167" s="241" t="s">
        <v>295</v>
      </c>
      <c r="E167" s="242" t="s">
        <v>653</v>
      </c>
      <c r="F167" s="243" t="s">
        <v>654</v>
      </c>
      <c r="G167" s="244" t="s">
        <v>169</v>
      </c>
      <c r="H167" s="245">
        <v>64</v>
      </c>
      <c r="I167" s="246"/>
      <c r="J167" s="247">
        <f>ROUND(I167*H167,2)</f>
        <v>0</v>
      </c>
      <c r="K167" s="248"/>
      <c r="L167" s="249"/>
      <c r="M167" s="250" t="s">
        <v>1</v>
      </c>
      <c r="N167" s="251" t="s">
        <v>41</v>
      </c>
      <c r="O167" s="81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588</v>
      </c>
      <c r="AT167" s="201" t="s">
        <v>295</v>
      </c>
      <c r="AU167" s="201" t="s">
        <v>93</v>
      </c>
      <c r="AY167" s="18" t="s">
        <v>139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8" t="s">
        <v>93</v>
      </c>
      <c r="BK167" s="202">
        <f>ROUND(I167*H167,2)</f>
        <v>0</v>
      </c>
      <c r="BL167" s="18" t="s">
        <v>588</v>
      </c>
      <c r="BM167" s="201" t="s">
        <v>655</v>
      </c>
    </row>
    <row r="168" s="2" customFormat="1" ht="24.15" customHeight="1">
      <c r="A168" s="37"/>
      <c r="B168" s="188"/>
      <c r="C168" s="241" t="s">
        <v>411</v>
      </c>
      <c r="D168" s="241" t="s">
        <v>295</v>
      </c>
      <c r="E168" s="242" t="s">
        <v>656</v>
      </c>
      <c r="F168" s="243" t="s">
        <v>657</v>
      </c>
      <c r="G168" s="244" t="s">
        <v>169</v>
      </c>
      <c r="H168" s="245">
        <v>16</v>
      </c>
      <c r="I168" s="246"/>
      <c r="J168" s="247">
        <f>ROUND(I168*H168,2)</f>
        <v>0</v>
      </c>
      <c r="K168" s="248"/>
      <c r="L168" s="249"/>
      <c r="M168" s="250" t="s">
        <v>1</v>
      </c>
      <c r="N168" s="251" t="s">
        <v>41</v>
      </c>
      <c r="O168" s="81"/>
      <c r="P168" s="199">
        <f>O168*H168</f>
        <v>0</v>
      </c>
      <c r="Q168" s="199">
        <v>0</v>
      </c>
      <c r="R168" s="199">
        <f>Q168*H168</f>
        <v>0</v>
      </c>
      <c r="S168" s="199">
        <v>0</v>
      </c>
      <c r="T168" s="20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01" t="s">
        <v>588</v>
      </c>
      <c r="AT168" s="201" t="s">
        <v>295</v>
      </c>
      <c r="AU168" s="201" t="s">
        <v>93</v>
      </c>
      <c r="AY168" s="18" t="s">
        <v>139</v>
      </c>
      <c r="BE168" s="202">
        <f>IF(N168="základná",J168,0)</f>
        <v>0</v>
      </c>
      <c r="BF168" s="202">
        <f>IF(N168="znížená",J168,0)</f>
        <v>0</v>
      </c>
      <c r="BG168" s="202">
        <f>IF(N168="zákl. prenesená",J168,0)</f>
        <v>0</v>
      </c>
      <c r="BH168" s="202">
        <f>IF(N168="zníž. prenesená",J168,0)</f>
        <v>0</v>
      </c>
      <c r="BI168" s="202">
        <f>IF(N168="nulová",J168,0)</f>
        <v>0</v>
      </c>
      <c r="BJ168" s="18" t="s">
        <v>93</v>
      </c>
      <c r="BK168" s="202">
        <f>ROUND(I168*H168,2)</f>
        <v>0</v>
      </c>
      <c r="BL168" s="18" t="s">
        <v>588</v>
      </c>
      <c r="BM168" s="201" t="s">
        <v>658</v>
      </c>
    </row>
    <row r="169" s="2" customFormat="1" ht="24.15" customHeight="1">
      <c r="A169" s="37"/>
      <c r="B169" s="188"/>
      <c r="C169" s="189" t="s">
        <v>417</v>
      </c>
      <c r="D169" s="189" t="s">
        <v>142</v>
      </c>
      <c r="E169" s="190" t="s">
        <v>659</v>
      </c>
      <c r="F169" s="191" t="s">
        <v>660</v>
      </c>
      <c r="G169" s="192" t="s">
        <v>169</v>
      </c>
      <c r="H169" s="193">
        <v>1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41</v>
      </c>
      <c r="O169" s="81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1" t="s">
        <v>550</v>
      </c>
      <c r="AT169" s="201" t="s">
        <v>142</v>
      </c>
      <c r="AU169" s="201" t="s">
        <v>93</v>
      </c>
      <c r="AY169" s="18" t="s">
        <v>139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8" t="s">
        <v>93</v>
      </c>
      <c r="BK169" s="202">
        <f>ROUND(I169*H169,2)</f>
        <v>0</v>
      </c>
      <c r="BL169" s="18" t="s">
        <v>550</v>
      </c>
      <c r="BM169" s="201" t="s">
        <v>661</v>
      </c>
    </row>
    <row r="170" s="2" customFormat="1" ht="16.5" customHeight="1">
      <c r="A170" s="37"/>
      <c r="B170" s="188"/>
      <c r="C170" s="241" t="s">
        <v>422</v>
      </c>
      <c r="D170" s="241" t="s">
        <v>295</v>
      </c>
      <c r="E170" s="242" t="s">
        <v>662</v>
      </c>
      <c r="F170" s="243" t="s">
        <v>663</v>
      </c>
      <c r="G170" s="244" t="s">
        <v>169</v>
      </c>
      <c r="H170" s="245">
        <v>1</v>
      </c>
      <c r="I170" s="246"/>
      <c r="J170" s="247">
        <f>ROUND(I170*H170,2)</f>
        <v>0</v>
      </c>
      <c r="K170" s="248"/>
      <c r="L170" s="249"/>
      <c r="M170" s="250" t="s">
        <v>1</v>
      </c>
      <c r="N170" s="251" t="s">
        <v>41</v>
      </c>
      <c r="O170" s="8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1" t="s">
        <v>588</v>
      </c>
      <c r="AT170" s="201" t="s">
        <v>295</v>
      </c>
      <c r="AU170" s="201" t="s">
        <v>93</v>
      </c>
      <c r="AY170" s="18" t="s">
        <v>139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8" t="s">
        <v>93</v>
      </c>
      <c r="BK170" s="202">
        <f>ROUND(I170*H170,2)</f>
        <v>0</v>
      </c>
      <c r="BL170" s="18" t="s">
        <v>588</v>
      </c>
      <c r="BM170" s="201" t="s">
        <v>664</v>
      </c>
    </row>
    <row r="171" s="2" customFormat="1" ht="24.15" customHeight="1">
      <c r="A171" s="37"/>
      <c r="B171" s="188"/>
      <c r="C171" s="189" t="s">
        <v>427</v>
      </c>
      <c r="D171" s="189" t="s">
        <v>142</v>
      </c>
      <c r="E171" s="190" t="s">
        <v>665</v>
      </c>
      <c r="F171" s="191" t="s">
        <v>666</v>
      </c>
      <c r="G171" s="192" t="s">
        <v>169</v>
      </c>
      <c r="H171" s="193">
        <v>18</v>
      </c>
      <c r="I171" s="194"/>
      <c r="J171" s="195">
        <f>ROUND(I171*H171,2)</f>
        <v>0</v>
      </c>
      <c r="K171" s="196"/>
      <c r="L171" s="38"/>
      <c r="M171" s="197" t="s">
        <v>1</v>
      </c>
      <c r="N171" s="198" t="s">
        <v>41</v>
      </c>
      <c r="O171" s="81"/>
      <c r="P171" s="199">
        <f>O171*H171</f>
        <v>0</v>
      </c>
      <c r="Q171" s="199">
        <v>0</v>
      </c>
      <c r="R171" s="199">
        <f>Q171*H171</f>
        <v>0</v>
      </c>
      <c r="S171" s="199">
        <v>0</v>
      </c>
      <c r="T171" s="20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01" t="s">
        <v>550</v>
      </c>
      <c r="AT171" s="201" t="s">
        <v>142</v>
      </c>
      <c r="AU171" s="201" t="s">
        <v>93</v>
      </c>
      <c r="AY171" s="18" t="s">
        <v>139</v>
      </c>
      <c r="BE171" s="202">
        <f>IF(N171="základná",J171,0)</f>
        <v>0</v>
      </c>
      <c r="BF171" s="202">
        <f>IF(N171="znížená",J171,0)</f>
        <v>0</v>
      </c>
      <c r="BG171" s="202">
        <f>IF(N171="zákl. prenesená",J171,0)</f>
        <v>0</v>
      </c>
      <c r="BH171" s="202">
        <f>IF(N171="zníž. prenesená",J171,0)</f>
        <v>0</v>
      </c>
      <c r="BI171" s="202">
        <f>IF(N171="nulová",J171,0)</f>
        <v>0</v>
      </c>
      <c r="BJ171" s="18" t="s">
        <v>93</v>
      </c>
      <c r="BK171" s="202">
        <f>ROUND(I171*H171,2)</f>
        <v>0</v>
      </c>
      <c r="BL171" s="18" t="s">
        <v>550</v>
      </c>
      <c r="BM171" s="201" t="s">
        <v>667</v>
      </c>
    </row>
    <row r="172" s="2" customFormat="1" ht="24.15" customHeight="1">
      <c r="A172" s="37"/>
      <c r="B172" s="188"/>
      <c r="C172" s="241" t="s">
        <v>433</v>
      </c>
      <c r="D172" s="241" t="s">
        <v>295</v>
      </c>
      <c r="E172" s="242" t="s">
        <v>668</v>
      </c>
      <c r="F172" s="243" t="s">
        <v>669</v>
      </c>
      <c r="G172" s="244" t="s">
        <v>169</v>
      </c>
      <c r="H172" s="245">
        <v>18</v>
      </c>
      <c r="I172" s="246"/>
      <c r="J172" s="247">
        <f>ROUND(I172*H172,2)</f>
        <v>0</v>
      </c>
      <c r="K172" s="248"/>
      <c r="L172" s="249"/>
      <c r="M172" s="250" t="s">
        <v>1</v>
      </c>
      <c r="N172" s="251" t="s">
        <v>41</v>
      </c>
      <c r="O172" s="81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1" t="s">
        <v>588</v>
      </c>
      <c r="AT172" s="201" t="s">
        <v>295</v>
      </c>
      <c r="AU172" s="201" t="s">
        <v>93</v>
      </c>
      <c r="AY172" s="18" t="s">
        <v>139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8" t="s">
        <v>93</v>
      </c>
      <c r="BK172" s="202">
        <f>ROUND(I172*H172,2)</f>
        <v>0</v>
      </c>
      <c r="BL172" s="18" t="s">
        <v>588</v>
      </c>
      <c r="BM172" s="201" t="s">
        <v>670</v>
      </c>
    </row>
    <row r="173" s="2" customFormat="1" ht="21.75" customHeight="1">
      <c r="A173" s="37"/>
      <c r="B173" s="188"/>
      <c r="C173" s="189" t="s">
        <v>438</v>
      </c>
      <c r="D173" s="189" t="s">
        <v>142</v>
      </c>
      <c r="E173" s="190" t="s">
        <v>671</v>
      </c>
      <c r="F173" s="191" t="s">
        <v>672</v>
      </c>
      <c r="G173" s="192" t="s">
        <v>169</v>
      </c>
      <c r="H173" s="193">
        <v>3</v>
      </c>
      <c r="I173" s="194"/>
      <c r="J173" s="195">
        <f>ROUND(I173*H173,2)</f>
        <v>0</v>
      </c>
      <c r="K173" s="196"/>
      <c r="L173" s="38"/>
      <c r="M173" s="197" t="s">
        <v>1</v>
      </c>
      <c r="N173" s="198" t="s">
        <v>41</v>
      </c>
      <c r="O173" s="8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1" t="s">
        <v>550</v>
      </c>
      <c r="AT173" s="201" t="s">
        <v>142</v>
      </c>
      <c r="AU173" s="201" t="s">
        <v>93</v>
      </c>
      <c r="AY173" s="18" t="s">
        <v>139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8" t="s">
        <v>93</v>
      </c>
      <c r="BK173" s="202">
        <f>ROUND(I173*H173,2)</f>
        <v>0</v>
      </c>
      <c r="BL173" s="18" t="s">
        <v>550</v>
      </c>
      <c r="BM173" s="201" t="s">
        <v>673</v>
      </c>
    </row>
    <row r="174" s="2" customFormat="1" ht="33" customHeight="1">
      <c r="A174" s="37"/>
      <c r="B174" s="188"/>
      <c r="C174" s="241" t="s">
        <v>443</v>
      </c>
      <c r="D174" s="241" t="s">
        <v>295</v>
      </c>
      <c r="E174" s="242" t="s">
        <v>674</v>
      </c>
      <c r="F174" s="243" t="s">
        <v>675</v>
      </c>
      <c r="G174" s="244" t="s">
        <v>169</v>
      </c>
      <c r="H174" s="245">
        <v>3</v>
      </c>
      <c r="I174" s="246"/>
      <c r="J174" s="247">
        <f>ROUND(I174*H174,2)</f>
        <v>0</v>
      </c>
      <c r="K174" s="248"/>
      <c r="L174" s="249"/>
      <c r="M174" s="250" t="s">
        <v>1</v>
      </c>
      <c r="N174" s="251" t="s">
        <v>41</v>
      </c>
      <c r="O174" s="81"/>
      <c r="P174" s="199">
        <f>O174*H174</f>
        <v>0</v>
      </c>
      <c r="Q174" s="199">
        <v>0</v>
      </c>
      <c r="R174" s="199">
        <f>Q174*H174</f>
        <v>0</v>
      </c>
      <c r="S174" s="199">
        <v>0</v>
      </c>
      <c r="T174" s="200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01" t="s">
        <v>588</v>
      </c>
      <c r="AT174" s="201" t="s">
        <v>295</v>
      </c>
      <c r="AU174" s="201" t="s">
        <v>93</v>
      </c>
      <c r="AY174" s="18" t="s">
        <v>139</v>
      </c>
      <c r="BE174" s="202">
        <f>IF(N174="základná",J174,0)</f>
        <v>0</v>
      </c>
      <c r="BF174" s="202">
        <f>IF(N174="znížená",J174,0)</f>
        <v>0</v>
      </c>
      <c r="BG174" s="202">
        <f>IF(N174="zákl. prenesená",J174,0)</f>
        <v>0</v>
      </c>
      <c r="BH174" s="202">
        <f>IF(N174="zníž. prenesená",J174,0)</f>
        <v>0</v>
      </c>
      <c r="BI174" s="202">
        <f>IF(N174="nulová",J174,0)</f>
        <v>0</v>
      </c>
      <c r="BJ174" s="18" t="s">
        <v>93</v>
      </c>
      <c r="BK174" s="202">
        <f>ROUND(I174*H174,2)</f>
        <v>0</v>
      </c>
      <c r="BL174" s="18" t="s">
        <v>588</v>
      </c>
      <c r="BM174" s="201" t="s">
        <v>676</v>
      </c>
    </row>
    <row r="175" s="2" customFormat="1" ht="24.15" customHeight="1">
      <c r="A175" s="37"/>
      <c r="B175" s="188"/>
      <c r="C175" s="189" t="s">
        <v>447</v>
      </c>
      <c r="D175" s="189" t="s">
        <v>142</v>
      </c>
      <c r="E175" s="190" t="s">
        <v>677</v>
      </c>
      <c r="F175" s="191" t="s">
        <v>678</v>
      </c>
      <c r="G175" s="192" t="s">
        <v>169</v>
      </c>
      <c r="H175" s="193">
        <v>3</v>
      </c>
      <c r="I175" s="194"/>
      <c r="J175" s="195">
        <f>ROUND(I175*H175,2)</f>
        <v>0</v>
      </c>
      <c r="K175" s="196"/>
      <c r="L175" s="38"/>
      <c r="M175" s="197" t="s">
        <v>1</v>
      </c>
      <c r="N175" s="198" t="s">
        <v>41</v>
      </c>
      <c r="O175" s="81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01" t="s">
        <v>550</v>
      </c>
      <c r="AT175" s="201" t="s">
        <v>142</v>
      </c>
      <c r="AU175" s="201" t="s">
        <v>93</v>
      </c>
      <c r="AY175" s="18" t="s">
        <v>139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8" t="s">
        <v>93</v>
      </c>
      <c r="BK175" s="202">
        <f>ROUND(I175*H175,2)</f>
        <v>0</v>
      </c>
      <c r="BL175" s="18" t="s">
        <v>550</v>
      </c>
      <c r="BM175" s="201" t="s">
        <v>679</v>
      </c>
    </row>
    <row r="176" s="2" customFormat="1" ht="24.15" customHeight="1">
      <c r="A176" s="37"/>
      <c r="B176" s="188"/>
      <c r="C176" s="241" t="s">
        <v>452</v>
      </c>
      <c r="D176" s="241" t="s">
        <v>295</v>
      </c>
      <c r="E176" s="242" t="s">
        <v>680</v>
      </c>
      <c r="F176" s="243" t="s">
        <v>681</v>
      </c>
      <c r="G176" s="244" t="s">
        <v>169</v>
      </c>
      <c r="H176" s="245">
        <v>2</v>
      </c>
      <c r="I176" s="246"/>
      <c r="J176" s="247">
        <f>ROUND(I176*H176,2)</f>
        <v>0</v>
      </c>
      <c r="K176" s="248"/>
      <c r="L176" s="249"/>
      <c r="M176" s="250" t="s">
        <v>1</v>
      </c>
      <c r="N176" s="251" t="s">
        <v>41</v>
      </c>
      <c r="O176" s="81"/>
      <c r="P176" s="199">
        <f>O176*H176</f>
        <v>0</v>
      </c>
      <c r="Q176" s="199">
        <v>0</v>
      </c>
      <c r="R176" s="199">
        <f>Q176*H176</f>
        <v>0</v>
      </c>
      <c r="S176" s="199">
        <v>0</v>
      </c>
      <c r="T176" s="200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01" t="s">
        <v>588</v>
      </c>
      <c r="AT176" s="201" t="s">
        <v>295</v>
      </c>
      <c r="AU176" s="201" t="s">
        <v>93</v>
      </c>
      <c r="AY176" s="18" t="s">
        <v>139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8" t="s">
        <v>93</v>
      </c>
      <c r="BK176" s="202">
        <f>ROUND(I176*H176,2)</f>
        <v>0</v>
      </c>
      <c r="BL176" s="18" t="s">
        <v>588</v>
      </c>
      <c r="BM176" s="201" t="s">
        <v>682</v>
      </c>
    </row>
    <row r="177" s="2" customFormat="1" ht="37.8" customHeight="1">
      <c r="A177" s="37"/>
      <c r="B177" s="188"/>
      <c r="C177" s="241" t="s">
        <v>457</v>
      </c>
      <c r="D177" s="241" t="s">
        <v>295</v>
      </c>
      <c r="E177" s="242" t="s">
        <v>683</v>
      </c>
      <c r="F177" s="243" t="s">
        <v>684</v>
      </c>
      <c r="G177" s="244" t="s">
        <v>169</v>
      </c>
      <c r="H177" s="245">
        <v>1</v>
      </c>
      <c r="I177" s="246"/>
      <c r="J177" s="247">
        <f>ROUND(I177*H177,2)</f>
        <v>0</v>
      </c>
      <c r="K177" s="248"/>
      <c r="L177" s="249"/>
      <c r="M177" s="250" t="s">
        <v>1</v>
      </c>
      <c r="N177" s="251" t="s">
        <v>41</v>
      </c>
      <c r="O177" s="81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01" t="s">
        <v>588</v>
      </c>
      <c r="AT177" s="201" t="s">
        <v>295</v>
      </c>
      <c r="AU177" s="201" t="s">
        <v>93</v>
      </c>
      <c r="AY177" s="18" t="s">
        <v>139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8" t="s">
        <v>93</v>
      </c>
      <c r="BK177" s="202">
        <f>ROUND(I177*H177,2)</f>
        <v>0</v>
      </c>
      <c r="BL177" s="18" t="s">
        <v>588</v>
      </c>
      <c r="BM177" s="201" t="s">
        <v>685</v>
      </c>
    </row>
    <row r="178" s="2" customFormat="1" ht="24.15" customHeight="1">
      <c r="A178" s="37"/>
      <c r="B178" s="188"/>
      <c r="C178" s="241" t="s">
        <v>462</v>
      </c>
      <c r="D178" s="241" t="s">
        <v>295</v>
      </c>
      <c r="E178" s="242" t="s">
        <v>686</v>
      </c>
      <c r="F178" s="243" t="s">
        <v>687</v>
      </c>
      <c r="G178" s="244" t="s">
        <v>169</v>
      </c>
      <c r="H178" s="245">
        <v>2</v>
      </c>
      <c r="I178" s="246"/>
      <c r="J178" s="247">
        <f>ROUND(I178*H178,2)</f>
        <v>0</v>
      </c>
      <c r="K178" s="248"/>
      <c r="L178" s="249"/>
      <c r="M178" s="250" t="s">
        <v>1</v>
      </c>
      <c r="N178" s="251" t="s">
        <v>41</v>
      </c>
      <c r="O178" s="81"/>
      <c r="P178" s="199">
        <f>O178*H178</f>
        <v>0</v>
      </c>
      <c r="Q178" s="199">
        <v>0</v>
      </c>
      <c r="R178" s="199">
        <f>Q178*H178</f>
        <v>0</v>
      </c>
      <c r="S178" s="199">
        <v>0</v>
      </c>
      <c r="T178" s="20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01" t="s">
        <v>588</v>
      </c>
      <c r="AT178" s="201" t="s">
        <v>295</v>
      </c>
      <c r="AU178" s="201" t="s">
        <v>93</v>
      </c>
      <c r="AY178" s="18" t="s">
        <v>139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8" t="s">
        <v>93</v>
      </c>
      <c r="BK178" s="202">
        <f>ROUND(I178*H178,2)</f>
        <v>0</v>
      </c>
      <c r="BL178" s="18" t="s">
        <v>588</v>
      </c>
      <c r="BM178" s="201" t="s">
        <v>688</v>
      </c>
    </row>
    <row r="179" s="2" customFormat="1" ht="21.75" customHeight="1">
      <c r="A179" s="37"/>
      <c r="B179" s="188"/>
      <c r="C179" s="189" t="s">
        <v>466</v>
      </c>
      <c r="D179" s="189" t="s">
        <v>142</v>
      </c>
      <c r="E179" s="190" t="s">
        <v>689</v>
      </c>
      <c r="F179" s="191" t="s">
        <v>690</v>
      </c>
      <c r="G179" s="192" t="s">
        <v>169</v>
      </c>
      <c r="H179" s="193">
        <v>6</v>
      </c>
      <c r="I179" s="194"/>
      <c r="J179" s="195">
        <f>ROUND(I179*H179,2)</f>
        <v>0</v>
      </c>
      <c r="K179" s="196"/>
      <c r="L179" s="38"/>
      <c r="M179" s="197" t="s">
        <v>1</v>
      </c>
      <c r="N179" s="198" t="s">
        <v>41</v>
      </c>
      <c r="O179" s="81"/>
      <c r="P179" s="199">
        <f>O179*H179</f>
        <v>0</v>
      </c>
      <c r="Q179" s="199">
        <v>0</v>
      </c>
      <c r="R179" s="199">
        <f>Q179*H179</f>
        <v>0</v>
      </c>
      <c r="S179" s="199">
        <v>0</v>
      </c>
      <c r="T179" s="200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01" t="s">
        <v>550</v>
      </c>
      <c r="AT179" s="201" t="s">
        <v>142</v>
      </c>
      <c r="AU179" s="201" t="s">
        <v>93</v>
      </c>
      <c r="AY179" s="18" t="s">
        <v>139</v>
      </c>
      <c r="BE179" s="202">
        <f>IF(N179="základná",J179,0)</f>
        <v>0</v>
      </c>
      <c r="BF179" s="202">
        <f>IF(N179="znížená",J179,0)</f>
        <v>0</v>
      </c>
      <c r="BG179" s="202">
        <f>IF(N179="zákl. prenesená",J179,0)</f>
        <v>0</v>
      </c>
      <c r="BH179" s="202">
        <f>IF(N179="zníž. prenesená",J179,0)</f>
        <v>0</v>
      </c>
      <c r="BI179" s="202">
        <f>IF(N179="nulová",J179,0)</f>
        <v>0</v>
      </c>
      <c r="BJ179" s="18" t="s">
        <v>93</v>
      </c>
      <c r="BK179" s="202">
        <f>ROUND(I179*H179,2)</f>
        <v>0</v>
      </c>
      <c r="BL179" s="18" t="s">
        <v>550</v>
      </c>
      <c r="BM179" s="201" t="s">
        <v>691</v>
      </c>
    </row>
    <row r="180" s="2" customFormat="1" ht="16.5" customHeight="1">
      <c r="A180" s="37"/>
      <c r="B180" s="188"/>
      <c r="C180" s="189" t="s">
        <v>471</v>
      </c>
      <c r="D180" s="189" t="s">
        <v>142</v>
      </c>
      <c r="E180" s="190" t="s">
        <v>692</v>
      </c>
      <c r="F180" s="191" t="s">
        <v>693</v>
      </c>
      <c r="G180" s="192" t="s">
        <v>169</v>
      </c>
      <c r="H180" s="193">
        <v>18</v>
      </c>
      <c r="I180" s="194"/>
      <c r="J180" s="195">
        <f>ROUND(I180*H180,2)</f>
        <v>0</v>
      </c>
      <c r="K180" s="196"/>
      <c r="L180" s="38"/>
      <c r="M180" s="197" t="s">
        <v>1</v>
      </c>
      <c r="N180" s="198" t="s">
        <v>41</v>
      </c>
      <c r="O180" s="81"/>
      <c r="P180" s="199">
        <f>O180*H180</f>
        <v>0</v>
      </c>
      <c r="Q180" s="199">
        <v>0</v>
      </c>
      <c r="R180" s="199">
        <f>Q180*H180</f>
        <v>0</v>
      </c>
      <c r="S180" s="199">
        <v>0</v>
      </c>
      <c r="T180" s="200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01" t="s">
        <v>550</v>
      </c>
      <c r="AT180" s="201" t="s">
        <v>142</v>
      </c>
      <c r="AU180" s="201" t="s">
        <v>93</v>
      </c>
      <c r="AY180" s="18" t="s">
        <v>139</v>
      </c>
      <c r="BE180" s="202">
        <f>IF(N180="základná",J180,0)</f>
        <v>0</v>
      </c>
      <c r="BF180" s="202">
        <f>IF(N180="znížená",J180,0)</f>
        <v>0</v>
      </c>
      <c r="BG180" s="202">
        <f>IF(N180="zákl. prenesená",J180,0)</f>
        <v>0</v>
      </c>
      <c r="BH180" s="202">
        <f>IF(N180="zníž. prenesená",J180,0)</f>
        <v>0</v>
      </c>
      <c r="BI180" s="202">
        <f>IF(N180="nulová",J180,0)</f>
        <v>0</v>
      </c>
      <c r="BJ180" s="18" t="s">
        <v>93</v>
      </c>
      <c r="BK180" s="202">
        <f>ROUND(I180*H180,2)</f>
        <v>0</v>
      </c>
      <c r="BL180" s="18" t="s">
        <v>550</v>
      </c>
      <c r="BM180" s="201" t="s">
        <v>694</v>
      </c>
    </row>
    <row r="181" s="2" customFormat="1" ht="16.5" customHeight="1">
      <c r="A181" s="37"/>
      <c r="B181" s="188"/>
      <c r="C181" s="189" t="s">
        <v>476</v>
      </c>
      <c r="D181" s="189" t="s">
        <v>142</v>
      </c>
      <c r="E181" s="190" t="s">
        <v>695</v>
      </c>
      <c r="F181" s="191" t="s">
        <v>696</v>
      </c>
      <c r="G181" s="192" t="s">
        <v>169</v>
      </c>
      <c r="H181" s="193">
        <v>3</v>
      </c>
      <c r="I181" s="194"/>
      <c r="J181" s="195">
        <f>ROUND(I181*H181,2)</f>
        <v>0</v>
      </c>
      <c r="K181" s="196"/>
      <c r="L181" s="38"/>
      <c r="M181" s="197" t="s">
        <v>1</v>
      </c>
      <c r="N181" s="198" t="s">
        <v>41</v>
      </c>
      <c r="O181" s="81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01" t="s">
        <v>550</v>
      </c>
      <c r="AT181" s="201" t="s">
        <v>142</v>
      </c>
      <c r="AU181" s="201" t="s">
        <v>93</v>
      </c>
      <c r="AY181" s="18" t="s">
        <v>139</v>
      </c>
      <c r="BE181" s="202">
        <f>IF(N181="základná",J181,0)</f>
        <v>0</v>
      </c>
      <c r="BF181" s="202">
        <f>IF(N181="znížená",J181,0)</f>
        <v>0</v>
      </c>
      <c r="BG181" s="202">
        <f>IF(N181="zákl. prenesená",J181,0)</f>
        <v>0</v>
      </c>
      <c r="BH181" s="202">
        <f>IF(N181="zníž. prenesená",J181,0)</f>
        <v>0</v>
      </c>
      <c r="BI181" s="202">
        <f>IF(N181="nulová",J181,0)</f>
        <v>0</v>
      </c>
      <c r="BJ181" s="18" t="s">
        <v>93</v>
      </c>
      <c r="BK181" s="202">
        <f>ROUND(I181*H181,2)</f>
        <v>0</v>
      </c>
      <c r="BL181" s="18" t="s">
        <v>550</v>
      </c>
      <c r="BM181" s="201" t="s">
        <v>697</v>
      </c>
    </row>
    <row r="182" s="2" customFormat="1" ht="16.5" customHeight="1">
      <c r="A182" s="37"/>
      <c r="B182" s="188"/>
      <c r="C182" s="241" t="s">
        <v>480</v>
      </c>
      <c r="D182" s="241" t="s">
        <v>295</v>
      </c>
      <c r="E182" s="242" t="s">
        <v>698</v>
      </c>
      <c r="F182" s="243" t="s">
        <v>699</v>
      </c>
      <c r="G182" s="244" t="s">
        <v>169</v>
      </c>
      <c r="H182" s="245">
        <v>3</v>
      </c>
      <c r="I182" s="246"/>
      <c r="J182" s="247">
        <f>ROUND(I182*H182,2)</f>
        <v>0</v>
      </c>
      <c r="K182" s="248"/>
      <c r="L182" s="249"/>
      <c r="M182" s="250" t="s">
        <v>1</v>
      </c>
      <c r="N182" s="251" t="s">
        <v>41</v>
      </c>
      <c r="O182" s="81"/>
      <c r="P182" s="199">
        <f>O182*H182</f>
        <v>0</v>
      </c>
      <c r="Q182" s="199">
        <v>0</v>
      </c>
      <c r="R182" s="199">
        <f>Q182*H182</f>
        <v>0</v>
      </c>
      <c r="S182" s="199">
        <v>0</v>
      </c>
      <c r="T182" s="200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01" t="s">
        <v>588</v>
      </c>
      <c r="AT182" s="201" t="s">
        <v>295</v>
      </c>
      <c r="AU182" s="201" t="s">
        <v>93</v>
      </c>
      <c r="AY182" s="18" t="s">
        <v>139</v>
      </c>
      <c r="BE182" s="202">
        <f>IF(N182="základná",J182,0)</f>
        <v>0</v>
      </c>
      <c r="BF182" s="202">
        <f>IF(N182="znížená",J182,0)</f>
        <v>0</v>
      </c>
      <c r="BG182" s="202">
        <f>IF(N182="zákl. prenesená",J182,0)</f>
        <v>0</v>
      </c>
      <c r="BH182" s="202">
        <f>IF(N182="zníž. prenesená",J182,0)</f>
        <v>0</v>
      </c>
      <c r="BI182" s="202">
        <f>IF(N182="nulová",J182,0)</f>
        <v>0</v>
      </c>
      <c r="BJ182" s="18" t="s">
        <v>93</v>
      </c>
      <c r="BK182" s="202">
        <f>ROUND(I182*H182,2)</f>
        <v>0</v>
      </c>
      <c r="BL182" s="18" t="s">
        <v>588</v>
      </c>
      <c r="BM182" s="201" t="s">
        <v>700</v>
      </c>
    </row>
    <row r="183" s="2" customFormat="1" ht="24.15" customHeight="1">
      <c r="A183" s="37"/>
      <c r="B183" s="188"/>
      <c r="C183" s="241" t="s">
        <v>483</v>
      </c>
      <c r="D183" s="241" t="s">
        <v>295</v>
      </c>
      <c r="E183" s="242" t="s">
        <v>701</v>
      </c>
      <c r="F183" s="243" t="s">
        <v>702</v>
      </c>
      <c r="G183" s="244" t="s">
        <v>169</v>
      </c>
      <c r="H183" s="245">
        <v>3</v>
      </c>
      <c r="I183" s="246"/>
      <c r="J183" s="247">
        <f>ROUND(I183*H183,2)</f>
        <v>0</v>
      </c>
      <c r="K183" s="248"/>
      <c r="L183" s="249"/>
      <c r="M183" s="250" t="s">
        <v>1</v>
      </c>
      <c r="N183" s="251" t="s">
        <v>41</v>
      </c>
      <c r="O183" s="81"/>
      <c r="P183" s="199">
        <f>O183*H183</f>
        <v>0</v>
      </c>
      <c r="Q183" s="199">
        <v>0</v>
      </c>
      <c r="R183" s="199">
        <f>Q183*H183</f>
        <v>0</v>
      </c>
      <c r="S183" s="199">
        <v>0</v>
      </c>
      <c r="T183" s="20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01" t="s">
        <v>588</v>
      </c>
      <c r="AT183" s="201" t="s">
        <v>295</v>
      </c>
      <c r="AU183" s="201" t="s">
        <v>93</v>
      </c>
      <c r="AY183" s="18" t="s">
        <v>139</v>
      </c>
      <c r="BE183" s="202">
        <f>IF(N183="základná",J183,0)</f>
        <v>0</v>
      </c>
      <c r="BF183" s="202">
        <f>IF(N183="znížená",J183,0)</f>
        <v>0</v>
      </c>
      <c r="BG183" s="202">
        <f>IF(N183="zákl. prenesená",J183,0)</f>
        <v>0</v>
      </c>
      <c r="BH183" s="202">
        <f>IF(N183="zníž. prenesená",J183,0)</f>
        <v>0</v>
      </c>
      <c r="BI183" s="202">
        <f>IF(N183="nulová",J183,0)</f>
        <v>0</v>
      </c>
      <c r="BJ183" s="18" t="s">
        <v>93</v>
      </c>
      <c r="BK183" s="202">
        <f>ROUND(I183*H183,2)</f>
        <v>0</v>
      </c>
      <c r="BL183" s="18" t="s">
        <v>588</v>
      </c>
      <c r="BM183" s="201" t="s">
        <v>703</v>
      </c>
    </row>
    <row r="184" s="2" customFormat="1" ht="16.5" customHeight="1">
      <c r="A184" s="37"/>
      <c r="B184" s="188"/>
      <c r="C184" s="189" t="s">
        <v>487</v>
      </c>
      <c r="D184" s="189" t="s">
        <v>142</v>
      </c>
      <c r="E184" s="190" t="s">
        <v>704</v>
      </c>
      <c r="F184" s="191" t="s">
        <v>705</v>
      </c>
      <c r="G184" s="192" t="s">
        <v>169</v>
      </c>
      <c r="H184" s="193">
        <v>68</v>
      </c>
      <c r="I184" s="194"/>
      <c r="J184" s="195">
        <f>ROUND(I184*H184,2)</f>
        <v>0</v>
      </c>
      <c r="K184" s="196"/>
      <c r="L184" s="38"/>
      <c r="M184" s="197" t="s">
        <v>1</v>
      </c>
      <c r="N184" s="198" t="s">
        <v>41</v>
      </c>
      <c r="O184" s="81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01" t="s">
        <v>550</v>
      </c>
      <c r="AT184" s="201" t="s">
        <v>142</v>
      </c>
      <c r="AU184" s="201" t="s">
        <v>93</v>
      </c>
      <c r="AY184" s="18" t="s">
        <v>139</v>
      </c>
      <c r="BE184" s="202">
        <f>IF(N184="základná",J184,0)</f>
        <v>0</v>
      </c>
      <c r="BF184" s="202">
        <f>IF(N184="znížená",J184,0)</f>
        <v>0</v>
      </c>
      <c r="BG184" s="202">
        <f>IF(N184="zákl. prenesená",J184,0)</f>
        <v>0</v>
      </c>
      <c r="BH184" s="202">
        <f>IF(N184="zníž. prenesená",J184,0)</f>
        <v>0</v>
      </c>
      <c r="BI184" s="202">
        <f>IF(N184="nulová",J184,0)</f>
        <v>0</v>
      </c>
      <c r="BJ184" s="18" t="s">
        <v>93</v>
      </c>
      <c r="BK184" s="202">
        <f>ROUND(I184*H184,2)</f>
        <v>0</v>
      </c>
      <c r="BL184" s="18" t="s">
        <v>550</v>
      </c>
      <c r="BM184" s="201" t="s">
        <v>706</v>
      </c>
    </row>
    <row r="185" s="2" customFormat="1" ht="24.15" customHeight="1">
      <c r="A185" s="37"/>
      <c r="B185" s="188"/>
      <c r="C185" s="241" t="s">
        <v>493</v>
      </c>
      <c r="D185" s="241" t="s">
        <v>295</v>
      </c>
      <c r="E185" s="242" t="s">
        <v>707</v>
      </c>
      <c r="F185" s="243" t="s">
        <v>708</v>
      </c>
      <c r="G185" s="244" t="s">
        <v>169</v>
      </c>
      <c r="H185" s="245">
        <v>68</v>
      </c>
      <c r="I185" s="246"/>
      <c r="J185" s="247">
        <f>ROUND(I185*H185,2)</f>
        <v>0</v>
      </c>
      <c r="K185" s="248"/>
      <c r="L185" s="249"/>
      <c r="M185" s="250" t="s">
        <v>1</v>
      </c>
      <c r="N185" s="251" t="s">
        <v>41</v>
      </c>
      <c r="O185" s="81"/>
      <c r="P185" s="199">
        <f>O185*H185</f>
        <v>0</v>
      </c>
      <c r="Q185" s="199">
        <v>0</v>
      </c>
      <c r="R185" s="199">
        <f>Q185*H185</f>
        <v>0</v>
      </c>
      <c r="S185" s="199">
        <v>0</v>
      </c>
      <c r="T185" s="20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01" t="s">
        <v>588</v>
      </c>
      <c r="AT185" s="201" t="s">
        <v>295</v>
      </c>
      <c r="AU185" s="201" t="s">
        <v>93</v>
      </c>
      <c r="AY185" s="18" t="s">
        <v>139</v>
      </c>
      <c r="BE185" s="202">
        <f>IF(N185="základná",J185,0)</f>
        <v>0</v>
      </c>
      <c r="BF185" s="202">
        <f>IF(N185="znížená",J185,0)</f>
        <v>0</v>
      </c>
      <c r="BG185" s="202">
        <f>IF(N185="zákl. prenesená",J185,0)</f>
        <v>0</v>
      </c>
      <c r="BH185" s="202">
        <f>IF(N185="zníž. prenesená",J185,0)</f>
        <v>0</v>
      </c>
      <c r="BI185" s="202">
        <f>IF(N185="nulová",J185,0)</f>
        <v>0</v>
      </c>
      <c r="BJ185" s="18" t="s">
        <v>93</v>
      </c>
      <c r="BK185" s="202">
        <f>ROUND(I185*H185,2)</f>
        <v>0</v>
      </c>
      <c r="BL185" s="18" t="s">
        <v>588</v>
      </c>
      <c r="BM185" s="201" t="s">
        <v>709</v>
      </c>
    </row>
    <row r="186" s="2" customFormat="1" ht="24.15" customHeight="1">
      <c r="A186" s="37"/>
      <c r="B186" s="188"/>
      <c r="C186" s="189" t="s">
        <v>499</v>
      </c>
      <c r="D186" s="189" t="s">
        <v>142</v>
      </c>
      <c r="E186" s="190" t="s">
        <v>710</v>
      </c>
      <c r="F186" s="191" t="s">
        <v>711</v>
      </c>
      <c r="G186" s="192" t="s">
        <v>169</v>
      </c>
      <c r="H186" s="193">
        <v>1</v>
      </c>
      <c r="I186" s="194"/>
      <c r="J186" s="195">
        <f>ROUND(I186*H186,2)</f>
        <v>0</v>
      </c>
      <c r="K186" s="196"/>
      <c r="L186" s="38"/>
      <c r="M186" s="197" t="s">
        <v>1</v>
      </c>
      <c r="N186" s="198" t="s">
        <v>41</v>
      </c>
      <c r="O186" s="81"/>
      <c r="P186" s="199">
        <f>O186*H186</f>
        <v>0</v>
      </c>
      <c r="Q186" s="199">
        <v>0</v>
      </c>
      <c r="R186" s="199">
        <f>Q186*H186</f>
        <v>0</v>
      </c>
      <c r="S186" s="199">
        <v>0</v>
      </c>
      <c r="T186" s="200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01" t="s">
        <v>550</v>
      </c>
      <c r="AT186" s="201" t="s">
        <v>142</v>
      </c>
      <c r="AU186" s="201" t="s">
        <v>93</v>
      </c>
      <c r="AY186" s="18" t="s">
        <v>139</v>
      </c>
      <c r="BE186" s="202">
        <f>IF(N186="základná",J186,0)</f>
        <v>0</v>
      </c>
      <c r="BF186" s="202">
        <f>IF(N186="znížená",J186,0)</f>
        <v>0</v>
      </c>
      <c r="BG186" s="202">
        <f>IF(N186="zákl. prenesená",J186,0)</f>
        <v>0</v>
      </c>
      <c r="BH186" s="202">
        <f>IF(N186="zníž. prenesená",J186,0)</f>
        <v>0</v>
      </c>
      <c r="BI186" s="202">
        <f>IF(N186="nulová",J186,0)</f>
        <v>0</v>
      </c>
      <c r="BJ186" s="18" t="s">
        <v>93</v>
      </c>
      <c r="BK186" s="202">
        <f>ROUND(I186*H186,2)</f>
        <v>0</v>
      </c>
      <c r="BL186" s="18" t="s">
        <v>550</v>
      </c>
      <c r="BM186" s="201" t="s">
        <v>712</v>
      </c>
    </row>
    <row r="187" s="2" customFormat="1" ht="21.75" customHeight="1">
      <c r="A187" s="37"/>
      <c r="B187" s="188"/>
      <c r="C187" s="241" t="s">
        <v>504</v>
      </c>
      <c r="D187" s="241" t="s">
        <v>295</v>
      </c>
      <c r="E187" s="242" t="s">
        <v>713</v>
      </c>
      <c r="F187" s="243" t="s">
        <v>714</v>
      </c>
      <c r="G187" s="244" t="s">
        <v>169</v>
      </c>
      <c r="H187" s="245">
        <v>1</v>
      </c>
      <c r="I187" s="246"/>
      <c r="J187" s="247">
        <f>ROUND(I187*H187,2)</f>
        <v>0</v>
      </c>
      <c r="K187" s="248"/>
      <c r="L187" s="249"/>
      <c r="M187" s="250" t="s">
        <v>1</v>
      </c>
      <c r="N187" s="251" t="s">
        <v>41</v>
      </c>
      <c r="O187" s="81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01" t="s">
        <v>588</v>
      </c>
      <c r="AT187" s="201" t="s">
        <v>295</v>
      </c>
      <c r="AU187" s="201" t="s">
        <v>93</v>
      </c>
      <c r="AY187" s="18" t="s">
        <v>139</v>
      </c>
      <c r="BE187" s="202">
        <f>IF(N187="základná",J187,0)</f>
        <v>0</v>
      </c>
      <c r="BF187" s="202">
        <f>IF(N187="znížená",J187,0)</f>
        <v>0</v>
      </c>
      <c r="BG187" s="202">
        <f>IF(N187="zákl. prenesená",J187,0)</f>
        <v>0</v>
      </c>
      <c r="BH187" s="202">
        <f>IF(N187="zníž. prenesená",J187,0)</f>
        <v>0</v>
      </c>
      <c r="BI187" s="202">
        <f>IF(N187="nulová",J187,0)</f>
        <v>0</v>
      </c>
      <c r="BJ187" s="18" t="s">
        <v>93</v>
      </c>
      <c r="BK187" s="202">
        <f>ROUND(I187*H187,2)</f>
        <v>0</v>
      </c>
      <c r="BL187" s="18" t="s">
        <v>588</v>
      </c>
      <c r="BM187" s="201" t="s">
        <v>715</v>
      </c>
    </row>
    <row r="188" s="2" customFormat="1" ht="24.15" customHeight="1">
      <c r="A188" s="37"/>
      <c r="B188" s="188"/>
      <c r="C188" s="189" t="s">
        <v>510</v>
      </c>
      <c r="D188" s="189" t="s">
        <v>142</v>
      </c>
      <c r="E188" s="190" t="s">
        <v>716</v>
      </c>
      <c r="F188" s="191" t="s">
        <v>717</v>
      </c>
      <c r="G188" s="192" t="s">
        <v>158</v>
      </c>
      <c r="H188" s="193">
        <v>20</v>
      </c>
      <c r="I188" s="194"/>
      <c r="J188" s="195">
        <f>ROUND(I188*H188,2)</f>
        <v>0</v>
      </c>
      <c r="K188" s="196"/>
      <c r="L188" s="38"/>
      <c r="M188" s="197" t="s">
        <v>1</v>
      </c>
      <c r="N188" s="198" t="s">
        <v>41</v>
      </c>
      <c r="O188" s="81"/>
      <c r="P188" s="199">
        <f>O188*H188</f>
        <v>0</v>
      </c>
      <c r="Q188" s="199">
        <v>0</v>
      </c>
      <c r="R188" s="199">
        <f>Q188*H188</f>
        <v>0</v>
      </c>
      <c r="S188" s="199">
        <v>0</v>
      </c>
      <c r="T188" s="20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01" t="s">
        <v>550</v>
      </c>
      <c r="AT188" s="201" t="s">
        <v>142</v>
      </c>
      <c r="AU188" s="201" t="s">
        <v>93</v>
      </c>
      <c r="AY188" s="18" t="s">
        <v>139</v>
      </c>
      <c r="BE188" s="202">
        <f>IF(N188="základná",J188,0)</f>
        <v>0</v>
      </c>
      <c r="BF188" s="202">
        <f>IF(N188="znížená",J188,0)</f>
        <v>0</v>
      </c>
      <c r="BG188" s="202">
        <f>IF(N188="zákl. prenesená",J188,0)</f>
        <v>0</v>
      </c>
      <c r="BH188" s="202">
        <f>IF(N188="zníž. prenesená",J188,0)</f>
        <v>0</v>
      </c>
      <c r="BI188" s="202">
        <f>IF(N188="nulová",J188,0)</f>
        <v>0</v>
      </c>
      <c r="BJ188" s="18" t="s">
        <v>93</v>
      </c>
      <c r="BK188" s="202">
        <f>ROUND(I188*H188,2)</f>
        <v>0</v>
      </c>
      <c r="BL188" s="18" t="s">
        <v>550</v>
      </c>
      <c r="BM188" s="201" t="s">
        <v>718</v>
      </c>
    </row>
    <row r="189" s="2" customFormat="1" ht="21.75" customHeight="1">
      <c r="A189" s="37"/>
      <c r="B189" s="188"/>
      <c r="C189" s="241" t="s">
        <v>516</v>
      </c>
      <c r="D189" s="241" t="s">
        <v>295</v>
      </c>
      <c r="E189" s="242" t="s">
        <v>719</v>
      </c>
      <c r="F189" s="243" t="s">
        <v>720</v>
      </c>
      <c r="G189" s="244" t="s">
        <v>158</v>
      </c>
      <c r="H189" s="245">
        <v>20</v>
      </c>
      <c r="I189" s="246"/>
      <c r="J189" s="247">
        <f>ROUND(I189*H189,2)</f>
        <v>0</v>
      </c>
      <c r="K189" s="248"/>
      <c r="L189" s="249"/>
      <c r="M189" s="250" t="s">
        <v>1</v>
      </c>
      <c r="N189" s="251" t="s">
        <v>41</v>
      </c>
      <c r="O189" s="81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01" t="s">
        <v>588</v>
      </c>
      <c r="AT189" s="201" t="s">
        <v>295</v>
      </c>
      <c r="AU189" s="201" t="s">
        <v>93</v>
      </c>
      <c r="AY189" s="18" t="s">
        <v>139</v>
      </c>
      <c r="BE189" s="202">
        <f>IF(N189="základná",J189,0)</f>
        <v>0</v>
      </c>
      <c r="BF189" s="202">
        <f>IF(N189="znížená",J189,0)</f>
        <v>0</v>
      </c>
      <c r="BG189" s="202">
        <f>IF(N189="zákl. prenesená",J189,0)</f>
        <v>0</v>
      </c>
      <c r="BH189" s="202">
        <f>IF(N189="zníž. prenesená",J189,0)</f>
        <v>0</v>
      </c>
      <c r="BI189" s="202">
        <f>IF(N189="nulová",J189,0)</f>
        <v>0</v>
      </c>
      <c r="BJ189" s="18" t="s">
        <v>93</v>
      </c>
      <c r="BK189" s="202">
        <f>ROUND(I189*H189,2)</f>
        <v>0</v>
      </c>
      <c r="BL189" s="18" t="s">
        <v>588</v>
      </c>
      <c r="BM189" s="201" t="s">
        <v>721</v>
      </c>
    </row>
    <row r="190" s="2" customFormat="1" ht="24.15" customHeight="1">
      <c r="A190" s="37"/>
      <c r="B190" s="188"/>
      <c r="C190" s="189" t="s">
        <v>523</v>
      </c>
      <c r="D190" s="189" t="s">
        <v>142</v>
      </c>
      <c r="E190" s="190" t="s">
        <v>722</v>
      </c>
      <c r="F190" s="191" t="s">
        <v>723</v>
      </c>
      <c r="G190" s="192" t="s">
        <v>158</v>
      </c>
      <c r="H190" s="193">
        <v>14</v>
      </c>
      <c r="I190" s="194"/>
      <c r="J190" s="195">
        <f>ROUND(I190*H190,2)</f>
        <v>0</v>
      </c>
      <c r="K190" s="196"/>
      <c r="L190" s="38"/>
      <c r="M190" s="197" t="s">
        <v>1</v>
      </c>
      <c r="N190" s="198" t="s">
        <v>41</v>
      </c>
      <c r="O190" s="81"/>
      <c r="P190" s="199">
        <f>O190*H190</f>
        <v>0</v>
      </c>
      <c r="Q190" s="199">
        <v>0</v>
      </c>
      <c r="R190" s="199">
        <f>Q190*H190</f>
        <v>0</v>
      </c>
      <c r="S190" s="199">
        <v>0</v>
      </c>
      <c r="T190" s="200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01" t="s">
        <v>550</v>
      </c>
      <c r="AT190" s="201" t="s">
        <v>142</v>
      </c>
      <c r="AU190" s="201" t="s">
        <v>93</v>
      </c>
      <c r="AY190" s="18" t="s">
        <v>139</v>
      </c>
      <c r="BE190" s="202">
        <f>IF(N190="základná",J190,0)</f>
        <v>0</v>
      </c>
      <c r="BF190" s="202">
        <f>IF(N190="znížená",J190,0)</f>
        <v>0</v>
      </c>
      <c r="BG190" s="202">
        <f>IF(N190="zákl. prenesená",J190,0)</f>
        <v>0</v>
      </c>
      <c r="BH190" s="202">
        <f>IF(N190="zníž. prenesená",J190,0)</f>
        <v>0</v>
      </c>
      <c r="BI190" s="202">
        <f>IF(N190="nulová",J190,0)</f>
        <v>0</v>
      </c>
      <c r="BJ190" s="18" t="s">
        <v>93</v>
      </c>
      <c r="BK190" s="202">
        <f>ROUND(I190*H190,2)</f>
        <v>0</v>
      </c>
      <c r="BL190" s="18" t="s">
        <v>550</v>
      </c>
      <c r="BM190" s="201" t="s">
        <v>724</v>
      </c>
    </row>
    <row r="191" s="2" customFormat="1" ht="21.75" customHeight="1">
      <c r="A191" s="37"/>
      <c r="B191" s="188"/>
      <c r="C191" s="241" t="s">
        <v>535</v>
      </c>
      <c r="D191" s="241" t="s">
        <v>295</v>
      </c>
      <c r="E191" s="242" t="s">
        <v>725</v>
      </c>
      <c r="F191" s="243" t="s">
        <v>726</v>
      </c>
      <c r="G191" s="244" t="s">
        <v>158</v>
      </c>
      <c r="H191" s="245">
        <v>14</v>
      </c>
      <c r="I191" s="246"/>
      <c r="J191" s="247">
        <f>ROUND(I191*H191,2)</f>
        <v>0</v>
      </c>
      <c r="K191" s="248"/>
      <c r="L191" s="249"/>
      <c r="M191" s="250" t="s">
        <v>1</v>
      </c>
      <c r="N191" s="251" t="s">
        <v>41</v>
      </c>
      <c r="O191" s="81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01" t="s">
        <v>588</v>
      </c>
      <c r="AT191" s="201" t="s">
        <v>295</v>
      </c>
      <c r="AU191" s="201" t="s">
        <v>93</v>
      </c>
      <c r="AY191" s="18" t="s">
        <v>139</v>
      </c>
      <c r="BE191" s="202">
        <f>IF(N191="základná",J191,0)</f>
        <v>0</v>
      </c>
      <c r="BF191" s="202">
        <f>IF(N191="znížená",J191,0)</f>
        <v>0</v>
      </c>
      <c r="BG191" s="202">
        <f>IF(N191="zákl. prenesená",J191,0)</f>
        <v>0</v>
      </c>
      <c r="BH191" s="202">
        <f>IF(N191="zníž. prenesená",J191,0)</f>
        <v>0</v>
      </c>
      <c r="BI191" s="202">
        <f>IF(N191="nulová",J191,0)</f>
        <v>0</v>
      </c>
      <c r="BJ191" s="18" t="s">
        <v>93</v>
      </c>
      <c r="BK191" s="202">
        <f>ROUND(I191*H191,2)</f>
        <v>0</v>
      </c>
      <c r="BL191" s="18" t="s">
        <v>588</v>
      </c>
      <c r="BM191" s="201" t="s">
        <v>727</v>
      </c>
    </row>
    <row r="192" s="2" customFormat="1" ht="24.15" customHeight="1">
      <c r="A192" s="37"/>
      <c r="B192" s="188"/>
      <c r="C192" s="189" t="s">
        <v>540</v>
      </c>
      <c r="D192" s="189" t="s">
        <v>142</v>
      </c>
      <c r="E192" s="190" t="s">
        <v>728</v>
      </c>
      <c r="F192" s="191" t="s">
        <v>729</v>
      </c>
      <c r="G192" s="192" t="s">
        <v>158</v>
      </c>
      <c r="H192" s="193">
        <v>181</v>
      </c>
      <c r="I192" s="194"/>
      <c r="J192" s="195">
        <f>ROUND(I192*H192,2)</f>
        <v>0</v>
      </c>
      <c r="K192" s="196"/>
      <c r="L192" s="38"/>
      <c r="M192" s="197" t="s">
        <v>1</v>
      </c>
      <c r="N192" s="198" t="s">
        <v>41</v>
      </c>
      <c r="O192" s="81"/>
      <c r="P192" s="199">
        <f>O192*H192</f>
        <v>0</v>
      </c>
      <c r="Q192" s="199">
        <v>0</v>
      </c>
      <c r="R192" s="199">
        <f>Q192*H192</f>
        <v>0</v>
      </c>
      <c r="S192" s="199">
        <v>0</v>
      </c>
      <c r="T192" s="200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01" t="s">
        <v>550</v>
      </c>
      <c r="AT192" s="201" t="s">
        <v>142</v>
      </c>
      <c r="AU192" s="201" t="s">
        <v>93</v>
      </c>
      <c r="AY192" s="18" t="s">
        <v>139</v>
      </c>
      <c r="BE192" s="202">
        <f>IF(N192="základná",J192,0)</f>
        <v>0</v>
      </c>
      <c r="BF192" s="202">
        <f>IF(N192="znížená",J192,0)</f>
        <v>0</v>
      </c>
      <c r="BG192" s="202">
        <f>IF(N192="zákl. prenesená",J192,0)</f>
        <v>0</v>
      </c>
      <c r="BH192" s="202">
        <f>IF(N192="zníž. prenesená",J192,0)</f>
        <v>0</v>
      </c>
      <c r="BI192" s="202">
        <f>IF(N192="nulová",J192,0)</f>
        <v>0</v>
      </c>
      <c r="BJ192" s="18" t="s">
        <v>93</v>
      </c>
      <c r="BK192" s="202">
        <f>ROUND(I192*H192,2)</f>
        <v>0</v>
      </c>
      <c r="BL192" s="18" t="s">
        <v>550</v>
      </c>
      <c r="BM192" s="201" t="s">
        <v>730</v>
      </c>
    </row>
    <row r="193" s="2" customFormat="1" ht="21.75" customHeight="1">
      <c r="A193" s="37"/>
      <c r="B193" s="188"/>
      <c r="C193" s="241" t="s">
        <v>544</v>
      </c>
      <c r="D193" s="241" t="s">
        <v>295</v>
      </c>
      <c r="E193" s="242" t="s">
        <v>731</v>
      </c>
      <c r="F193" s="243" t="s">
        <v>732</v>
      </c>
      <c r="G193" s="244" t="s">
        <v>158</v>
      </c>
      <c r="H193" s="245">
        <v>181</v>
      </c>
      <c r="I193" s="246"/>
      <c r="J193" s="247">
        <f>ROUND(I193*H193,2)</f>
        <v>0</v>
      </c>
      <c r="K193" s="248"/>
      <c r="L193" s="249"/>
      <c r="M193" s="250" t="s">
        <v>1</v>
      </c>
      <c r="N193" s="251" t="s">
        <v>41</v>
      </c>
      <c r="O193" s="81"/>
      <c r="P193" s="199">
        <f>O193*H193</f>
        <v>0</v>
      </c>
      <c r="Q193" s="199">
        <v>0</v>
      </c>
      <c r="R193" s="199">
        <f>Q193*H193</f>
        <v>0</v>
      </c>
      <c r="S193" s="199">
        <v>0</v>
      </c>
      <c r="T193" s="200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01" t="s">
        <v>588</v>
      </c>
      <c r="AT193" s="201" t="s">
        <v>295</v>
      </c>
      <c r="AU193" s="201" t="s">
        <v>93</v>
      </c>
      <c r="AY193" s="18" t="s">
        <v>139</v>
      </c>
      <c r="BE193" s="202">
        <f>IF(N193="základná",J193,0)</f>
        <v>0</v>
      </c>
      <c r="BF193" s="202">
        <f>IF(N193="znížená",J193,0)</f>
        <v>0</v>
      </c>
      <c r="BG193" s="202">
        <f>IF(N193="zákl. prenesená",J193,0)</f>
        <v>0</v>
      </c>
      <c r="BH193" s="202">
        <f>IF(N193="zníž. prenesená",J193,0)</f>
        <v>0</v>
      </c>
      <c r="BI193" s="202">
        <f>IF(N193="nulová",J193,0)</f>
        <v>0</v>
      </c>
      <c r="BJ193" s="18" t="s">
        <v>93</v>
      </c>
      <c r="BK193" s="202">
        <f>ROUND(I193*H193,2)</f>
        <v>0</v>
      </c>
      <c r="BL193" s="18" t="s">
        <v>588</v>
      </c>
      <c r="BM193" s="201" t="s">
        <v>733</v>
      </c>
    </row>
    <row r="194" s="2" customFormat="1" ht="24.15" customHeight="1">
      <c r="A194" s="37"/>
      <c r="B194" s="188"/>
      <c r="C194" s="189" t="s">
        <v>550</v>
      </c>
      <c r="D194" s="189" t="s">
        <v>142</v>
      </c>
      <c r="E194" s="190" t="s">
        <v>734</v>
      </c>
      <c r="F194" s="191" t="s">
        <v>735</v>
      </c>
      <c r="G194" s="192" t="s">
        <v>158</v>
      </c>
      <c r="H194" s="193">
        <v>306</v>
      </c>
      <c r="I194" s="194"/>
      <c r="J194" s="195">
        <f>ROUND(I194*H194,2)</f>
        <v>0</v>
      </c>
      <c r="K194" s="196"/>
      <c r="L194" s="38"/>
      <c r="M194" s="197" t="s">
        <v>1</v>
      </c>
      <c r="N194" s="198" t="s">
        <v>41</v>
      </c>
      <c r="O194" s="81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01" t="s">
        <v>550</v>
      </c>
      <c r="AT194" s="201" t="s">
        <v>142</v>
      </c>
      <c r="AU194" s="201" t="s">
        <v>93</v>
      </c>
      <c r="AY194" s="18" t="s">
        <v>139</v>
      </c>
      <c r="BE194" s="202">
        <f>IF(N194="základná",J194,0)</f>
        <v>0</v>
      </c>
      <c r="BF194" s="202">
        <f>IF(N194="znížená",J194,0)</f>
        <v>0</v>
      </c>
      <c r="BG194" s="202">
        <f>IF(N194="zákl. prenesená",J194,0)</f>
        <v>0</v>
      </c>
      <c r="BH194" s="202">
        <f>IF(N194="zníž. prenesená",J194,0)</f>
        <v>0</v>
      </c>
      <c r="BI194" s="202">
        <f>IF(N194="nulová",J194,0)</f>
        <v>0</v>
      </c>
      <c r="BJ194" s="18" t="s">
        <v>93</v>
      </c>
      <c r="BK194" s="202">
        <f>ROUND(I194*H194,2)</f>
        <v>0</v>
      </c>
      <c r="BL194" s="18" t="s">
        <v>550</v>
      </c>
      <c r="BM194" s="201" t="s">
        <v>736</v>
      </c>
    </row>
    <row r="195" s="2" customFormat="1" ht="21.75" customHeight="1">
      <c r="A195" s="37"/>
      <c r="B195" s="188"/>
      <c r="C195" s="241" t="s">
        <v>554</v>
      </c>
      <c r="D195" s="241" t="s">
        <v>295</v>
      </c>
      <c r="E195" s="242" t="s">
        <v>737</v>
      </c>
      <c r="F195" s="243" t="s">
        <v>738</v>
      </c>
      <c r="G195" s="244" t="s">
        <v>158</v>
      </c>
      <c r="H195" s="245">
        <v>306</v>
      </c>
      <c r="I195" s="246"/>
      <c r="J195" s="247">
        <f>ROUND(I195*H195,2)</f>
        <v>0</v>
      </c>
      <c r="K195" s="248"/>
      <c r="L195" s="249"/>
      <c r="M195" s="250" t="s">
        <v>1</v>
      </c>
      <c r="N195" s="251" t="s">
        <v>41</v>
      </c>
      <c r="O195" s="81"/>
      <c r="P195" s="199">
        <f>O195*H195</f>
        <v>0</v>
      </c>
      <c r="Q195" s="199">
        <v>0</v>
      </c>
      <c r="R195" s="199">
        <f>Q195*H195</f>
        <v>0</v>
      </c>
      <c r="S195" s="199">
        <v>0</v>
      </c>
      <c r="T195" s="200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01" t="s">
        <v>588</v>
      </c>
      <c r="AT195" s="201" t="s">
        <v>295</v>
      </c>
      <c r="AU195" s="201" t="s">
        <v>93</v>
      </c>
      <c r="AY195" s="18" t="s">
        <v>139</v>
      </c>
      <c r="BE195" s="202">
        <f>IF(N195="základná",J195,0)</f>
        <v>0</v>
      </c>
      <c r="BF195" s="202">
        <f>IF(N195="znížená",J195,0)</f>
        <v>0</v>
      </c>
      <c r="BG195" s="202">
        <f>IF(N195="zákl. prenesená",J195,0)</f>
        <v>0</v>
      </c>
      <c r="BH195" s="202">
        <f>IF(N195="zníž. prenesená",J195,0)</f>
        <v>0</v>
      </c>
      <c r="BI195" s="202">
        <f>IF(N195="nulová",J195,0)</f>
        <v>0</v>
      </c>
      <c r="BJ195" s="18" t="s">
        <v>93</v>
      </c>
      <c r="BK195" s="202">
        <f>ROUND(I195*H195,2)</f>
        <v>0</v>
      </c>
      <c r="BL195" s="18" t="s">
        <v>588</v>
      </c>
      <c r="BM195" s="201" t="s">
        <v>739</v>
      </c>
    </row>
    <row r="196" s="2" customFormat="1" ht="24.15" customHeight="1">
      <c r="A196" s="37"/>
      <c r="B196" s="188"/>
      <c r="C196" s="189" t="s">
        <v>560</v>
      </c>
      <c r="D196" s="189" t="s">
        <v>142</v>
      </c>
      <c r="E196" s="190" t="s">
        <v>740</v>
      </c>
      <c r="F196" s="191" t="s">
        <v>741</v>
      </c>
      <c r="G196" s="192" t="s">
        <v>158</v>
      </c>
      <c r="H196" s="193">
        <v>11</v>
      </c>
      <c r="I196" s="194"/>
      <c r="J196" s="195">
        <f>ROUND(I196*H196,2)</f>
        <v>0</v>
      </c>
      <c r="K196" s="196"/>
      <c r="L196" s="38"/>
      <c r="M196" s="197" t="s">
        <v>1</v>
      </c>
      <c r="N196" s="198" t="s">
        <v>41</v>
      </c>
      <c r="O196" s="81"/>
      <c r="P196" s="199">
        <f>O196*H196</f>
        <v>0</v>
      </c>
      <c r="Q196" s="199">
        <v>0</v>
      </c>
      <c r="R196" s="199">
        <f>Q196*H196</f>
        <v>0</v>
      </c>
      <c r="S196" s="199">
        <v>0</v>
      </c>
      <c r="T196" s="200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01" t="s">
        <v>550</v>
      </c>
      <c r="AT196" s="201" t="s">
        <v>142</v>
      </c>
      <c r="AU196" s="201" t="s">
        <v>93</v>
      </c>
      <c r="AY196" s="18" t="s">
        <v>139</v>
      </c>
      <c r="BE196" s="202">
        <f>IF(N196="základná",J196,0)</f>
        <v>0</v>
      </c>
      <c r="BF196" s="202">
        <f>IF(N196="znížená",J196,0)</f>
        <v>0</v>
      </c>
      <c r="BG196" s="202">
        <f>IF(N196="zákl. prenesená",J196,0)</f>
        <v>0</v>
      </c>
      <c r="BH196" s="202">
        <f>IF(N196="zníž. prenesená",J196,0)</f>
        <v>0</v>
      </c>
      <c r="BI196" s="202">
        <f>IF(N196="nulová",J196,0)</f>
        <v>0</v>
      </c>
      <c r="BJ196" s="18" t="s">
        <v>93</v>
      </c>
      <c r="BK196" s="202">
        <f>ROUND(I196*H196,2)</f>
        <v>0</v>
      </c>
      <c r="BL196" s="18" t="s">
        <v>550</v>
      </c>
      <c r="BM196" s="201" t="s">
        <v>588</v>
      </c>
    </row>
    <row r="197" s="2" customFormat="1" ht="24.15" customHeight="1">
      <c r="A197" s="37"/>
      <c r="B197" s="188"/>
      <c r="C197" s="241" t="s">
        <v>742</v>
      </c>
      <c r="D197" s="241" t="s">
        <v>295</v>
      </c>
      <c r="E197" s="242" t="s">
        <v>743</v>
      </c>
      <c r="F197" s="243" t="s">
        <v>744</v>
      </c>
      <c r="G197" s="244" t="s">
        <v>158</v>
      </c>
      <c r="H197" s="245">
        <v>11</v>
      </c>
      <c r="I197" s="246"/>
      <c r="J197" s="247">
        <f>ROUND(I197*H197,2)</f>
        <v>0</v>
      </c>
      <c r="K197" s="248"/>
      <c r="L197" s="249"/>
      <c r="M197" s="250" t="s">
        <v>1</v>
      </c>
      <c r="N197" s="251" t="s">
        <v>41</v>
      </c>
      <c r="O197" s="81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01" t="s">
        <v>588</v>
      </c>
      <c r="AT197" s="201" t="s">
        <v>295</v>
      </c>
      <c r="AU197" s="201" t="s">
        <v>93</v>
      </c>
      <c r="AY197" s="18" t="s">
        <v>139</v>
      </c>
      <c r="BE197" s="202">
        <f>IF(N197="základná",J197,0)</f>
        <v>0</v>
      </c>
      <c r="BF197" s="202">
        <f>IF(N197="znížená",J197,0)</f>
        <v>0</v>
      </c>
      <c r="BG197" s="202">
        <f>IF(N197="zákl. prenesená",J197,0)</f>
        <v>0</v>
      </c>
      <c r="BH197" s="202">
        <f>IF(N197="zníž. prenesená",J197,0)</f>
        <v>0</v>
      </c>
      <c r="BI197" s="202">
        <f>IF(N197="nulová",J197,0)</f>
        <v>0</v>
      </c>
      <c r="BJ197" s="18" t="s">
        <v>93</v>
      </c>
      <c r="BK197" s="202">
        <f>ROUND(I197*H197,2)</f>
        <v>0</v>
      </c>
      <c r="BL197" s="18" t="s">
        <v>588</v>
      </c>
      <c r="BM197" s="201" t="s">
        <v>745</v>
      </c>
    </row>
    <row r="198" s="2" customFormat="1" ht="16.5" customHeight="1">
      <c r="A198" s="37"/>
      <c r="B198" s="188"/>
      <c r="C198" s="189" t="s">
        <v>652</v>
      </c>
      <c r="D198" s="189" t="s">
        <v>142</v>
      </c>
      <c r="E198" s="190" t="s">
        <v>746</v>
      </c>
      <c r="F198" s="191" t="s">
        <v>747</v>
      </c>
      <c r="G198" s="192" t="s">
        <v>169</v>
      </c>
      <c r="H198" s="193">
        <v>19</v>
      </c>
      <c r="I198" s="194"/>
      <c r="J198" s="195">
        <f>ROUND(I198*H198,2)</f>
        <v>0</v>
      </c>
      <c r="K198" s="196"/>
      <c r="L198" s="38"/>
      <c r="M198" s="197" t="s">
        <v>1</v>
      </c>
      <c r="N198" s="198" t="s">
        <v>41</v>
      </c>
      <c r="O198" s="81"/>
      <c r="P198" s="199">
        <f>O198*H198</f>
        <v>0</v>
      </c>
      <c r="Q198" s="199">
        <v>0</v>
      </c>
      <c r="R198" s="199">
        <f>Q198*H198</f>
        <v>0</v>
      </c>
      <c r="S198" s="199">
        <v>0</v>
      </c>
      <c r="T198" s="200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01" t="s">
        <v>550</v>
      </c>
      <c r="AT198" s="201" t="s">
        <v>142</v>
      </c>
      <c r="AU198" s="201" t="s">
        <v>93</v>
      </c>
      <c r="AY198" s="18" t="s">
        <v>139</v>
      </c>
      <c r="BE198" s="202">
        <f>IF(N198="základná",J198,0)</f>
        <v>0</v>
      </c>
      <c r="BF198" s="202">
        <f>IF(N198="znížená",J198,0)</f>
        <v>0</v>
      </c>
      <c r="BG198" s="202">
        <f>IF(N198="zákl. prenesená",J198,0)</f>
        <v>0</v>
      </c>
      <c r="BH198" s="202">
        <f>IF(N198="zníž. prenesená",J198,0)</f>
        <v>0</v>
      </c>
      <c r="BI198" s="202">
        <f>IF(N198="nulová",J198,0)</f>
        <v>0</v>
      </c>
      <c r="BJ198" s="18" t="s">
        <v>93</v>
      </c>
      <c r="BK198" s="202">
        <f>ROUND(I198*H198,2)</f>
        <v>0</v>
      </c>
      <c r="BL198" s="18" t="s">
        <v>550</v>
      </c>
      <c r="BM198" s="201" t="s">
        <v>748</v>
      </c>
    </row>
    <row r="199" s="2" customFormat="1" ht="16.5" customHeight="1">
      <c r="A199" s="37"/>
      <c r="B199" s="188"/>
      <c r="C199" s="241" t="s">
        <v>749</v>
      </c>
      <c r="D199" s="241" t="s">
        <v>295</v>
      </c>
      <c r="E199" s="242" t="s">
        <v>750</v>
      </c>
      <c r="F199" s="243" t="s">
        <v>751</v>
      </c>
      <c r="G199" s="244" t="s">
        <v>169</v>
      </c>
      <c r="H199" s="245">
        <v>19</v>
      </c>
      <c r="I199" s="246"/>
      <c r="J199" s="247">
        <f>ROUND(I199*H199,2)</f>
        <v>0</v>
      </c>
      <c r="K199" s="248"/>
      <c r="L199" s="249"/>
      <c r="M199" s="250" t="s">
        <v>1</v>
      </c>
      <c r="N199" s="251" t="s">
        <v>41</v>
      </c>
      <c r="O199" s="81"/>
      <c r="P199" s="199">
        <f>O199*H199</f>
        <v>0</v>
      </c>
      <c r="Q199" s="199">
        <v>0</v>
      </c>
      <c r="R199" s="199">
        <f>Q199*H199</f>
        <v>0</v>
      </c>
      <c r="S199" s="199">
        <v>0</v>
      </c>
      <c r="T199" s="200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01" t="s">
        <v>588</v>
      </c>
      <c r="AT199" s="201" t="s">
        <v>295</v>
      </c>
      <c r="AU199" s="201" t="s">
        <v>93</v>
      </c>
      <c r="AY199" s="18" t="s">
        <v>139</v>
      </c>
      <c r="BE199" s="202">
        <f>IF(N199="základná",J199,0)</f>
        <v>0</v>
      </c>
      <c r="BF199" s="202">
        <f>IF(N199="znížená",J199,0)</f>
        <v>0</v>
      </c>
      <c r="BG199" s="202">
        <f>IF(N199="zákl. prenesená",J199,0)</f>
        <v>0</v>
      </c>
      <c r="BH199" s="202">
        <f>IF(N199="zníž. prenesená",J199,0)</f>
        <v>0</v>
      </c>
      <c r="BI199" s="202">
        <f>IF(N199="nulová",J199,0)</f>
        <v>0</v>
      </c>
      <c r="BJ199" s="18" t="s">
        <v>93</v>
      </c>
      <c r="BK199" s="202">
        <f>ROUND(I199*H199,2)</f>
        <v>0</v>
      </c>
      <c r="BL199" s="18" t="s">
        <v>588</v>
      </c>
      <c r="BM199" s="201" t="s">
        <v>752</v>
      </c>
    </row>
    <row r="200" s="2" customFormat="1" ht="16.5" customHeight="1">
      <c r="A200" s="37"/>
      <c r="B200" s="188"/>
      <c r="C200" s="189" t="s">
        <v>655</v>
      </c>
      <c r="D200" s="189" t="s">
        <v>142</v>
      </c>
      <c r="E200" s="190" t="s">
        <v>753</v>
      </c>
      <c r="F200" s="191" t="s">
        <v>754</v>
      </c>
      <c r="G200" s="192" t="s">
        <v>169</v>
      </c>
      <c r="H200" s="193">
        <v>1</v>
      </c>
      <c r="I200" s="194"/>
      <c r="J200" s="195">
        <f>ROUND(I200*H200,2)</f>
        <v>0</v>
      </c>
      <c r="K200" s="196"/>
      <c r="L200" s="38"/>
      <c r="M200" s="197" t="s">
        <v>1</v>
      </c>
      <c r="N200" s="198" t="s">
        <v>41</v>
      </c>
      <c r="O200" s="81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01" t="s">
        <v>550</v>
      </c>
      <c r="AT200" s="201" t="s">
        <v>142</v>
      </c>
      <c r="AU200" s="201" t="s">
        <v>93</v>
      </c>
      <c r="AY200" s="18" t="s">
        <v>139</v>
      </c>
      <c r="BE200" s="202">
        <f>IF(N200="základná",J200,0)</f>
        <v>0</v>
      </c>
      <c r="BF200" s="202">
        <f>IF(N200="znížená",J200,0)</f>
        <v>0</v>
      </c>
      <c r="BG200" s="202">
        <f>IF(N200="zákl. prenesená",J200,0)</f>
        <v>0</v>
      </c>
      <c r="BH200" s="202">
        <f>IF(N200="zníž. prenesená",J200,0)</f>
        <v>0</v>
      </c>
      <c r="BI200" s="202">
        <f>IF(N200="nulová",J200,0)</f>
        <v>0</v>
      </c>
      <c r="BJ200" s="18" t="s">
        <v>93</v>
      </c>
      <c r="BK200" s="202">
        <f>ROUND(I200*H200,2)</f>
        <v>0</v>
      </c>
      <c r="BL200" s="18" t="s">
        <v>550</v>
      </c>
      <c r="BM200" s="201" t="s">
        <v>755</v>
      </c>
    </row>
    <row r="201" s="2" customFormat="1" ht="24.15" customHeight="1">
      <c r="A201" s="37"/>
      <c r="B201" s="188"/>
      <c r="C201" s="241" t="s">
        <v>756</v>
      </c>
      <c r="D201" s="241" t="s">
        <v>295</v>
      </c>
      <c r="E201" s="242" t="s">
        <v>757</v>
      </c>
      <c r="F201" s="243" t="s">
        <v>758</v>
      </c>
      <c r="G201" s="244" t="s">
        <v>169</v>
      </c>
      <c r="H201" s="245">
        <v>1</v>
      </c>
      <c r="I201" s="246"/>
      <c r="J201" s="247">
        <f>ROUND(I201*H201,2)</f>
        <v>0</v>
      </c>
      <c r="K201" s="248"/>
      <c r="L201" s="249"/>
      <c r="M201" s="250" t="s">
        <v>1</v>
      </c>
      <c r="N201" s="251" t="s">
        <v>41</v>
      </c>
      <c r="O201" s="81"/>
      <c r="P201" s="199">
        <f>O201*H201</f>
        <v>0</v>
      </c>
      <c r="Q201" s="199">
        <v>0</v>
      </c>
      <c r="R201" s="199">
        <f>Q201*H201</f>
        <v>0</v>
      </c>
      <c r="S201" s="199">
        <v>0</v>
      </c>
      <c r="T201" s="200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01" t="s">
        <v>588</v>
      </c>
      <c r="AT201" s="201" t="s">
        <v>295</v>
      </c>
      <c r="AU201" s="201" t="s">
        <v>93</v>
      </c>
      <c r="AY201" s="18" t="s">
        <v>139</v>
      </c>
      <c r="BE201" s="202">
        <f>IF(N201="základná",J201,0)</f>
        <v>0</v>
      </c>
      <c r="BF201" s="202">
        <f>IF(N201="znížená",J201,0)</f>
        <v>0</v>
      </c>
      <c r="BG201" s="202">
        <f>IF(N201="zákl. prenesená",J201,0)</f>
        <v>0</v>
      </c>
      <c r="BH201" s="202">
        <f>IF(N201="zníž. prenesená",J201,0)</f>
        <v>0</v>
      </c>
      <c r="BI201" s="202">
        <f>IF(N201="nulová",J201,0)</f>
        <v>0</v>
      </c>
      <c r="BJ201" s="18" t="s">
        <v>93</v>
      </c>
      <c r="BK201" s="202">
        <f>ROUND(I201*H201,2)</f>
        <v>0</v>
      </c>
      <c r="BL201" s="18" t="s">
        <v>588</v>
      </c>
      <c r="BM201" s="201" t="s">
        <v>759</v>
      </c>
    </row>
    <row r="202" s="2" customFormat="1" ht="16.5" customHeight="1">
      <c r="A202" s="37"/>
      <c r="B202" s="188"/>
      <c r="C202" s="189" t="s">
        <v>658</v>
      </c>
      <c r="D202" s="189" t="s">
        <v>142</v>
      </c>
      <c r="E202" s="190" t="s">
        <v>760</v>
      </c>
      <c r="F202" s="191" t="s">
        <v>761</v>
      </c>
      <c r="G202" s="192" t="s">
        <v>158</v>
      </c>
      <c r="H202" s="193">
        <v>30</v>
      </c>
      <c r="I202" s="194"/>
      <c r="J202" s="195">
        <f>ROUND(I202*H202,2)</f>
        <v>0</v>
      </c>
      <c r="K202" s="196"/>
      <c r="L202" s="38"/>
      <c r="M202" s="197" t="s">
        <v>1</v>
      </c>
      <c r="N202" s="198" t="s">
        <v>41</v>
      </c>
      <c r="O202" s="81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01" t="s">
        <v>550</v>
      </c>
      <c r="AT202" s="201" t="s">
        <v>142</v>
      </c>
      <c r="AU202" s="201" t="s">
        <v>93</v>
      </c>
      <c r="AY202" s="18" t="s">
        <v>139</v>
      </c>
      <c r="BE202" s="202">
        <f>IF(N202="základná",J202,0)</f>
        <v>0</v>
      </c>
      <c r="BF202" s="202">
        <f>IF(N202="znížená",J202,0)</f>
        <v>0</v>
      </c>
      <c r="BG202" s="202">
        <f>IF(N202="zákl. prenesená",J202,0)</f>
        <v>0</v>
      </c>
      <c r="BH202" s="202">
        <f>IF(N202="zníž. prenesená",J202,0)</f>
        <v>0</v>
      </c>
      <c r="BI202" s="202">
        <f>IF(N202="nulová",J202,0)</f>
        <v>0</v>
      </c>
      <c r="BJ202" s="18" t="s">
        <v>93</v>
      </c>
      <c r="BK202" s="202">
        <f>ROUND(I202*H202,2)</f>
        <v>0</v>
      </c>
      <c r="BL202" s="18" t="s">
        <v>550</v>
      </c>
      <c r="BM202" s="201" t="s">
        <v>762</v>
      </c>
    </row>
    <row r="203" s="2" customFormat="1" ht="21.75" customHeight="1">
      <c r="A203" s="37"/>
      <c r="B203" s="188"/>
      <c r="C203" s="241" t="s">
        <v>763</v>
      </c>
      <c r="D203" s="241" t="s">
        <v>295</v>
      </c>
      <c r="E203" s="242" t="s">
        <v>764</v>
      </c>
      <c r="F203" s="243" t="s">
        <v>765</v>
      </c>
      <c r="G203" s="244" t="s">
        <v>158</v>
      </c>
      <c r="H203" s="245">
        <v>30</v>
      </c>
      <c r="I203" s="246"/>
      <c r="J203" s="247">
        <f>ROUND(I203*H203,2)</f>
        <v>0</v>
      </c>
      <c r="K203" s="248"/>
      <c r="L203" s="249"/>
      <c r="M203" s="250" t="s">
        <v>1</v>
      </c>
      <c r="N203" s="251" t="s">
        <v>41</v>
      </c>
      <c r="O203" s="81"/>
      <c r="P203" s="199">
        <f>O203*H203</f>
        <v>0</v>
      </c>
      <c r="Q203" s="199">
        <v>0</v>
      </c>
      <c r="R203" s="199">
        <f>Q203*H203</f>
        <v>0</v>
      </c>
      <c r="S203" s="199">
        <v>0</v>
      </c>
      <c r="T203" s="200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01" t="s">
        <v>588</v>
      </c>
      <c r="AT203" s="201" t="s">
        <v>295</v>
      </c>
      <c r="AU203" s="201" t="s">
        <v>93</v>
      </c>
      <c r="AY203" s="18" t="s">
        <v>139</v>
      </c>
      <c r="BE203" s="202">
        <f>IF(N203="základná",J203,0)</f>
        <v>0</v>
      </c>
      <c r="BF203" s="202">
        <f>IF(N203="znížená",J203,0)</f>
        <v>0</v>
      </c>
      <c r="BG203" s="202">
        <f>IF(N203="zákl. prenesená",J203,0)</f>
        <v>0</v>
      </c>
      <c r="BH203" s="202">
        <f>IF(N203="zníž. prenesená",J203,0)</f>
        <v>0</v>
      </c>
      <c r="BI203" s="202">
        <f>IF(N203="nulová",J203,0)</f>
        <v>0</v>
      </c>
      <c r="BJ203" s="18" t="s">
        <v>93</v>
      </c>
      <c r="BK203" s="202">
        <f>ROUND(I203*H203,2)</f>
        <v>0</v>
      </c>
      <c r="BL203" s="18" t="s">
        <v>588</v>
      </c>
      <c r="BM203" s="201" t="s">
        <v>766</v>
      </c>
    </row>
    <row r="204" s="2" customFormat="1" ht="16.5" customHeight="1">
      <c r="A204" s="37"/>
      <c r="B204" s="188"/>
      <c r="C204" s="189" t="s">
        <v>661</v>
      </c>
      <c r="D204" s="189" t="s">
        <v>142</v>
      </c>
      <c r="E204" s="190" t="s">
        <v>767</v>
      </c>
      <c r="F204" s="191" t="s">
        <v>768</v>
      </c>
      <c r="G204" s="192" t="s">
        <v>169</v>
      </c>
      <c r="H204" s="193">
        <v>1</v>
      </c>
      <c r="I204" s="194"/>
      <c r="J204" s="195">
        <f>ROUND(I204*H204,2)</f>
        <v>0</v>
      </c>
      <c r="K204" s="196"/>
      <c r="L204" s="38"/>
      <c r="M204" s="197" t="s">
        <v>1</v>
      </c>
      <c r="N204" s="198" t="s">
        <v>41</v>
      </c>
      <c r="O204" s="81"/>
      <c r="P204" s="199">
        <f>O204*H204</f>
        <v>0</v>
      </c>
      <c r="Q204" s="199">
        <v>0</v>
      </c>
      <c r="R204" s="199">
        <f>Q204*H204</f>
        <v>0</v>
      </c>
      <c r="S204" s="199">
        <v>0</v>
      </c>
      <c r="T204" s="200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01" t="s">
        <v>550</v>
      </c>
      <c r="AT204" s="201" t="s">
        <v>142</v>
      </c>
      <c r="AU204" s="201" t="s">
        <v>93</v>
      </c>
      <c r="AY204" s="18" t="s">
        <v>139</v>
      </c>
      <c r="BE204" s="202">
        <f>IF(N204="základná",J204,0)</f>
        <v>0</v>
      </c>
      <c r="BF204" s="202">
        <f>IF(N204="znížená",J204,0)</f>
        <v>0</v>
      </c>
      <c r="BG204" s="202">
        <f>IF(N204="zákl. prenesená",J204,0)</f>
        <v>0</v>
      </c>
      <c r="BH204" s="202">
        <f>IF(N204="zníž. prenesená",J204,0)</f>
        <v>0</v>
      </c>
      <c r="BI204" s="202">
        <f>IF(N204="nulová",J204,0)</f>
        <v>0</v>
      </c>
      <c r="BJ204" s="18" t="s">
        <v>93</v>
      </c>
      <c r="BK204" s="202">
        <f>ROUND(I204*H204,2)</f>
        <v>0</v>
      </c>
      <c r="BL204" s="18" t="s">
        <v>550</v>
      </c>
      <c r="BM204" s="201" t="s">
        <v>769</v>
      </c>
    </row>
    <row r="205" s="2" customFormat="1" ht="24.15" customHeight="1">
      <c r="A205" s="37"/>
      <c r="B205" s="188"/>
      <c r="C205" s="241" t="s">
        <v>770</v>
      </c>
      <c r="D205" s="241" t="s">
        <v>295</v>
      </c>
      <c r="E205" s="242" t="s">
        <v>771</v>
      </c>
      <c r="F205" s="243" t="s">
        <v>772</v>
      </c>
      <c r="G205" s="244" t="s">
        <v>169</v>
      </c>
      <c r="H205" s="245">
        <v>1</v>
      </c>
      <c r="I205" s="246"/>
      <c r="J205" s="247">
        <f>ROUND(I205*H205,2)</f>
        <v>0</v>
      </c>
      <c r="K205" s="248"/>
      <c r="L205" s="249"/>
      <c r="M205" s="250" t="s">
        <v>1</v>
      </c>
      <c r="N205" s="251" t="s">
        <v>41</v>
      </c>
      <c r="O205" s="81"/>
      <c r="P205" s="199">
        <f>O205*H205</f>
        <v>0</v>
      </c>
      <c r="Q205" s="199">
        <v>0</v>
      </c>
      <c r="R205" s="199">
        <f>Q205*H205</f>
        <v>0</v>
      </c>
      <c r="S205" s="199">
        <v>0</v>
      </c>
      <c r="T205" s="200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01" t="s">
        <v>588</v>
      </c>
      <c r="AT205" s="201" t="s">
        <v>295</v>
      </c>
      <c r="AU205" s="201" t="s">
        <v>93</v>
      </c>
      <c r="AY205" s="18" t="s">
        <v>139</v>
      </c>
      <c r="BE205" s="202">
        <f>IF(N205="základná",J205,0)</f>
        <v>0</v>
      </c>
      <c r="BF205" s="202">
        <f>IF(N205="znížená",J205,0)</f>
        <v>0</v>
      </c>
      <c r="BG205" s="202">
        <f>IF(N205="zákl. prenesená",J205,0)</f>
        <v>0</v>
      </c>
      <c r="BH205" s="202">
        <f>IF(N205="zníž. prenesená",J205,0)</f>
        <v>0</v>
      </c>
      <c r="BI205" s="202">
        <f>IF(N205="nulová",J205,0)</f>
        <v>0</v>
      </c>
      <c r="BJ205" s="18" t="s">
        <v>93</v>
      </c>
      <c r="BK205" s="202">
        <f>ROUND(I205*H205,2)</f>
        <v>0</v>
      </c>
      <c r="BL205" s="18" t="s">
        <v>588</v>
      </c>
      <c r="BM205" s="201" t="s">
        <v>773</v>
      </c>
    </row>
    <row r="206" s="2" customFormat="1" ht="16.5" customHeight="1">
      <c r="A206" s="37"/>
      <c r="B206" s="188"/>
      <c r="C206" s="241" t="s">
        <v>664</v>
      </c>
      <c r="D206" s="241" t="s">
        <v>295</v>
      </c>
      <c r="E206" s="242" t="s">
        <v>774</v>
      </c>
      <c r="F206" s="243" t="s">
        <v>775</v>
      </c>
      <c r="G206" s="244" t="s">
        <v>169</v>
      </c>
      <c r="H206" s="245">
        <v>1</v>
      </c>
      <c r="I206" s="246"/>
      <c r="J206" s="247">
        <f>ROUND(I206*H206,2)</f>
        <v>0</v>
      </c>
      <c r="K206" s="248"/>
      <c r="L206" s="249"/>
      <c r="M206" s="250" t="s">
        <v>1</v>
      </c>
      <c r="N206" s="251" t="s">
        <v>41</v>
      </c>
      <c r="O206" s="81"/>
      <c r="P206" s="199">
        <f>O206*H206</f>
        <v>0</v>
      </c>
      <c r="Q206" s="199">
        <v>0</v>
      </c>
      <c r="R206" s="199">
        <f>Q206*H206</f>
        <v>0</v>
      </c>
      <c r="S206" s="199">
        <v>0</v>
      </c>
      <c r="T206" s="200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01" t="s">
        <v>588</v>
      </c>
      <c r="AT206" s="201" t="s">
        <v>295</v>
      </c>
      <c r="AU206" s="201" t="s">
        <v>93</v>
      </c>
      <c r="AY206" s="18" t="s">
        <v>139</v>
      </c>
      <c r="BE206" s="202">
        <f>IF(N206="základná",J206,0)</f>
        <v>0</v>
      </c>
      <c r="BF206" s="202">
        <f>IF(N206="znížená",J206,0)</f>
        <v>0</v>
      </c>
      <c r="BG206" s="202">
        <f>IF(N206="zákl. prenesená",J206,0)</f>
        <v>0</v>
      </c>
      <c r="BH206" s="202">
        <f>IF(N206="zníž. prenesená",J206,0)</f>
        <v>0</v>
      </c>
      <c r="BI206" s="202">
        <f>IF(N206="nulová",J206,0)</f>
        <v>0</v>
      </c>
      <c r="BJ206" s="18" t="s">
        <v>93</v>
      </c>
      <c r="BK206" s="202">
        <f>ROUND(I206*H206,2)</f>
        <v>0</v>
      </c>
      <c r="BL206" s="18" t="s">
        <v>588</v>
      </c>
      <c r="BM206" s="201" t="s">
        <v>776</v>
      </c>
    </row>
    <row r="207" s="2" customFormat="1" ht="16.5" customHeight="1">
      <c r="A207" s="37"/>
      <c r="B207" s="188"/>
      <c r="C207" s="189" t="s">
        <v>777</v>
      </c>
      <c r="D207" s="189" t="s">
        <v>142</v>
      </c>
      <c r="E207" s="190" t="s">
        <v>74</v>
      </c>
      <c r="F207" s="191" t="s">
        <v>778</v>
      </c>
      <c r="G207" s="192" t="s">
        <v>325</v>
      </c>
      <c r="H207" s="252"/>
      <c r="I207" s="194"/>
      <c r="J207" s="195">
        <f>ROUND(I207*H207,2)</f>
        <v>0</v>
      </c>
      <c r="K207" s="196"/>
      <c r="L207" s="38"/>
      <c r="M207" s="197" t="s">
        <v>1</v>
      </c>
      <c r="N207" s="198" t="s">
        <v>41</v>
      </c>
      <c r="O207" s="81"/>
      <c r="P207" s="199">
        <f>O207*H207</f>
        <v>0</v>
      </c>
      <c r="Q207" s="199">
        <v>0</v>
      </c>
      <c r="R207" s="199">
        <f>Q207*H207</f>
        <v>0</v>
      </c>
      <c r="S207" s="199">
        <v>0</v>
      </c>
      <c r="T207" s="200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01" t="s">
        <v>550</v>
      </c>
      <c r="AT207" s="201" t="s">
        <v>142</v>
      </c>
      <c r="AU207" s="201" t="s">
        <v>93</v>
      </c>
      <c r="AY207" s="18" t="s">
        <v>139</v>
      </c>
      <c r="BE207" s="202">
        <f>IF(N207="základná",J207,0)</f>
        <v>0</v>
      </c>
      <c r="BF207" s="202">
        <f>IF(N207="znížená",J207,0)</f>
        <v>0</v>
      </c>
      <c r="BG207" s="202">
        <f>IF(N207="zákl. prenesená",J207,0)</f>
        <v>0</v>
      </c>
      <c r="BH207" s="202">
        <f>IF(N207="zníž. prenesená",J207,0)</f>
        <v>0</v>
      </c>
      <c r="BI207" s="202">
        <f>IF(N207="nulová",J207,0)</f>
        <v>0</v>
      </c>
      <c r="BJ207" s="18" t="s">
        <v>93</v>
      </c>
      <c r="BK207" s="202">
        <f>ROUND(I207*H207,2)</f>
        <v>0</v>
      </c>
      <c r="BL207" s="18" t="s">
        <v>550</v>
      </c>
      <c r="BM207" s="201" t="s">
        <v>779</v>
      </c>
    </row>
    <row r="208" s="2" customFormat="1" ht="16.5" customHeight="1">
      <c r="A208" s="37"/>
      <c r="B208" s="188"/>
      <c r="C208" s="189" t="s">
        <v>667</v>
      </c>
      <c r="D208" s="189" t="s">
        <v>142</v>
      </c>
      <c r="E208" s="190" t="s">
        <v>780</v>
      </c>
      <c r="F208" s="191" t="s">
        <v>781</v>
      </c>
      <c r="G208" s="192" t="s">
        <v>325</v>
      </c>
      <c r="H208" s="252"/>
      <c r="I208" s="194"/>
      <c r="J208" s="195">
        <f>ROUND(I208*H208,2)</f>
        <v>0</v>
      </c>
      <c r="K208" s="196"/>
      <c r="L208" s="38"/>
      <c r="M208" s="197" t="s">
        <v>1</v>
      </c>
      <c r="N208" s="198" t="s">
        <v>41</v>
      </c>
      <c r="O208" s="81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01" t="s">
        <v>550</v>
      </c>
      <c r="AT208" s="201" t="s">
        <v>142</v>
      </c>
      <c r="AU208" s="201" t="s">
        <v>93</v>
      </c>
      <c r="AY208" s="18" t="s">
        <v>139</v>
      </c>
      <c r="BE208" s="202">
        <f>IF(N208="základná",J208,0)</f>
        <v>0</v>
      </c>
      <c r="BF208" s="202">
        <f>IF(N208="znížená",J208,0)</f>
        <v>0</v>
      </c>
      <c r="BG208" s="202">
        <f>IF(N208="zákl. prenesená",J208,0)</f>
        <v>0</v>
      </c>
      <c r="BH208" s="202">
        <f>IF(N208="zníž. prenesená",J208,0)</f>
        <v>0</v>
      </c>
      <c r="BI208" s="202">
        <f>IF(N208="nulová",J208,0)</f>
        <v>0</v>
      </c>
      <c r="BJ208" s="18" t="s">
        <v>93</v>
      </c>
      <c r="BK208" s="202">
        <f>ROUND(I208*H208,2)</f>
        <v>0</v>
      </c>
      <c r="BL208" s="18" t="s">
        <v>550</v>
      </c>
      <c r="BM208" s="201" t="s">
        <v>782</v>
      </c>
    </row>
    <row r="209" s="2" customFormat="1" ht="16.5" customHeight="1">
      <c r="A209" s="37"/>
      <c r="B209" s="188"/>
      <c r="C209" s="189" t="s">
        <v>783</v>
      </c>
      <c r="D209" s="189" t="s">
        <v>142</v>
      </c>
      <c r="E209" s="190" t="s">
        <v>784</v>
      </c>
      <c r="F209" s="191" t="s">
        <v>785</v>
      </c>
      <c r="G209" s="192" t="s">
        <v>325</v>
      </c>
      <c r="H209" s="252"/>
      <c r="I209" s="194"/>
      <c r="J209" s="195">
        <f>ROUND(I209*H209,2)</f>
        <v>0</v>
      </c>
      <c r="K209" s="196"/>
      <c r="L209" s="38"/>
      <c r="M209" s="197" t="s">
        <v>1</v>
      </c>
      <c r="N209" s="198" t="s">
        <v>41</v>
      </c>
      <c r="O209" s="81"/>
      <c r="P209" s="199">
        <f>O209*H209</f>
        <v>0</v>
      </c>
      <c r="Q209" s="199">
        <v>0</v>
      </c>
      <c r="R209" s="199">
        <f>Q209*H209</f>
        <v>0</v>
      </c>
      <c r="S209" s="199">
        <v>0</v>
      </c>
      <c r="T209" s="200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01" t="s">
        <v>550</v>
      </c>
      <c r="AT209" s="201" t="s">
        <v>142</v>
      </c>
      <c r="AU209" s="201" t="s">
        <v>93</v>
      </c>
      <c r="AY209" s="18" t="s">
        <v>139</v>
      </c>
      <c r="BE209" s="202">
        <f>IF(N209="základná",J209,0)</f>
        <v>0</v>
      </c>
      <c r="BF209" s="202">
        <f>IF(N209="znížená",J209,0)</f>
        <v>0</v>
      </c>
      <c r="BG209" s="202">
        <f>IF(N209="zákl. prenesená",J209,0)</f>
        <v>0</v>
      </c>
      <c r="BH209" s="202">
        <f>IF(N209="zníž. prenesená",J209,0)</f>
        <v>0</v>
      </c>
      <c r="BI209" s="202">
        <f>IF(N209="nulová",J209,0)</f>
        <v>0</v>
      </c>
      <c r="BJ209" s="18" t="s">
        <v>93</v>
      </c>
      <c r="BK209" s="202">
        <f>ROUND(I209*H209,2)</f>
        <v>0</v>
      </c>
      <c r="BL209" s="18" t="s">
        <v>550</v>
      </c>
      <c r="BM209" s="201" t="s">
        <v>786</v>
      </c>
    </row>
    <row r="210" s="2" customFormat="1" ht="16.5" customHeight="1">
      <c r="A210" s="37"/>
      <c r="B210" s="188"/>
      <c r="C210" s="189" t="s">
        <v>670</v>
      </c>
      <c r="D210" s="189" t="s">
        <v>142</v>
      </c>
      <c r="E210" s="190" t="s">
        <v>787</v>
      </c>
      <c r="F210" s="191" t="s">
        <v>788</v>
      </c>
      <c r="G210" s="192" t="s">
        <v>325</v>
      </c>
      <c r="H210" s="252"/>
      <c r="I210" s="194"/>
      <c r="J210" s="195">
        <f>ROUND(I210*H210,2)</f>
        <v>0</v>
      </c>
      <c r="K210" s="196"/>
      <c r="L210" s="38"/>
      <c r="M210" s="197" t="s">
        <v>1</v>
      </c>
      <c r="N210" s="198" t="s">
        <v>41</v>
      </c>
      <c r="O210" s="81"/>
      <c r="P210" s="199">
        <f>O210*H210</f>
        <v>0</v>
      </c>
      <c r="Q210" s="199">
        <v>0</v>
      </c>
      <c r="R210" s="199">
        <f>Q210*H210</f>
        <v>0</v>
      </c>
      <c r="S210" s="199">
        <v>0</v>
      </c>
      <c r="T210" s="200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01" t="s">
        <v>550</v>
      </c>
      <c r="AT210" s="201" t="s">
        <v>142</v>
      </c>
      <c r="AU210" s="201" t="s">
        <v>93</v>
      </c>
      <c r="AY210" s="18" t="s">
        <v>139</v>
      </c>
      <c r="BE210" s="202">
        <f>IF(N210="základná",J210,0)</f>
        <v>0</v>
      </c>
      <c r="BF210" s="202">
        <f>IF(N210="znížená",J210,0)</f>
        <v>0</v>
      </c>
      <c r="BG210" s="202">
        <f>IF(N210="zákl. prenesená",J210,0)</f>
        <v>0</v>
      </c>
      <c r="BH210" s="202">
        <f>IF(N210="zníž. prenesená",J210,0)</f>
        <v>0</v>
      </c>
      <c r="BI210" s="202">
        <f>IF(N210="nulová",J210,0)</f>
        <v>0</v>
      </c>
      <c r="BJ210" s="18" t="s">
        <v>93</v>
      </c>
      <c r="BK210" s="202">
        <f>ROUND(I210*H210,2)</f>
        <v>0</v>
      </c>
      <c r="BL210" s="18" t="s">
        <v>550</v>
      </c>
      <c r="BM210" s="201" t="s">
        <v>789</v>
      </c>
    </row>
    <row r="211" s="12" customFormat="1" ht="25.92" customHeight="1">
      <c r="A211" s="12"/>
      <c r="B211" s="176"/>
      <c r="C211" s="12"/>
      <c r="D211" s="177" t="s">
        <v>74</v>
      </c>
      <c r="E211" s="178" t="s">
        <v>233</v>
      </c>
      <c r="F211" s="178" t="s">
        <v>790</v>
      </c>
      <c r="G211" s="12"/>
      <c r="H211" s="12"/>
      <c r="I211" s="179"/>
      <c r="J211" s="164">
        <f>BK211</f>
        <v>0</v>
      </c>
      <c r="K211" s="12"/>
      <c r="L211" s="176"/>
      <c r="M211" s="180"/>
      <c r="N211" s="181"/>
      <c r="O211" s="181"/>
      <c r="P211" s="182">
        <f>SUM(P212:P217)</f>
        <v>0</v>
      </c>
      <c r="Q211" s="181"/>
      <c r="R211" s="182">
        <f>SUM(R212:R217)</f>
        <v>0</v>
      </c>
      <c r="S211" s="181"/>
      <c r="T211" s="183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177" t="s">
        <v>146</v>
      </c>
      <c r="AT211" s="184" t="s">
        <v>74</v>
      </c>
      <c r="AU211" s="184" t="s">
        <v>75</v>
      </c>
      <c r="AY211" s="177" t="s">
        <v>139</v>
      </c>
      <c r="BK211" s="185">
        <f>SUM(BK212:BK217)</f>
        <v>0</v>
      </c>
    </row>
    <row r="212" s="2" customFormat="1" ht="16.5" customHeight="1">
      <c r="A212" s="37"/>
      <c r="B212" s="188"/>
      <c r="C212" s="189" t="s">
        <v>791</v>
      </c>
      <c r="D212" s="189" t="s">
        <v>142</v>
      </c>
      <c r="E212" s="190" t="s">
        <v>792</v>
      </c>
      <c r="F212" s="191" t="s">
        <v>793</v>
      </c>
      <c r="G212" s="192" t="s">
        <v>238</v>
      </c>
      <c r="H212" s="193">
        <v>16</v>
      </c>
      <c r="I212" s="194"/>
      <c r="J212" s="195">
        <f>ROUND(I212*H212,2)</f>
        <v>0</v>
      </c>
      <c r="K212" s="196"/>
      <c r="L212" s="38"/>
      <c r="M212" s="197" t="s">
        <v>1</v>
      </c>
      <c r="N212" s="198" t="s">
        <v>41</v>
      </c>
      <c r="O212" s="81"/>
      <c r="P212" s="199">
        <f>O212*H212</f>
        <v>0</v>
      </c>
      <c r="Q212" s="199">
        <v>0</v>
      </c>
      <c r="R212" s="199">
        <f>Q212*H212</f>
        <v>0</v>
      </c>
      <c r="S212" s="199">
        <v>0</v>
      </c>
      <c r="T212" s="200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01" t="s">
        <v>794</v>
      </c>
      <c r="AT212" s="201" t="s">
        <v>142</v>
      </c>
      <c r="AU212" s="201" t="s">
        <v>83</v>
      </c>
      <c r="AY212" s="18" t="s">
        <v>139</v>
      </c>
      <c r="BE212" s="202">
        <f>IF(N212="základná",J212,0)</f>
        <v>0</v>
      </c>
      <c r="BF212" s="202">
        <f>IF(N212="znížená",J212,0)</f>
        <v>0</v>
      </c>
      <c r="BG212" s="202">
        <f>IF(N212="zákl. prenesená",J212,0)</f>
        <v>0</v>
      </c>
      <c r="BH212" s="202">
        <f>IF(N212="zníž. prenesená",J212,0)</f>
        <v>0</v>
      </c>
      <c r="BI212" s="202">
        <f>IF(N212="nulová",J212,0)</f>
        <v>0</v>
      </c>
      <c r="BJ212" s="18" t="s">
        <v>93</v>
      </c>
      <c r="BK212" s="202">
        <f>ROUND(I212*H212,2)</f>
        <v>0</v>
      </c>
      <c r="BL212" s="18" t="s">
        <v>794</v>
      </c>
      <c r="BM212" s="201" t="s">
        <v>795</v>
      </c>
    </row>
    <row r="213" s="2" customFormat="1" ht="16.5" customHeight="1">
      <c r="A213" s="37"/>
      <c r="B213" s="188"/>
      <c r="C213" s="189" t="s">
        <v>673</v>
      </c>
      <c r="D213" s="189" t="s">
        <v>142</v>
      </c>
      <c r="E213" s="190" t="s">
        <v>796</v>
      </c>
      <c r="F213" s="191" t="s">
        <v>797</v>
      </c>
      <c r="G213" s="192" t="s">
        <v>238</v>
      </c>
      <c r="H213" s="193">
        <v>8</v>
      </c>
      <c r="I213" s="194"/>
      <c r="J213" s="195">
        <f>ROUND(I213*H213,2)</f>
        <v>0</v>
      </c>
      <c r="K213" s="196"/>
      <c r="L213" s="38"/>
      <c r="M213" s="197" t="s">
        <v>1</v>
      </c>
      <c r="N213" s="198" t="s">
        <v>41</v>
      </c>
      <c r="O213" s="81"/>
      <c r="P213" s="199">
        <f>O213*H213</f>
        <v>0</v>
      </c>
      <c r="Q213" s="199">
        <v>0</v>
      </c>
      <c r="R213" s="199">
        <f>Q213*H213</f>
        <v>0</v>
      </c>
      <c r="S213" s="199">
        <v>0</v>
      </c>
      <c r="T213" s="200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01" t="s">
        <v>794</v>
      </c>
      <c r="AT213" s="201" t="s">
        <v>142</v>
      </c>
      <c r="AU213" s="201" t="s">
        <v>83</v>
      </c>
      <c r="AY213" s="18" t="s">
        <v>139</v>
      </c>
      <c r="BE213" s="202">
        <f>IF(N213="základná",J213,0)</f>
        <v>0</v>
      </c>
      <c r="BF213" s="202">
        <f>IF(N213="znížená",J213,0)</f>
        <v>0</v>
      </c>
      <c r="BG213" s="202">
        <f>IF(N213="zákl. prenesená",J213,0)</f>
        <v>0</v>
      </c>
      <c r="BH213" s="202">
        <f>IF(N213="zníž. prenesená",J213,0)</f>
        <v>0</v>
      </c>
      <c r="BI213" s="202">
        <f>IF(N213="nulová",J213,0)</f>
        <v>0</v>
      </c>
      <c r="BJ213" s="18" t="s">
        <v>93</v>
      </c>
      <c r="BK213" s="202">
        <f>ROUND(I213*H213,2)</f>
        <v>0</v>
      </c>
      <c r="BL213" s="18" t="s">
        <v>794</v>
      </c>
      <c r="BM213" s="201" t="s">
        <v>798</v>
      </c>
    </row>
    <row r="214" s="2" customFormat="1" ht="16.5" customHeight="1">
      <c r="A214" s="37"/>
      <c r="B214" s="188"/>
      <c r="C214" s="189" t="s">
        <v>799</v>
      </c>
      <c r="D214" s="189" t="s">
        <v>142</v>
      </c>
      <c r="E214" s="190" t="s">
        <v>800</v>
      </c>
      <c r="F214" s="191" t="s">
        <v>801</v>
      </c>
      <c r="G214" s="192" t="s">
        <v>169</v>
      </c>
      <c r="H214" s="193">
        <v>1</v>
      </c>
      <c r="I214" s="194"/>
      <c r="J214" s="195">
        <f>ROUND(I214*H214,2)</f>
        <v>0</v>
      </c>
      <c r="K214" s="196"/>
      <c r="L214" s="38"/>
      <c r="M214" s="197" t="s">
        <v>1</v>
      </c>
      <c r="N214" s="198" t="s">
        <v>41</v>
      </c>
      <c r="O214" s="81"/>
      <c r="P214" s="199">
        <f>O214*H214</f>
        <v>0</v>
      </c>
      <c r="Q214" s="199">
        <v>0</v>
      </c>
      <c r="R214" s="199">
        <f>Q214*H214</f>
        <v>0</v>
      </c>
      <c r="S214" s="199">
        <v>0</v>
      </c>
      <c r="T214" s="200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01" t="s">
        <v>794</v>
      </c>
      <c r="AT214" s="201" t="s">
        <v>142</v>
      </c>
      <c r="AU214" s="201" t="s">
        <v>83</v>
      </c>
      <c r="AY214" s="18" t="s">
        <v>139</v>
      </c>
      <c r="BE214" s="202">
        <f>IF(N214="základná",J214,0)</f>
        <v>0</v>
      </c>
      <c r="BF214" s="202">
        <f>IF(N214="znížená",J214,0)</f>
        <v>0</v>
      </c>
      <c r="BG214" s="202">
        <f>IF(N214="zákl. prenesená",J214,0)</f>
        <v>0</v>
      </c>
      <c r="BH214" s="202">
        <f>IF(N214="zníž. prenesená",J214,0)</f>
        <v>0</v>
      </c>
      <c r="BI214" s="202">
        <f>IF(N214="nulová",J214,0)</f>
        <v>0</v>
      </c>
      <c r="BJ214" s="18" t="s">
        <v>93</v>
      </c>
      <c r="BK214" s="202">
        <f>ROUND(I214*H214,2)</f>
        <v>0</v>
      </c>
      <c r="BL214" s="18" t="s">
        <v>794</v>
      </c>
      <c r="BM214" s="201" t="s">
        <v>802</v>
      </c>
    </row>
    <row r="215" s="2" customFormat="1" ht="37.8" customHeight="1">
      <c r="A215" s="37"/>
      <c r="B215" s="188"/>
      <c r="C215" s="189" t="s">
        <v>676</v>
      </c>
      <c r="D215" s="189" t="s">
        <v>142</v>
      </c>
      <c r="E215" s="190" t="s">
        <v>803</v>
      </c>
      <c r="F215" s="191" t="s">
        <v>804</v>
      </c>
      <c r="G215" s="192" t="s">
        <v>238</v>
      </c>
      <c r="H215" s="193">
        <v>16</v>
      </c>
      <c r="I215" s="194"/>
      <c r="J215" s="195">
        <f>ROUND(I215*H215,2)</f>
        <v>0</v>
      </c>
      <c r="K215" s="196"/>
      <c r="L215" s="38"/>
      <c r="M215" s="197" t="s">
        <v>1</v>
      </c>
      <c r="N215" s="198" t="s">
        <v>41</v>
      </c>
      <c r="O215" s="81"/>
      <c r="P215" s="199">
        <f>O215*H215</f>
        <v>0</v>
      </c>
      <c r="Q215" s="199">
        <v>0</v>
      </c>
      <c r="R215" s="199">
        <f>Q215*H215</f>
        <v>0</v>
      </c>
      <c r="S215" s="199">
        <v>0</v>
      </c>
      <c r="T215" s="200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01" t="s">
        <v>794</v>
      </c>
      <c r="AT215" s="201" t="s">
        <v>142</v>
      </c>
      <c r="AU215" s="201" t="s">
        <v>83</v>
      </c>
      <c r="AY215" s="18" t="s">
        <v>139</v>
      </c>
      <c r="BE215" s="202">
        <f>IF(N215="základná",J215,0)</f>
        <v>0</v>
      </c>
      <c r="BF215" s="202">
        <f>IF(N215="znížená",J215,0)</f>
        <v>0</v>
      </c>
      <c r="BG215" s="202">
        <f>IF(N215="zákl. prenesená",J215,0)</f>
        <v>0</v>
      </c>
      <c r="BH215" s="202">
        <f>IF(N215="zníž. prenesená",J215,0)</f>
        <v>0</v>
      </c>
      <c r="BI215" s="202">
        <f>IF(N215="nulová",J215,0)</f>
        <v>0</v>
      </c>
      <c r="BJ215" s="18" t="s">
        <v>93</v>
      </c>
      <c r="BK215" s="202">
        <f>ROUND(I215*H215,2)</f>
        <v>0</v>
      </c>
      <c r="BL215" s="18" t="s">
        <v>794</v>
      </c>
      <c r="BM215" s="201" t="s">
        <v>805</v>
      </c>
    </row>
    <row r="216" s="2" customFormat="1" ht="21.75" customHeight="1">
      <c r="A216" s="37"/>
      <c r="B216" s="188"/>
      <c r="C216" s="189" t="s">
        <v>806</v>
      </c>
      <c r="D216" s="189" t="s">
        <v>142</v>
      </c>
      <c r="E216" s="190" t="s">
        <v>807</v>
      </c>
      <c r="F216" s="191" t="s">
        <v>808</v>
      </c>
      <c r="G216" s="192" t="s">
        <v>169</v>
      </c>
      <c r="H216" s="193">
        <v>1</v>
      </c>
      <c r="I216" s="194"/>
      <c r="J216" s="195">
        <f>ROUND(I216*H216,2)</f>
        <v>0</v>
      </c>
      <c r="K216" s="196"/>
      <c r="L216" s="38"/>
      <c r="M216" s="197" t="s">
        <v>1</v>
      </c>
      <c r="N216" s="198" t="s">
        <v>41</v>
      </c>
      <c r="O216" s="81"/>
      <c r="P216" s="199">
        <f>O216*H216</f>
        <v>0</v>
      </c>
      <c r="Q216" s="199">
        <v>0</v>
      </c>
      <c r="R216" s="199">
        <f>Q216*H216</f>
        <v>0</v>
      </c>
      <c r="S216" s="199">
        <v>0</v>
      </c>
      <c r="T216" s="200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01" t="s">
        <v>794</v>
      </c>
      <c r="AT216" s="201" t="s">
        <v>142</v>
      </c>
      <c r="AU216" s="201" t="s">
        <v>83</v>
      </c>
      <c r="AY216" s="18" t="s">
        <v>139</v>
      </c>
      <c r="BE216" s="202">
        <f>IF(N216="základná",J216,0)</f>
        <v>0</v>
      </c>
      <c r="BF216" s="202">
        <f>IF(N216="znížená",J216,0)</f>
        <v>0</v>
      </c>
      <c r="BG216" s="202">
        <f>IF(N216="zákl. prenesená",J216,0)</f>
        <v>0</v>
      </c>
      <c r="BH216" s="202">
        <f>IF(N216="zníž. prenesená",J216,0)</f>
        <v>0</v>
      </c>
      <c r="BI216" s="202">
        <f>IF(N216="nulová",J216,0)</f>
        <v>0</v>
      </c>
      <c r="BJ216" s="18" t="s">
        <v>93</v>
      </c>
      <c r="BK216" s="202">
        <f>ROUND(I216*H216,2)</f>
        <v>0</v>
      </c>
      <c r="BL216" s="18" t="s">
        <v>794</v>
      </c>
      <c r="BM216" s="201" t="s">
        <v>809</v>
      </c>
    </row>
    <row r="217" s="2" customFormat="1" ht="16.5" customHeight="1">
      <c r="A217" s="37"/>
      <c r="B217" s="188"/>
      <c r="C217" s="189" t="s">
        <v>679</v>
      </c>
      <c r="D217" s="189" t="s">
        <v>142</v>
      </c>
      <c r="E217" s="190" t="s">
        <v>810</v>
      </c>
      <c r="F217" s="191" t="s">
        <v>811</v>
      </c>
      <c r="G217" s="192" t="s">
        <v>169</v>
      </c>
      <c r="H217" s="193">
        <v>1</v>
      </c>
      <c r="I217" s="194"/>
      <c r="J217" s="195">
        <f>ROUND(I217*H217,2)</f>
        <v>0</v>
      </c>
      <c r="K217" s="196"/>
      <c r="L217" s="38"/>
      <c r="M217" s="197" t="s">
        <v>1</v>
      </c>
      <c r="N217" s="198" t="s">
        <v>41</v>
      </c>
      <c r="O217" s="81"/>
      <c r="P217" s="199">
        <f>O217*H217</f>
        <v>0</v>
      </c>
      <c r="Q217" s="199">
        <v>0</v>
      </c>
      <c r="R217" s="199">
        <f>Q217*H217</f>
        <v>0</v>
      </c>
      <c r="S217" s="199">
        <v>0</v>
      </c>
      <c r="T217" s="200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01" t="s">
        <v>794</v>
      </c>
      <c r="AT217" s="201" t="s">
        <v>142</v>
      </c>
      <c r="AU217" s="201" t="s">
        <v>83</v>
      </c>
      <c r="AY217" s="18" t="s">
        <v>139</v>
      </c>
      <c r="BE217" s="202">
        <f>IF(N217="základná",J217,0)</f>
        <v>0</v>
      </c>
      <c r="BF217" s="202">
        <f>IF(N217="znížená",J217,0)</f>
        <v>0</v>
      </c>
      <c r="BG217" s="202">
        <f>IF(N217="zákl. prenesená",J217,0)</f>
        <v>0</v>
      </c>
      <c r="BH217" s="202">
        <f>IF(N217="zníž. prenesená",J217,0)</f>
        <v>0</v>
      </c>
      <c r="BI217" s="202">
        <f>IF(N217="nulová",J217,0)</f>
        <v>0</v>
      </c>
      <c r="BJ217" s="18" t="s">
        <v>93</v>
      </c>
      <c r="BK217" s="202">
        <f>ROUND(I217*H217,2)</f>
        <v>0</v>
      </c>
      <c r="BL217" s="18" t="s">
        <v>794</v>
      </c>
      <c r="BM217" s="201" t="s">
        <v>812</v>
      </c>
    </row>
    <row r="218" s="2" customFormat="1" ht="49.92" customHeight="1">
      <c r="A218" s="37"/>
      <c r="B218" s="38"/>
      <c r="C218" s="37"/>
      <c r="D218" s="37"/>
      <c r="E218" s="178" t="s">
        <v>241</v>
      </c>
      <c r="F218" s="178" t="s">
        <v>242</v>
      </c>
      <c r="G218" s="37"/>
      <c r="H218" s="37"/>
      <c r="I218" s="37"/>
      <c r="J218" s="164">
        <f>BK218</f>
        <v>0</v>
      </c>
      <c r="K218" s="37"/>
      <c r="L218" s="38"/>
      <c r="M218" s="227"/>
      <c r="N218" s="228"/>
      <c r="O218" s="81"/>
      <c r="P218" s="81"/>
      <c r="Q218" s="81"/>
      <c r="R218" s="81"/>
      <c r="S218" s="81"/>
      <c r="T218" s="82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8" t="s">
        <v>74</v>
      </c>
      <c r="AU218" s="18" t="s">
        <v>75</v>
      </c>
      <c r="AY218" s="18" t="s">
        <v>243</v>
      </c>
      <c r="BK218" s="202">
        <f>SUM(BK219:BK223)</f>
        <v>0</v>
      </c>
    </row>
    <row r="219" s="2" customFormat="1" ht="16.32" customHeight="1">
      <c r="A219" s="37"/>
      <c r="B219" s="38"/>
      <c r="C219" s="229" t="s">
        <v>1</v>
      </c>
      <c r="D219" s="229" t="s">
        <v>142</v>
      </c>
      <c r="E219" s="230" t="s">
        <v>1</v>
      </c>
      <c r="F219" s="231" t="s">
        <v>1</v>
      </c>
      <c r="G219" s="232" t="s">
        <v>1</v>
      </c>
      <c r="H219" s="233"/>
      <c r="I219" s="234"/>
      <c r="J219" s="235">
        <f>BK219</f>
        <v>0</v>
      </c>
      <c r="K219" s="236"/>
      <c r="L219" s="38"/>
      <c r="M219" s="237" t="s">
        <v>1</v>
      </c>
      <c r="N219" s="238" t="s">
        <v>41</v>
      </c>
      <c r="O219" s="81"/>
      <c r="P219" s="81"/>
      <c r="Q219" s="81"/>
      <c r="R219" s="81"/>
      <c r="S219" s="81"/>
      <c r="T219" s="82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8" t="s">
        <v>243</v>
      </c>
      <c r="AU219" s="18" t="s">
        <v>83</v>
      </c>
      <c r="AY219" s="18" t="s">
        <v>243</v>
      </c>
      <c r="BE219" s="202">
        <f>IF(N219="základná",J219,0)</f>
        <v>0</v>
      </c>
      <c r="BF219" s="202">
        <f>IF(N219="znížená",J219,0)</f>
        <v>0</v>
      </c>
      <c r="BG219" s="202">
        <f>IF(N219="zákl. prenesená",J219,0)</f>
        <v>0</v>
      </c>
      <c r="BH219" s="202">
        <f>IF(N219="zníž. prenesená",J219,0)</f>
        <v>0</v>
      </c>
      <c r="BI219" s="202">
        <f>IF(N219="nulová",J219,0)</f>
        <v>0</v>
      </c>
      <c r="BJ219" s="18" t="s">
        <v>93</v>
      </c>
      <c r="BK219" s="202">
        <f>I219*H219</f>
        <v>0</v>
      </c>
    </row>
    <row r="220" s="2" customFormat="1" ht="16.32" customHeight="1">
      <c r="A220" s="37"/>
      <c r="B220" s="38"/>
      <c r="C220" s="229" t="s">
        <v>1</v>
      </c>
      <c r="D220" s="229" t="s">
        <v>142</v>
      </c>
      <c r="E220" s="230" t="s">
        <v>1</v>
      </c>
      <c r="F220" s="231" t="s">
        <v>1</v>
      </c>
      <c r="G220" s="232" t="s">
        <v>1</v>
      </c>
      <c r="H220" s="233"/>
      <c r="I220" s="234"/>
      <c r="J220" s="235">
        <f>BK220</f>
        <v>0</v>
      </c>
      <c r="K220" s="236"/>
      <c r="L220" s="38"/>
      <c r="M220" s="237" t="s">
        <v>1</v>
      </c>
      <c r="N220" s="238" t="s">
        <v>41</v>
      </c>
      <c r="O220" s="81"/>
      <c r="P220" s="81"/>
      <c r="Q220" s="81"/>
      <c r="R220" s="81"/>
      <c r="S220" s="81"/>
      <c r="T220" s="82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8" t="s">
        <v>243</v>
      </c>
      <c r="AU220" s="18" t="s">
        <v>83</v>
      </c>
      <c r="AY220" s="18" t="s">
        <v>243</v>
      </c>
      <c r="BE220" s="202">
        <f>IF(N220="základná",J220,0)</f>
        <v>0</v>
      </c>
      <c r="BF220" s="202">
        <f>IF(N220="znížená",J220,0)</f>
        <v>0</v>
      </c>
      <c r="BG220" s="202">
        <f>IF(N220="zákl. prenesená",J220,0)</f>
        <v>0</v>
      </c>
      <c r="BH220" s="202">
        <f>IF(N220="zníž. prenesená",J220,0)</f>
        <v>0</v>
      </c>
      <c r="BI220" s="202">
        <f>IF(N220="nulová",J220,0)</f>
        <v>0</v>
      </c>
      <c r="BJ220" s="18" t="s">
        <v>93</v>
      </c>
      <c r="BK220" s="202">
        <f>I220*H220</f>
        <v>0</v>
      </c>
    </row>
    <row r="221" s="2" customFormat="1" ht="16.32" customHeight="1">
      <c r="A221" s="37"/>
      <c r="B221" s="38"/>
      <c r="C221" s="229" t="s">
        <v>1</v>
      </c>
      <c r="D221" s="229" t="s">
        <v>142</v>
      </c>
      <c r="E221" s="230" t="s">
        <v>1</v>
      </c>
      <c r="F221" s="231" t="s">
        <v>1</v>
      </c>
      <c r="G221" s="232" t="s">
        <v>1</v>
      </c>
      <c r="H221" s="233"/>
      <c r="I221" s="234"/>
      <c r="J221" s="235">
        <f>BK221</f>
        <v>0</v>
      </c>
      <c r="K221" s="236"/>
      <c r="L221" s="38"/>
      <c r="M221" s="237" t="s">
        <v>1</v>
      </c>
      <c r="N221" s="238" t="s">
        <v>41</v>
      </c>
      <c r="O221" s="81"/>
      <c r="P221" s="81"/>
      <c r="Q221" s="81"/>
      <c r="R221" s="81"/>
      <c r="S221" s="81"/>
      <c r="T221" s="82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8" t="s">
        <v>243</v>
      </c>
      <c r="AU221" s="18" t="s">
        <v>83</v>
      </c>
      <c r="AY221" s="18" t="s">
        <v>243</v>
      </c>
      <c r="BE221" s="202">
        <f>IF(N221="základná",J221,0)</f>
        <v>0</v>
      </c>
      <c r="BF221" s="202">
        <f>IF(N221="znížená",J221,0)</f>
        <v>0</v>
      </c>
      <c r="BG221" s="202">
        <f>IF(N221="zákl. prenesená",J221,0)</f>
        <v>0</v>
      </c>
      <c r="BH221" s="202">
        <f>IF(N221="zníž. prenesená",J221,0)</f>
        <v>0</v>
      </c>
      <c r="BI221" s="202">
        <f>IF(N221="nulová",J221,0)</f>
        <v>0</v>
      </c>
      <c r="BJ221" s="18" t="s">
        <v>93</v>
      </c>
      <c r="BK221" s="202">
        <f>I221*H221</f>
        <v>0</v>
      </c>
    </row>
    <row r="222" s="2" customFormat="1" ht="16.32" customHeight="1">
      <c r="A222" s="37"/>
      <c r="B222" s="38"/>
      <c r="C222" s="229" t="s">
        <v>1</v>
      </c>
      <c r="D222" s="229" t="s">
        <v>142</v>
      </c>
      <c r="E222" s="230" t="s">
        <v>1</v>
      </c>
      <c r="F222" s="231" t="s">
        <v>1</v>
      </c>
      <c r="G222" s="232" t="s">
        <v>1</v>
      </c>
      <c r="H222" s="233"/>
      <c r="I222" s="234"/>
      <c r="J222" s="235">
        <f>BK222</f>
        <v>0</v>
      </c>
      <c r="K222" s="236"/>
      <c r="L222" s="38"/>
      <c r="M222" s="237" t="s">
        <v>1</v>
      </c>
      <c r="N222" s="238" t="s">
        <v>41</v>
      </c>
      <c r="O222" s="81"/>
      <c r="P222" s="81"/>
      <c r="Q222" s="81"/>
      <c r="R222" s="81"/>
      <c r="S222" s="81"/>
      <c r="T222" s="82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8" t="s">
        <v>243</v>
      </c>
      <c r="AU222" s="18" t="s">
        <v>83</v>
      </c>
      <c r="AY222" s="18" t="s">
        <v>243</v>
      </c>
      <c r="BE222" s="202">
        <f>IF(N222="základná",J222,0)</f>
        <v>0</v>
      </c>
      <c r="BF222" s="202">
        <f>IF(N222="znížená",J222,0)</f>
        <v>0</v>
      </c>
      <c r="BG222" s="202">
        <f>IF(N222="zákl. prenesená",J222,0)</f>
        <v>0</v>
      </c>
      <c r="BH222" s="202">
        <f>IF(N222="zníž. prenesená",J222,0)</f>
        <v>0</v>
      </c>
      <c r="BI222" s="202">
        <f>IF(N222="nulová",J222,0)</f>
        <v>0</v>
      </c>
      <c r="BJ222" s="18" t="s">
        <v>93</v>
      </c>
      <c r="BK222" s="202">
        <f>I222*H222</f>
        <v>0</v>
      </c>
    </row>
    <row r="223" s="2" customFormat="1" ht="16.32" customHeight="1">
      <c r="A223" s="37"/>
      <c r="B223" s="38"/>
      <c r="C223" s="229" t="s">
        <v>1</v>
      </c>
      <c r="D223" s="229" t="s">
        <v>142</v>
      </c>
      <c r="E223" s="230" t="s">
        <v>1</v>
      </c>
      <c r="F223" s="231" t="s">
        <v>1</v>
      </c>
      <c r="G223" s="232" t="s">
        <v>1</v>
      </c>
      <c r="H223" s="233"/>
      <c r="I223" s="234"/>
      <c r="J223" s="235">
        <f>BK223</f>
        <v>0</v>
      </c>
      <c r="K223" s="236"/>
      <c r="L223" s="38"/>
      <c r="M223" s="237" t="s">
        <v>1</v>
      </c>
      <c r="N223" s="238" t="s">
        <v>41</v>
      </c>
      <c r="O223" s="239"/>
      <c r="P223" s="239"/>
      <c r="Q223" s="239"/>
      <c r="R223" s="239"/>
      <c r="S223" s="239"/>
      <c r="T223" s="240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8" t="s">
        <v>243</v>
      </c>
      <c r="AU223" s="18" t="s">
        <v>83</v>
      </c>
      <c r="AY223" s="18" t="s">
        <v>243</v>
      </c>
      <c r="BE223" s="202">
        <f>IF(N223="základná",J223,0)</f>
        <v>0</v>
      </c>
      <c r="BF223" s="202">
        <f>IF(N223="znížená",J223,0)</f>
        <v>0</v>
      </c>
      <c r="BG223" s="202">
        <f>IF(N223="zákl. prenesená",J223,0)</f>
        <v>0</v>
      </c>
      <c r="BH223" s="202">
        <f>IF(N223="zníž. prenesená",J223,0)</f>
        <v>0</v>
      </c>
      <c r="BI223" s="202">
        <f>IF(N223="nulová",J223,0)</f>
        <v>0</v>
      </c>
      <c r="BJ223" s="18" t="s">
        <v>93</v>
      </c>
      <c r="BK223" s="202">
        <f>I223*H223</f>
        <v>0</v>
      </c>
    </row>
    <row r="224" s="2" customFormat="1" ht="6.96" customHeight="1">
      <c r="A224" s="37"/>
      <c r="B224" s="64"/>
      <c r="C224" s="65"/>
      <c r="D224" s="65"/>
      <c r="E224" s="65"/>
      <c r="F224" s="65"/>
      <c r="G224" s="65"/>
      <c r="H224" s="65"/>
      <c r="I224" s="65"/>
      <c r="J224" s="65"/>
      <c r="K224" s="65"/>
      <c r="L224" s="38"/>
      <c r="M224" s="37"/>
      <c r="O224" s="37"/>
      <c r="P224" s="37"/>
      <c r="Q224" s="37"/>
      <c r="R224" s="37"/>
      <c r="S224" s="37"/>
      <c r="T224" s="37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</row>
  </sheetData>
  <autoFilter ref="C125:K22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dataValidations count="2">
    <dataValidation type="list" allowBlank="1" showInputMessage="1" showErrorMessage="1" error="Povolené sú hodnoty K, M." sqref="D219:D224">
      <formula1>"K, M"</formula1>
    </dataValidation>
    <dataValidation type="list" allowBlank="1" showInputMessage="1" showErrorMessage="1" error="Povolené sú hodnoty základná, znížená, nulová." sqref="N219:N224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1" customFormat="1" ht="12" customHeight="1">
      <c r="B8" s="21"/>
      <c r="D8" s="31" t="s">
        <v>109</v>
      </c>
      <c r="L8" s="21"/>
    </row>
    <row r="9" s="2" customFormat="1" ht="16.5" customHeight="1">
      <c r="A9" s="37"/>
      <c r="B9" s="38"/>
      <c r="C9" s="37"/>
      <c r="D9" s="37"/>
      <c r="E9" s="133" t="s">
        <v>565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566</v>
      </c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71" t="s">
        <v>813</v>
      </c>
      <c r="F11" s="37"/>
      <c r="G11" s="37"/>
      <c r="H11" s="37"/>
      <c r="I11" s="37"/>
      <c r="J11" s="37"/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17</v>
      </c>
      <c r="E13" s="37"/>
      <c r="F13" s="26" t="s">
        <v>1</v>
      </c>
      <c r="G13" s="37"/>
      <c r="H13" s="37"/>
      <c r="I13" s="31" t="s">
        <v>18</v>
      </c>
      <c r="J13" s="26" t="s">
        <v>1</v>
      </c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19</v>
      </c>
      <c r="E14" s="37"/>
      <c r="F14" s="26" t="s">
        <v>568</v>
      </c>
      <c r="G14" s="37"/>
      <c r="H14" s="37"/>
      <c r="I14" s="31" t="s">
        <v>21</v>
      </c>
      <c r="J14" s="73" t="str">
        <f>'Rekapitulácia stavby'!AN8</f>
        <v>31. 5. 2024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23</v>
      </c>
      <c r="E16" s="37"/>
      <c r="F16" s="37"/>
      <c r="G16" s="37"/>
      <c r="H16" s="37"/>
      <c r="I16" s="31" t="s">
        <v>24</v>
      </c>
      <c r="J16" s="26" t="str">
        <f>IF('Rekapitulácia stavby'!AN10="","",'Rekapitulácia stavby'!AN10)</f>
        <v/>
      </c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IF('Rekapitulácia stavby'!E11="","",'Rekapitulácia stavby'!E11)</f>
        <v>Odvoz a likvidácia odpadu a.s.</v>
      </c>
      <c r="F17" s="37"/>
      <c r="G17" s="37"/>
      <c r="H17" s="37"/>
      <c r="I17" s="31" t="s">
        <v>26</v>
      </c>
      <c r="J17" s="26" t="str">
        <f>IF('Rekapitulácia stavby'!AN11="","",'Rekapitulácia stavby'!AN11)</f>
        <v/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24</v>
      </c>
      <c r="J19" s="32" t="str">
        <f>'Rekapitulácia stavby'!AN13</f>
        <v>Vyplň údaj</v>
      </c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'Rekapitulácia stavby'!E14</f>
        <v>Vyplň údaj</v>
      </c>
      <c r="F20" s="26"/>
      <c r="G20" s="26"/>
      <c r="H20" s="26"/>
      <c r="I20" s="31" t="s">
        <v>26</v>
      </c>
      <c r="J20" s="32" t="str">
        <f>'Rekapitulácia stavby'!AN14</f>
        <v>Vyplň údaj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24</v>
      </c>
      <c r="J22" s="26" t="str">
        <f>IF('Rekapitulácia stavby'!AN16="","",'Rekapitulácia stavby'!AN16)</f>
        <v/>
      </c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IF('Rekapitulácia stavby'!E17="","",'Rekapitulácia stavby'!E17)</f>
        <v>HR-PROJECT s.r.o.</v>
      </c>
      <c r="F23" s="37"/>
      <c r="G23" s="37"/>
      <c r="H23" s="37"/>
      <c r="I23" s="31" t="s">
        <v>26</v>
      </c>
      <c r="J23" s="26" t="str">
        <f>IF('Rekapitulácia stavby'!AN17="","",'Rekapitulácia stavby'!AN17)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24</v>
      </c>
      <c r="J25" s="26" t="str">
        <f>IF('Rekapitulácia stavby'!AN19="","",'Rekapitulácia stavby'!AN19)</f>
        <v/>
      </c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IF('Rekapitulácia stavby'!E20="","",'Rekapitulácia stavby'!E20)</f>
        <v>Vladimír Pilnik</v>
      </c>
      <c r="F26" s="37"/>
      <c r="G26" s="37"/>
      <c r="H26" s="37"/>
      <c r="I26" s="31" t="s">
        <v>26</v>
      </c>
      <c r="J26" s="26" t="str">
        <f>IF('Rekapitulácia stavby'!AN20="","",'Rekapitulácia stavby'!AN20)</f>
        <v/>
      </c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34</v>
      </c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4"/>
      <c r="B29" s="135"/>
      <c r="C29" s="134"/>
      <c r="D29" s="134"/>
      <c r="E29" s="35" t="s">
        <v>1</v>
      </c>
      <c r="F29" s="35"/>
      <c r="G29" s="35"/>
      <c r="H29" s="35"/>
      <c r="I29" s="134"/>
      <c r="J29" s="134"/>
      <c r="K29" s="134"/>
      <c r="L29" s="136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7" t="s">
        <v>35</v>
      </c>
      <c r="E32" s="37"/>
      <c r="F32" s="37"/>
      <c r="G32" s="37"/>
      <c r="H32" s="37"/>
      <c r="I32" s="37"/>
      <c r="J32" s="100">
        <f>ROUND(J124,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8" t="s">
        <v>39</v>
      </c>
      <c r="E35" s="44" t="s">
        <v>40</v>
      </c>
      <c r="F35" s="139">
        <f>ROUND((ROUND((SUM(BE124:BE143)),  2) + SUM(BE145:BE149)), 2)</f>
        <v>0</v>
      </c>
      <c r="G35" s="140"/>
      <c r="H35" s="140"/>
      <c r="I35" s="141">
        <v>0.20000000000000001</v>
      </c>
      <c r="J35" s="139">
        <f>ROUND((ROUND(((SUM(BE124:BE143))*I35),  2) + (SUM(BE145:BE149)*I35)),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9">
        <f>ROUND((ROUND((SUM(BF124:BF143)),  2) + SUM(BF145:BF149)), 2)</f>
        <v>0</v>
      </c>
      <c r="G36" s="140"/>
      <c r="H36" s="140"/>
      <c r="I36" s="141">
        <v>0.20000000000000001</v>
      </c>
      <c r="J36" s="139">
        <f>ROUND((ROUND(((SUM(BF124:BF143))*I36),  2) + (SUM(BF145:BF149)*I36)),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42">
        <f>ROUND((ROUND((SUM(BG124:BG143)),  2) + SUM(BG145:BG149)), 2)</f>
        <v>0</v>
      </c>
      <c r="G37" s="37"/>
      <c r="H37" s="37"/>
      <c r="I37" s="143">
        <v>0.20000000000000001</v>
      </c>
      <c r="J37" s="142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42">
        <f>ROUND((ROUND((SUM(BH124:BH143)),  2) + SUM(BH145:BH149)), 2)</f>
        <v>0</v>
      </c>
      <c r="G38" s="37"/>
      <c r="H38" s="37"/>
      <c r="I38" s="143">
        <v>0.20000000000000001</v>
      </c>
      <c r="J38" s="142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9">
        <f>ROUND((ROUND((SUM(BI124:BI143)),  2) + SUM(BI145:BI149)), 2)</f>
        <v>0</v>
      </c>
      <c r="G39" s="140"/>
      <c r="H39" s="140"/>
      <c r="I39" s="141">
        <v>0</v>
      </c>
      <c r="J39" s="139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4"/>
      <c r="D41" s="145" t="s">
        <v>45</v>
      </c>
      <c r="E41" s="85"/>
      <c r="F41" s="85"/>
      <c r="G41" s="146" t="s">
        <v>46</v>
      </c>
      <c r="H41" s="147" t="s">
        <v>47</v>
      </c>
      <c r="I41" s="85"/>
      <c r="J41" s="148">
        <f>SUM(J32:J39)</f>
        <v>0</v>
      </c>
      <c r="K41" s="149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109</v>
      </c>
      <c r="L86" s="21"/>
    </row>
    <row r="87" s="2" customFormat="1" ht="16.5" customHeight="1">
      <c r="A87" s="37"/>
      <c r="B87" s="38"/>
      <c r="C87" s="37"/>
      <c r="D87" s="37"/>
      <c r="E87" s="133" t="s">
        <v>565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71" t="str">
        <f>E11</f>
        <v>02 - Elektricky zabezpečovací systém</v>
      </c>
      <c r="F89" s="37"/>
      <c r="G89" s="37"/>
      <c r="H89" s="37"/>
      <c r="I89" s="37"/>
      <c r="J89" s="37"/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19</v>
      </c>
      <c r="D91" s="37"/>
      <c r="E91" s="37"/>
      <c r="F91" s="26" t="str">
        <f>F14</f>
        <v xml:space="preserve"> </v>
      </c>
      <c r="G91" s="37"/>
      <c r="H91" s="37"/>
      <c r="I91" s="31" t="s">
        <v>21</v>
      </c>
      <c r="J91" s="73" t="str">
        <f>IF(J14="","",J14)</f>
        <v>31. 5. 2024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23</v>
      </c>
      <c r="D93" s="37"/>
      <c r="E93" s="37"/>
      <c r="F93" s="26" t="str">
        <f>E17</f>
        <v>Odvoz a likvidácia odpadu a.s.</v>
      </c>
      <c r="G93" s="37"/>
      <c r="H93" s="37"/>
      <c r="I93" s="31" t="s">
        <v>29</v>
      </c>
      <c r="J93" s="35" t="str">
        <f>E23</f>
        <v>HR-PROJECT s.r.o.</v>
      </c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32</v>
      </c>
      <c r="J94" s="35" t="str">
        <f>E26</f>
        <v>Vladimír Pilnik</v>
      </c>
      <c r="K94" s="37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2" t="s">
        <v>112</v>
      </c>
      <c r="D96" s="144"/>
      <c r="E96" s="144"/>
      <c r="F96" s="144"/>
      <c r="G96" s="144"/>
      <c r="H96" s="144"/>
      <c r="I96" s="144"/>
      <c r="J96" s="153" t="s">
        <v>113</v>
      </c>
      <c r="K96" s="144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54" t="s">
        <v>114</v>
      </c>
      <c r="D98" s="37"/>
      <c r="E98" s="37"/>
      <c r="F98" s="37"/>
      <c r="G98" s="37"/>
      <c r="H98" s="37"/>
      <c r="I98" s="37"/>
      <c r="J98" s="100">
        <f>J124</f>
        <v>0</v>
      </c>
      <c r="K98" s="37"/>
      <c r="L98" s="5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55"/>
      <c r="C99" s="9"/>
      <c r="D99" s="156" t="s">
        <v>571</v>
      </c>
      <c r="E99" s="157"/>
      <c r="F99" s="157"/>
      <c r="G99" s="157"/>
      <c r="H99" s="157"/>
      <c r="I99" s="157"/>
      <c r="J99" s="158">
        <f>J125</f>
        <v>0</v>
      </c>
      <c r="K99" s="9"/>
      <c r="L99" s="15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9"/>
      <c r="C100" s="10"/>
      <c r="D100" s="160" t="s">
        <v>814</v>
      </c>
      <c r="E100" s="161"/>
      <c r="F100" s="161"/>
      <c r="G100" s="161"/>
      <c r="H100" s="161"/>
      <c r="I100" s="161"/>
      <c r="J100" s="162">
        <f>J126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5"/>
      <c r="C101" s="9"/>
      <c r="D101" s="156" t="s">
        <v>573</v>
      </c>
      <c r="E101" s="157"/>
      <c r="F101" s="157"/>
      <c r="G101" s="157"/>
      <c r="H101" s="157"/>
      <c r="I101" s="157"/>
      <c r="J101" s="158">
        <f>J141</f>
        <v>0</v>
      </c>
      <c r="K101" s="9"/>
      <c r="L101" s="15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55"/>
      <c r="C102" s="9"/>
      <c r="D102" s="163" t="s">
        <v>124</v>
      </c>
      <c r="E102" s="9"/>
      <c r="F102" s="9"/>
      <c r="G102" s="9"/>
      <c r="H102" s="9"/>
      <c r="I102" s="9"/>
      <c r="J102" s="164">
        <f>J144</f>
        <v>0</v>
      </c>
      <c r="K102" s="9"/>
      <c r="L102" s="15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59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125</v>
      </c>
      <c r="D109" s="37"/>
      <c r="E109" s="37"/>
      <c r="F109" s="37"/>
      <c r="G109" s="37"/>
      <c r="H109" s="37"/>
      <c r="I109" s="37"/>
      <c r="J109" s="37"/>
      <c r="K109" s="37"/>
      <c r="L109" s="59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9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15</v>
      </c>
      <c r="D111" s="37"/>
      <c r="E111" s="37"/>
      <c r="F111" s="37"/>
      <c r="G111" s="37"/>
      <c r="H111" s="37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7"/>
      <c r="D112" s="37"/>
      <c r="E112" s="133" t="str">
        <f>E7</f>
        <v>Rekonštrukcia a prestavba skladových priestorov na kancelárske priestory</v>
      </c>
      <c r="F112" s="31"/>
      <c r="G112" s="31"/>
      <c r="H112" s="31"/>
      <c r="I112" s="37"/>
      <c r="J112" s="37"/>
      <c r="K112" s="37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1" customFormat="1" ht="12" customHeight="1">
      <c r="B113" s="21"/>
      <c r="C113" s="31" t="s">
        <v>109</v>
      </c>
      <c r="L113" s="21"/>
    </row>
    <row r="114" s="2" customFormat="1" ht="16.5" customHeight="1">
      <c r="A114" s="37"/>
      <c r="B114" s="38"/>
      <c r="C114" s="37"/>
      <c r="D114" s="37"/>
      <c r="E114" s="133" t="s">
        <v>565</v>
      </c>
      <c r="F114" s="37"/>
      <c r="G114" s="37"/>
      <c r="H114" s="37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566</v>
      </c>
      <c r="D115" s="37"/>
      <c r="E115" s="37"/>
      <c r="F115" s="37"/>
      <c r="G115" s="37"/>
      <c r="H115" s="37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7"/>
      <c r="D116" s="37"/>
      <c r="E116" s="71" t="str">
        <f>E11</f>
        <v>02 - Elektricky zabezpečovací systém</v>
      </c>
      <c r="F116" s="37"/>
      <c r="G116" s="37"/>
      <c r="H116" s="37"/>
      <c r="I116" s="37"/>
      <c r="J116" s="37"/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19</v>
      </c>
      <c r="D118" s="37"/>
      <c r="E118" s="37"/>
      <c r="F118" s="26" t="str">
        <f>F14</f>
        <v xml:space="preserve"> </v>
      </c>
      <c r="G118" s="37"/>
      <c r="H118" s="37"/>
      <c r="I118" s="31" t="s">
        <v>21</v>
      </c>
      <c r="J118" s="73" t="str">
        <f>IF(J14="","",J14)</f>
        <v>31. 5. 2024</v>
      </c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23</v>
      </c>
      <c r="D120" s="37"/>
      <c r="E120" s="37"/>
      <c r="F120" s="26" t="str">
        <f>E17</f>
        <v>Odvoz a likvidácia odpadu a.s.</v>
      </c>
      <c r="G120" s="37"/>
      <c r="H120" s="37"/>
      <c r="I120" s="31" t="s">
        <v>29</v>
      </c>
      <c r="J120" s="35" t="str">
        <f>E23</f>
        <v>HR-PROJECT s.r.o.</v>
      </c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7"/>
      <c r="E121" s="37"/>
      <c r="F121" s="26" t="str">
        <f>IF(E20="","",E20)</f>
        <v>Vyplň údaj</v>
      </c>
      <c r="G121" s="37"/>
      <c r="H121" s="37"/>
      <c r="I121" s="31" t="s">
        <v>32</v>
      </c>
      <c r="J121" s="35" t="str">
        <f>E26</f>
        <v>Vladimír Pilnik</v>
      </c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65"/>
      <c r="B123" s="166"/>
      <c r="C123" s="167" t="s">
        <v>126</v>
      </c>
      <c r="D123" s="168" t="s">
        <v>60</v>
      </c>
      <c r="E123" s="168" t="s">
        <v>56</v>
      </c>
      <c r="F123" s="168" t="s">
        <v>57</v>
      </c>
      <c r="G123" s="168" t="s">
        <v>127</v>
      </c>
      <c r="H123" s="168" t="s">
        <v>128</v>
      </c>
      <c r="I123" s="168" t="s">
        <v>129</v>
      </c>
      <c r="J123" s="169" t="s">
        <v>113</v>
      </c>
      <c r="K123" s="170" t="s">
        <v>130</v>
      </c>
      <c r="L123" s="171"/>
      <c r="M123" s="90" t="s">
        <v>1</v>
      </c>
      <c r="N123" s="91" t="s">
        <v>39</v>
      </c>
      <c r="O123" s="91" t="s">
        <v>131</v>
      </c>
      <c r="P123" s="91" t="s">
        <v>132</v>
      </c>
      <c r="Q123" s="91" t="s">
        <v>133</v>
      </c>
      <c r="R123" s="91" t="s">
        <v>134</v>
      </c>
      <c r="S123" s="91" t="s">
        <v>135</v>
      </c>
      <c r="T123" s="92" t="s">
        <v>136</v>
      </c>
      <c r="U123" s="165"/>
      <c r="V123" s="165"/>
      <c r="W123" s="165"/>
      <c r="X123" s="165"/>
      <c r="Y123" s="165"/>
      <c r="Z123" s="165"/>
      <c r="AA123" s="165"/>
      <c r="AB123" s="165"/>
      <c r="AC123" s="165"/>
      <c r="AD123" s="165"/>
      <c r="AE123" s="165"/>
    </row>
    <row r="124" s="2" customFormat="1" ht="22.8" customHeight="1">
      <c r="A124" s="37"/>
      <c r="B124" s="38"/>
      <c r="C124" s="97" t="s">
        <v>114</v>
      </c>
      <c r="D124" s="37"/>
      <c r="E124" s="37"/>
      <c r="F124" s="37"/>
      <c r="G124" s="37"/>
      <c r="H124" s="37"/>
      <c r="I124" s="37"/>
      <c r="J124" s="172">
        <f>BK124</f>
        <v>0</v>
      </c>
      <c r="K124" s="37"/>
      <c r="L124" s="38"/>
      <c r="M124" s="93"/>
      <c r="N124" s="77"/>
      <c r="O124" s="94"/>
      <c r="P124" s="173">
        <f>P125+P141+P144</f>
        <v>0</v>
      </c>
      <c r="Q124" s="94"/>
      <c r="R124" s="173">
        <f>R125+R141+R144</f>
        <v>0</v>
      </c>
      <c r="S124" s="94"/>
      <c r="T124" s="174">
        <f>T125+T141+T144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8" t="s">
        <v>74</v>
      </c>
      <c r="AU124" s="18" t="s">
        <v>115</v>
      </c>
      <c r="BK124" s="175">
        <f>BK125+BK141+BK144</f>
        <v>0</v>
      </c>
    </row>
    <row r="125" s="12" customFormat="1" ht="25.92" customHeight="1">
      <c r="A125" s="12"/>
      <c r="B125" s="176"/>
      <c r="C125" s="12"/>
      <c r="D125" s="177" t="s">
        <v>74</v>
      </c>
      <c r="E125" s="178" t="s">
        <v>295</v>
      </c>
      <c r="F125" s="178" t="s">
        <v>580</v>
      </c>
      <c r="G125" s="12"/>
      <c r="H125" s="12"/>
      <c r="I125" s="179"/>
      <c r="J125" s="164">
        <f>BK125</f>
        <v>0</v>
      </c>
      <c r="K125" s="12"/>
      <c r="L125" s="176"/>
      <c r="M125" s="180"/>
      <c r="N125" s="181"/>
      <c r="O125" s="181"/>
      <c r="P125" s="182">
        <f>P126</f>
        <v>0</v>
      </c>
      <c r="Q125" s="181"/>
      <c r="R125" s="182">
        <f>R126</f>
        <v>0</v>
      </c>
      <c r="S125" s="181"/>
      <c r="T125" s="18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7" t="s">
        <v>155</v>
      </c>
      <c r="AT125" s="184" t="s">
        <v>74</v>
      </c>
      <c r="AU125" s="184" t="s">
        <v>75</v>
      </c>
      <c r="AY125" s="177" t="s">
        <v>139</v>
      </c>
      <c r="BK125" s="185">
        <f>BK126</f>
        <v>0</v>
      </c>
    </row>
    <row r="126" s="12" customFormat="1" ht="22.8" customHeight="1">
      <c r="A126" s="12"/>
      <c r="B126" s="176"/>
      <c r="C126" s="12"/>
      <c r="D126" s="177" t="s">
        <v>74</v>
      </c>
      <c r="E126" s="186" t="s">
        <v>815</v>
      </c>
      <c r="F126" s="186" t="s">
        <v>816</v>
      </c>
      <c r="G126" s="12"/>
      <c r="H126" s="12"/>
      <c r="I126" s="179"/>
      <c r="J126" s="187">
        <f>BK126</f>
        <v>0</v>
      </c>
      <c r="K126" s="12"/>
      <c r="L126" s="176"/>
      <c r="M126" s="180"/>
      <c r="N126" s="181"/>
      <c r="O126" s="181"/>
      <c r="P126" s="182">
        <f>SUM(P127:P140)</f>
        <v>0</v>
      </c>
      <c r="Q126" s="181"/>
      <c r="R126" s="182">
        <f>SUM(R127:R140)</f>
        <v>0</v>
      </c>
      <c r="S126" s="181"/>
      <c r="T126" s="183">
        <f>SUM(T127:T140)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77" t="s">
        <v>83</v>
      </c>
      <c r="AT126" s="184" t="s">
        <v>74</v>
      </c>
      <c r="AU126" s="184" t="s">
        <v>83</v>
      </c>
      <c r="AY126" s="177" t="s">
        <v>139</v>
      </c>
      <c r="BK126" s="185">
        <f>SUM(BK127:BK140)</f>
        <v>0</v>
      </c>
    </row>
    <row r="127" s="2" customFormat="1" ht="16.5" customHeight="1">
      <c r="A127" s="37"/>
      <c r="B127" s="188"/>
      <c r="C127" s="189" t="s">
        <v>83</v>
      </c>
      <c r="D127" s="189" t="s">
        <v>142</v>
      </c>
      <c r="E127" s="190" t="s">
        <v>704</v>
      </c>
      <c r="F127" s="191" t="s">
        <v>705</v>
      </c>
      <c r="G127" s="192" t="s">
        <v>169</v>
      </c>
      <c r="H127" s="193">
        <v>5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41</v>
      </c>
      <c r="O127" s="81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1" t="s">
        <v>550</v>
      </c>
      <c r="AT127" s="201" t="s">
        <v>142</v>
      </c>
      <c r="AU127" s="201" t="s">
        <v>93</v>
      </c>
      <c r="AY127" s="18" t="s">
        <v>139</v>
      </c>
      <c r="BE127" s="202">
        <f>IF(N127="základná",J127,0)</f>
        <v>0</v>
      </c>
      <c r="BF127" s="202">
        <f>IF(N127="znížená",J127,0)</f>
        <v>0</v>
      </c>
      <c r="BG127" s="202">
        <f>IF(N127="zákl. prenesená",J127,0)</f>
        <v>0</v>
      </c>
      <c r="BH127" s="202">
        <f>IF(N127="zníž. prenesená",J127,0)</f>
        <v>0</v>
      </c>
      <c r="BI127" s="202">
        <f>IF(N127="nulová",J127,0)</f>
        <v>0</v>
      </c>
      <c r="BJ127" s="18" t="s">
        <v>93</v>
      </c>
      <c r="BK127" s="202">
        <f>ROUND(I127*H127,2)</f>
        <v>0</v>
      </c>
      <c r="BL127" s="18" t="s">
        <v>550</v>
      </c>
      <c r="BM127" s="201" t="s">
        <v>93</v>
      </c>
    </row>
    <row r="128" s="2" customFormat="1" ht="24.15" customHeight="1">
      <c r="A128" s="37"/>
      <c r="B128" s="188"/>
      <c r="C128" s="241" t="s">
        <v>93</v>
      </c>
      <c r="D128" s="241" t="s">
        <v>295</v>
      </c>
      <c r="E128" s="242" t="s">
        <v>707</v>
      </c>
      <c r="F128" s="243" t="s">
        <v>708</v>
      </c>
      <c r="G128" s="244" t="s">
        <v>169</v>
      </c>
      <c r="H128" s="245">
        <v>5</v>
      </c>
      <c r="I128" s="246"/>
      <c r="J128" s="247">
        <f>ROUND(I128*H128,2)</f>
        <v>0</v>
      </c>
      <c r="K128" s="248"/>
      <c r="L128" s="249"/>
      <c r="M128" s="250" t="s">
        <v>1</v>
      </c>
      <c r="N128" s="251" t="s">
        <v>41</v>
      </c>
      <c r="O128" s="8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1" t="s">
        <v>588</v>
      </c>
      <c r="AT128" s="201" t="s">
        <v>295</v>
      </c>
      <c r="AU128" s="201" t="s">
        <v>93</v>
      </c>
      <c r="AY128" s="18" t="s">
        <v>139</v>
      </c>
      <c r="BE128" s="202">
        <f>IF(N128="základná",J128,0)</f>
        <v>0</v>
      </c>
      <c r="BF128" s="202">
        <f>IF(N128="znížená",J128,0)</f>
        <v>0</v>
      </c>
      <c r="BG128" s="202">
        <f>IF(N128="zákl. prenesená",J128,0)</f>
        <v>0</v>
      </c>
      <c r="BH128" s="202">
        <f>IF(N128="zníž. prenesená",J128,0)</f>
        <v>0</v>
      </c>
      <c r="BI128" s="202">
        <f>IF(N128="nulová",J128,0)</f>
        <v>0</v>
      </c>
      <c r="BJ128" s="18" t="s">
        <v>93</v>
      </c>
      <c r="BK128" s="202">
        <f>ROUND(I128*H128,2)</f>
        <v>0</v>
      </c>
      <c r="BL128" s="18" t="s">
        <v>588</v>
      </c>
      <c r="BM128" s="201" t="s">
        <v>146</v>
      </c>
    </row>
    <row r="129" s="2" customFormat="1" ht="16.5" customHeight="1">
      <c r="A129" s="37"/>
      <c r="B129" s="188"/>
      <c r="C129" s="189" t="s">
        <v>155</v>
      </c>
      <c r="D129" s="189" t="s">
        <v>142</v>
      </c>
      <c r="E129" s="190" t="s">
        <v>817</v>
      </c>
      <c r="F129" s="191" t="s">
        <v>818</v>
      </c>
      <c r="G129" s="192" t="s">
        <v>158</v>
      </c>
      <c r="H129" s="193">
        <v>25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41</v>
      </c>
      <c r="O129" s="81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550</v>
      </c>
      <c r="AT129" s="201" t="s">
        <v>142</v>
      </c>
      <c r="AU129" s="201" t="s">
        <v>93</v>
      </c>
      <c r="AY129" s="18" t="s">
        <v>139</v>
      </c>
      <c r="BE129" s="202">
        <f>IF(N129="základná",J129,0)</f>
        <v>0</v>
      </c>
      <c r="BF129" s="202">
        <f>IF(N129="znížená",J129,0)</f>
        <v>0</v>
      </c>
      <c r="BG129" s="202">
        <f>IF(N129="zákl. prenesená",J129,0)</f>
        <v>0</v>
      </c>
      <c r="BH129" s="202">
        <f>IF(N129="zníž. prenesená",J129,0)</f>
        <v>0</v>
      </c>
      <c r="BI129" s="202">
        <f>IF(N129="nulová",J129,0)</f>
        <v>0</v>
      </c>
      <c r="BJ129" s="18" t="s">
        <v>93</v>
      </c>
      <c r="BK129" s="202">
        <f>ROUND(I129*H129,2)</f>
        <v>0</v>
      </c>
      <c r="BL129" s="18" t="s">
        <v>550</v>
      </c>
      <c r="BM129" s="201" t="s">
        <v>171</v>
      </c>
    </row>
    <row r="130" s="2" customFormat="1" ht="21.75" customHeight="1">
      <c r="A130" s="37"/>
      <c r="B130" s="188"/>
      <c r="C130" s="241" t="s">
        <v>146</v>
      </c>
      <c r="D130" s="241" t="s">
        <v>295</v>
      </c>
      <c r="E130" s="242" t="s">
        <v>764</v>
      </c>
      <c r="F130" s="243" t="s">
        <v>765</v>
      </c>
      <c r="G130" s="244" t="s">
        <v>158</v>
      </c>
      <c r="H130" s="245">
        <v>25</v>
      </c>
      <c r="I130" s="246"/>
      <c r="J130" s="247">
        <f>ROUND(I130*H130,2)</f>
        <v>0</v>
      </c>
      <c r="K130" s="248"/>
      <c r="L130" s="249"/>
      <c r="M130" s="250" t="s">
        <v>1</v>
      </c>
      <c r="N130" s="251" t="s">
        <v>41</v>
      </c>
      <c r="O130" s="8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588</v>
      </c>
      <c r="AT130" s="201" t="s">
        <v>295</v>
      </c>
      <c r="AU130" s="201" t="s">
        <v>93</v>
      </c>
      <c r="AY130" s="18" t="s">
        <v>139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8" t="s">
        <v>93</v>
      </c>
      <c r="BK130" s="202">
        <f>ROUND(I130*H130,2)</f>
        <v>0</v>
      </c>
      <c r="BL130" s="18" t="s">
        <v>588</v>
      </c>
      <c r="BM130" s="201" t="s">
        <v>180</v>
      </c>
    </row>
    <row r="131" s="2" customFormat="1" ht="21.75" customHeight="1">
      <c r="A131" s="37"/>
      <c r="B131" s="188"/>
      <c r="C131" s="189" t="s">
        <v>166</v>
      </c>
      <c r="D131" s="189" t="s">
        <v>142</v>
      </c>
      <c r="E131" s="190" t="s">
        <v>819</v>
      </c>
      <c r="F131" s="191" t="s">
        <v>820</v>
      </c>
      <c r="G131" s="192" t="s">
        <v>169</v>
      </c>
      <c r="H131" s="193">
        <v>1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41</v>
      </c>
      <c r="O131" s="81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550</v>
      </c>
      <c r="AT131" s="201" t="s">
        <v>142</v>
      </c>
      <c r="AU131" s="201" t="s">
        <v>93</v>
      </c>
      <c r="AY131" s="18" t="s">
        <v>139</v>
      </c>
      <c r="BE131" s="202">
        <f>IF(N131="základná",J131,0)</f>
        <v>0</v>
      </c>
      <c r="BF131" s="202">
        <f>IF(N131="znížená",J131,0)</f>
        <v>0</v>
      </c>
      <c r="BG131" s="202">
        <f>IF(N131="zákl. prenesená",J131,0)</f>
        <v>0</v>
      </c>
      <c r="BH131" s="202">
        <f>IF(N131="zníž. prenesená",J131,0)</f>
        <v>0</v>
      </c>
      <c r="BI131" s="202">
        <f>IF(N131="nulová",J131,0)</f>
        <v>0</v>
      </c>
      <c r="BJ131" s="18" t="s">
        <v>93</v>
      </c>
      <c r="BK131" s="202">
        <f>ROUND(I131*H131,2)</f>
        <v>0</v>
      </c>
      <c r="BL131" s="18" t="s">
        <v>550</v>
      </c>
      <c r="BM131" s="201" t="s">
        <v>188</v>
      </c>
    </row>
    <row r="132" s="2" customFormat="1" ht="16.5" customHeight="1">
      <c r="A132" s="37"/>
      <c r="B132" s="188"/>
      <c r="C132" s="241" t="s">
        <v>171</v>
      </c>
      <c r="D132" s="241" t="s">
        <v>295</v>
      </c>
      <c r="E132" s="242" t="s">
        <v>821</v>
      </c>
      <c r="F132" s="243" t="s">
        <v>822</v>
      </c>
      <c r="G132" s="244" t="s">
        <v>169</v>
      </c>
      <c r="H132" s="245">
        <v>1</v>
      </c>
      <c r="I132" s="246"/>
      <c r="J132" s="247">
        <f>ROUND(I132*H132,2)</f>
        <v>0</v>
      </c>
      <c r="K132" s="248"/>
      <c r="L132" s="249"/>
      <c r="M132" s="250" t="s">
        <v>1</v>
      </c>
      <c r="N132" s="251" t="s">
        <v>41</v>
      </c>
      <c r="O132" s="8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588</v>
      </c>
      <c r="AT132" s="201" t="s">
        <v>295</v>
      </c>
      <c r="AU132" s="201" t="s">
        <v>93</v>
      </c>
      <c r="AY132" s="18" t="s">
        <v>139</v>
      </c>
      <c r="BE132" s="202">
        <f>IF(N132="základná",J132,0)</f>
        <v>0</v>
      </c>
      <c r="BF132" s="202">
        <f>IF(N132="znížená",J132,0)</f>
        <v>0</v>
      </c>
      <c r="BG132" s="202">
        <f>IF(N132="zákl. prenesená",J132,0)</f>
        <v>0</v>
      </c>
      <c r="BH132" s="202">
        <f>IF(N132="zníž. prenesená",J132,0)</f>
        <v>0</v>
      </c>
      <c r="BI132" s="202">
        <f>IF(N132="nulová",J132,0)</f>
        <v>0</v>
      </c>
      <c r="BJ132" s="18" t="s">
        <v>93</v>
      </c>
      <c r="BK132" s="202">
        <f>ROUND(I132*H132,2)</f>
        <v>0</v>
      </c>
      <c r="BL132" s="18" t="s">
        <v>588</v>
      </c>
      <c r="BM132" s="201" t="s">
        <v>197</v>
      </c>
    </row>
    <row r="133" s="2" customFormat="1" ht="24.15" customHeight="1">
      <c r="A133" s="37"/>
      <c r="B133" s="188"/>
      <c r="C133" s="241" t="s">
        <v>175</v>
      </c>
      <c r="D133" s="241" t="s">
        <v>295</v>
      </c>
      <c r="E133" s="242" t="s">
        <v>823</v>
      </c>
      <c r="F133" s="243" t="s">
        <v>824</v>
      </c>
      <c r="G133" s="244" t="s">
        <v>169</v>
      </c>
      <c r="H133" s="245">
        <v>2</v>
      </c>
      <c r="I133" s="246"/>
      <c r="J133" s="247">
        <f>ROUND(I133*H133,2)</f>
        <v>0</v>
      </c>
      <c r="K133" s="248"/>
      <c r="L133" s="249"/>
      <c r="M133" s="250" t="s">
        <v>1</v>
      </c>
      <c r="N133" s="251" t="s">
        <v>41</v>
      </c>
      <c r="O133" s="8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588</v>
      </c>
      <c r="AT133" s="201" t="s">
        <v>295</v>
      </c>
      <c r="AU133" s="201" t="s">
        <v>93</v>
      </c>
      <c r="AY133" s="18" t="s">
        <v>139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8" t="s">
        <v>93</v>
      </c>
      <c r="BK133" s="202">
        <f>ROUND(I133*H133,2)</f>
        <v>0</v>
      </c>
      <c r="BL133" s="18" t="s">
        <v>588</v>
      </c>
      <c r="BM133" s="201" t="s">
        <v>209</v>
      </c>
    </row>
    <row r="134" s="2" customFormat="1" ht="24.15" customHeight="1">
      <c r="A134" s="37"/>
      <c r="B134" s="188"/>
      <c r="C134" s="241" t="s">
        <v>180</v>
      </c>
      <c r="D134" s="241" t="s">
        <v>295</v>
      </c>
      <c r="E134" s="242" t="s">
        <v>825</v>
      </c>
      <c r="F134" s="243" t="s">
        <v>826</v>
      </c>
      <c r="G134" s="244" t="s">
        <v>169</v>
      </c>
      <c r="H134" s="245">
        <v>1</v>
      </c>
      <c r="I134" s="246"/>
      <c r="J134" s="247">
        <f>ROUND(I134*H134,2)</f>
        <v>0</v>
      </c>
      <c r="K134" s="248"/>
      <c r="L134" s="249"/>
      <c r="M134" s="250" t="s">
        <v>1</v>
      </c>
      <c r="N134" s="251" t="s">
        <v>41</v>
      </c>
      <c r="O134" s="8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588</v>
      </c>
      <c r="AT134" s="201" t="s">
        <v>295</v>
      </c>
      <c r="AU134" s="201" t="s">
        <v>93</v>
      </c>
      <c r="AY134" s="18" t="s">
        <v>139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93</v>
      </c>
      <c r="BK134" s="202">
        <f>ROUND(I134*H134,2)</f>
        <v>0</v>
      </c>
      <c r="BL134" s="18" t="s">
        <v>588</v>
      </c>
      <c r="BM134" s="201" t="s">
        <v>212</v>
      </c>
    </row>
    <row r="135" s="2" customFormat="1" ht="24.15" customHeight="1">
      <c r="A135" s="37"/>
      <c r="B135" s="188"/>
      <c r="C135" s="241" t="s">
        <v>140</v>
      </c>
      <c r="D135" s="241" t="s">
        <v>295</v>
      </c>
      <c r="E135" s="242" t="s">
        <v>827</v>
      </c>
      <c r="F135" s="243" t="s">
        <v>828</v>
      </c>
      <c r="G135" s="244" t="s">
        <v>169</v>
      </c>
      <c r="H135" s="245">
        <v>1</v>
      </c>
      <c r="I135" s="246"/>
      <c r="J135" s="247">
        <f>ROUND(I135*H135,2)</f>
        <v>0</v>
      </c>
      <c r="K135" s="248"/>
      <c r="L135" s="249"/>
      <c r="M135" s="250" t="s">
        <v>1</v>
      </c>
      <c r="N135" s="251" t="s">
        <v>41</v>
      </c>
      <c r="O135" s="8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588</v>
      </c>
      <c r="AT135" s="201" t="s">
        <v>295</v>
      </c>
      <c r="AU135" s="201" t="s">
        <v>93</v>
      </c>
      <c r="AY135" s="18" t="s">
        <v>139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93</v>
      </c>
      <c r="BK135" s="202">
        <f>ROUND(I135*H135,2)</f>
        <v>0</v>
      </c>
      <c r="BL135" s="18" t="s">
        <v>588</v>
      </c>
      <c r="BM135" s="201" t="s">
        <v>235</v>
      </c>
    </row>
    <row r="136" s="2" customFormat="1" ht="24.15" customHeight="1">
      <c r="A136" s="37"/>
      <c r="B136" s="188"/>
      <c r="C136" s="241" t="s">
        <v>188</v>
      </c>
      <c r="D136" s="241" t="s">
        <v>295</v>
      </c>
      <c r="E136" s="242" t="s">
        <v>829</v>
      </c>
      <c r="F136" s="243" t="s">
        <v>830</v>
      </c>
      <c r="G136" s="244" t="s">
        <v>831</v>
      </c>
      <c r="H136" s="245">
        <v>1</v>
      </c>
      <c r="I136" s="246"/>
      <c r="J136" s="247">
        <f>ROUND(I136*H136,2)</f>
        <v>0</v>
      </c>
      <c r="K136" s="248"/>
      <c r="L136" s="249"/>
      <c r="M136" s="250" t="s">
        <v>1</v>
      </c>
      <c r="N136" s="251" t="s">
        <v>41</v>
      </c>
      <c r="O136" s="8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588</v>
      </c>
      <c r="AT136" s="201" t="s">
        <v>295</v>
      </c>
      <c r="AU136" s="201" t="s">
        <v>93</v>
      </c>
      <c r="AY136" s="18" t="s">
        <v>139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8" t="s">
        <v>93</v>
      </c>
      <c r="BK136" s="202">
        <f>ROUND(I136*H136,2)</f>
        <v>0</v>
      </c>
      <c r="BL136" s="18" t="s">
        <v>588</v>
      </c>
      <c r="BM136" s="201" t="s">
        <v>7</v>
      </c>
    </row>
    <row r="137" s="2" customFormat="1" ht="16.5" customHeight="1">
      <c r="A137" s="37"/>
      <c r="B137" s="188"/>
      <c r="C137" s="189" t="s">
        <v>193</v>
      </c>
      <c r="D137" s="189" t="s">
        <v>142</v>
      </c>
      <c r="E137" s="190" t="s">
        <v>74</v>
      </c>
      <c r="F137" s="191" t="s">
        <v>778</v>
      </c>
      <c r="G137" s="192" t="s">
        <v>325</v>
      </c>
      <c r="H137" s="252"/>
      <c r="I137" s="194"/>
      <c r="J137" s="195">
        <f>ROUND(I137*H137,2)</f>
        <v>0</v>
      </c>
      <c r="K137" s="196"/>
      <c r="L137" s="38"/>
      <c r="M137" s="197" t="s">
        <v>1</v>
      </c>
      <c r="N137" s="198" t="s">
        <v>41</v>
      </c>
      <c r="O137" s="8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550</v>
      </c>
      <c r="AT137" s="201" t="s">
        <v>142</v>
      </c>
      <c r="AU137" s="201" t="s">
        <v>93</v>
      </c>
      <c r="AY137" s="18" t="s">
        <v>139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8" t="s">
        <v>93</v>
      </c>
      <c r="BK137" s="202">
        <f>ROUND(I137*H137,2)</f>
        <v>0</v>
      </c>
      <c r="BL137" s="18" t="s">
        <v>550</v>
      </c>
      <c r="BM137" s="201" t="s">
        <v>344</v>
      </c>
    </row>
    <row r="138" s="2" customFormat="1" ht="16.5" customHeight="1">
      <c r="A138" s="37"/>
      <c r="B138" s="188"/>
      <c r="C138" s="189" t="s">
        <v>197</v>
      </c>
      <c r="D138" s="189" t="s">
        <v>142</v>
      </c>
      <c r="E138" s="190" t="s">
        <v>780</v>
      </c>
      <c r="F138" s="191" t="s">
        <v>781</v>
      </c>
      <c r="G138" s="192" t="s">
        <v>325</v>
      </c>
      <c r="H138" s="252"/>
      <c r="I138" s="194"/>
      <c r="J138" s="195">
        <f>ROUND(I138*H138,2)</f>
        <v>0</v>
      </c>
      <c r="K138" s="196"/>
      <c r="L138" s="38"/>
      <c r="M138" s="197" t="s">
        <v>1</v>
      </c>
      <c r="N138" s="198" t="s">
        <v>41</v>
      </c>
      <c r="O138" s="8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550</v>
      </c>
      <c r="AT138" s="201" t="s">
        <v>142</v>
      </c>
      <c r="AU138" s="201" t="s">
        <v>93</v>
      </c>
      <c r="AY138" s="18" t="s">
        <v>139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550</v>
      </c>
      <c r="BM138" s="201" t="s">
        <v>832</v>
      </c>
    </row>
    <row r="139" s="2" customFormat="1" ht="16.5" customHeight="1">
      <c r="A139" s="37"/>
      <c r="B139" s="188"/>
      <c r="C139" s="189" t="s">
        <v>201</v>
      </c>
      <c r="D139" s="189" t="s">
        <v>142</v>
      </c>
      <c r="E139" s="190" t="s">
        <v>784</v>
      </c>
      <c r="F139" s="191" t="s">
        <v>785</v>
      </c>
      <c r="G139" s="192" t="s">
        <v>325</v>
      </c>
      <c r="H139" s="252"/>
      <c r="I139" s="194"/>
      <c r="J139" s="195">
        <f>ROUND(I139*H139,2)</f>
        <v>0</v>
      </c>
      <c r="K139" s="196"/>
      <c r="L139" s="38"/>
      <c r="M139" s="197" t="s">
        <v>1</v>
      </c>
      <c r="N139" s="198" t="s">
        <v>41</v>
      </c>
      <c r="O139" s="8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550</v>
      </c>
      <c r="AT139" s="201" t="s">
        <v>142</v>
      </c>
      <c r="AU139" s="201" t="s">
        <v>93</v>
      </c>
      <c r="AY139" s="18" t="s">
        <v>139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8" t="s">
        <v>93</v>
      </c>
      <c r="BK139" s="202">
        <f>ROUND(I139*H139,2)</f>
        <v>0</v>
      </c>
      <c r="BL139" s="18" t="s">
        <v>550</v>
      </c>
      <c r="BM139" s="201" t="s">
        <v>352</v>
      </c>
    </row>
    <row r="140" s="2" customFormat="1" ht="16.5" customHeight="1">
      <c r="A140" s="37"/>
      <c r="B140" s="188"/>
      <c r="C140" s="189" t="s">
        <v>209</v>
      </c>
      <c r="D140" s="189" t="s">
        <v>142</v>
      </c>
      <c r="E140" s="190" t="s">
        <v>787</v>
      </c>
      <c r="F140" s="191" t="s">
        <v>788</v>
      </c>
      <c r="G140" s="192" t="s">
        <v>325</v>
      </c>
      <c r="H140" s="252"/>
      <c r="I140" s="194"/>
      <c r="J140" s="195">
        <f>ROUND(I140*H140,2)</f>
        <v>0</v>
      </c>
      <c r="K140" s="196"/>
      <c r="L140" s="38"/>
      <c r="M140" s="197" t="s">
        <v>1</v>
      </c>
      <c r="N140" s="198" t="s">
        <v>41</v>
      </c>
      <c r="O140" s="8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550</v>
      </c>
      <c r="AT140" s="201" t="s">
        <v>142</v>
      </c>
      <c r="AU140" s="201" t="s">
        <v>93</v>
      </c>
      <c r="AY140" s="18" t="s">
        <v>139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93</v>
      </c>
      <c r="BK140" s="202">
        <f>ROUND(I140*H140,2)</f>
        <v>0</v>
      </c>
      <c r="BL140" s="18" t="s">
        <v>550</v>
      </c>
      <c r="BM140" s="201" t="s">
        <v>361</v>
      </c>
    </row>
    <row r="141" s="12" customFormat="1" ht="25.92" customHeight="1">
      <c r="A141" s="12"/>
      <c r="B141" s="176"/>
      <c r="C141" s="12"/>
      <c r="D141" s="177" t="s">
        <v>74</v>
      </c>
      <c r="E141" s="178" t="s">
        <v>233</v>
      </c>
      <c r="F141" s="178" t="s">
        <v>790</v>
      </c>
      <c r="G141" s="12"/>
      <c r="H141" s="12"/>
      <c r="I141" s="179"/>
      <c r="J141" s="164">
        <f>BK141</f>
        <v>0</v>
      </c>
      <c r="K141" s="12"/>
      <c r="L141" s="176"/>
      <c r="M141" s="180"/>
      <c r="N141" s="181"/>
      <c r="O141" s="181"/>
      <c r="P141" s="182">
        <f>SUM(P142:P143)</f>
        <v>0</v>
      </c>
      <c r="Q141" s="181"/>
      <c r="R141" s="182">
        <f>SUM(R142:R143)</f>
        <v>0</v>
      </c>
      <c r="S141" s="181"/>
      <c r="T141" s="183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77" t="s">
        <v>146</v>
      </c>
      <c r="AT141" s="184" t="s">
        <v>74</v>
      </c>
      <c r="AU141" s="184" t="s">
        <v>75</v>
      </c>
      <c r="AY141" s="177" t="s">
        <v>139</v>
      </c>
      <c r="BK141" s="185">
        <f>SUM(BK142:BK143)</f>
        <v>0</v>
      </c>
    </row>
    <row r="142" s="2" customFormat="1" ht="16.5" customHeight="1">
      <c r="A142" s="37"/>
      <c r="B142" s="188"/>
      <c r="C142" s="189" t="s">
        <v>217</v>
      </c>
      <c r="D142" s="189" t="s">
        <v>142</v>
      </c>
      <c r="E142" s="190" t="s">
        <v>833</v>
      </c>
      <c r="F142" s="191" t="s">
        <v>834</v>
      </c>
      <c r="G142" s="192" t="s">
        <v>169</v>
      </c>
      <c r="H142" s="193">
        <v>1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41</v>
      </c>
      <c r="O142" s="8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794</v>
      </c>
      <c r="AT142" s="201" t="s">
        <v>142</v>
      </c>
      <c r="AU142" s="201" t="s">
        <v>83</v>
      </c>
      <c r="AY142" s="18" t="s">
        <v>139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8" t="s">
        <v>93</v>
      </c>
      <c r="BK142" s="202">
        <f>ROUND(I142*H142,2)</f>
        <v>0</v>
      </c>
      <c r="BL142" s="18" t="s">
        <v>794</v>
      </c>
      <c r="BM142" s="201" t="s">
        <v>371</v>
      </c>
    </row>
    <row r="143" s="2" customFormat="1" ht="37.8" customHeight="1">
      <c r="A143" s="37"/>
      <c r="B143" s="188"/>
      <c r="C143" s="189" t="s">
        <v>212</v>
      </c>
      <c r="D143" s="189" t="s">
        <v>142</v>
      </c>
      <c r="E143" s="190" t="s">
        <v>803</v>
      </c>
      <c r="F143" s="191" t="s">
        <v>804</v>
      </c>
      <c r="G143" s="192" t="s">
        <v>238</v>
      </c>
      <c r="H143" s="193">
        <v>2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8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794</v>
      </c>
      <c r="AT143" s="201" t="s">
        <v>142</v>
      </c>
      <c r="AU143" s="201" t="s">
        <v>83</v>
      </c>
      <c r="AY143" s="18" t="s">
        <v>139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93</v>
      </c>
      <c r="BK143" s="202">
        <f>ROUND(I143*H143,2)</f>
        <v>0</v>
      </c>
      <c r="BL143" s="18" t="s">
        <v>794</v>
      </c>
      <c r="BM143" s="201" t="s">
        <v>379</v>
      </c>
    </row>
    <row r="144" s="2" customFormat="1" ht="49.92" customHeight="1">
      <c r="A144" s="37"/>
      <c r="B144" s="38"/>
      <c r="C144" s="37"/>
      <c r="D144" s="37"/>
      <c r="E144" s="178" t="s">
        <v>241</v>
      </c>
      <c r="F144" s="178" t="s">
        <v>242</v>
      </c>
      <c r="G144" s="37"/>
      <c r="H144" s="37"/>
      <c r="I144" s="37"/>
      <c r="J144" s="164">
        <f>BK144</f>
        <v>0</v>
      </c>
      <c r="K144" s="37"/>
      <c r="L144" s="38"/>
      <c r="M144" s="227"/>
      <c r="N144" s="228"/>
      <c r="O144" s="81"/>
      <c r="P144" s="81"/>
      <c r="Q144" s="81"/>
      <c r="R144" s="81"/>
      <c r="S144" s="81"/>
      <c r="T144" s="8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74</v>
      </c>
      <c r="AU144" s="18" t="s">
        <v>75</v>
      </c>
      <c r="AY144" s="18" t="s">
        <v>243</v>
      </c>
      <c r="BK144" s="202">
        <f>SUM(BK145:BK149)</f>
        <v>0</v>
      </c>
    </row>
    <row r="145" s="2" customFormat="1" ht="16.32" customHeight="1">
      <c r="A145" s="37"/>
      <c r="B145" s="38"/>
      <c r="C145" s="229" t="s">
        <v>1</v>
      </c>
      <c r="D145" s="229" t="s">
        <v>142</v>
      </c>
      <c r="E145" s="230" t="s">
        <v>1</v>
      </c>
      <c r="F145" s="231" t="s">
        <v>1</v>
      </c>
      <c r="G145" s="232" t="s">
        <v>1</v>
      </c>
      <c r="H145" s="233"/>
      <c r="I145" s="234"/>
      <c r="J145" s="235">
        <f>BK145</f>
        <v>0</v>
      </c>
      <c r="K145" s="236"/>
      <c r="L145" s="38"/>
      <c r="M145" s="237" t="s">
        <v>1</v>
      </c>
      <c r="N145" s="238" t="s">
        <v>41</v>
      </c>
      <c r="O145" s="81"/>
      <c r="P145" s="81"/>
      <c r="Q145" s="81"/>
      <c r="R145" s="81"/>
      <c r="S145" s="81"/>
      <c r="T145" s="8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243</v>
      </c>
      <c r="AU145" s="18" t="s">
        <v>83</v>
      </c>
      <c r="AY145" s="18" t="s">
        <v>243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8" t="s">
        <v>93</v>
      </c>
      <c r="BK145" s="202">
        <f>I145*H145</f>
        <v>0</v>
      </c>
    </row>
    <row r="146" s="2" customFormat="1" ht="16.32" customHeight="1">
      <c r="A146" s="37"/>
      <c r="B146" s="38"/>
      <c r="C146" s="229" t="s">
        <v>1</v>
      </c>
      <c r="D146" s="229" t="s">
        <v>142</v>
      </c>
      <c r="E146" s="230" t="s">
        <v>1</v>
      </c>
      <c r="F146" s="231" t="s">
        <v>1</v>
      </c>
      <c r="G146" s="232" t="s">
        <v>1</v>
      </c>
      <c r="H146" s="233"/>
      <c r="I146" s="234"/>
      <c r="J146" s="235">
        <f>BK146</f>
        <v>0</v>
      </c>
      <c r="K146" s="236"/>
      <c r="L146" s="38"/>
      <c r="M146" s="237" t="s">
        <v>1</v>
      </c>
      <c r="N146" s="238" t="s">
        <v>41</v>
      </c>
      <c r="O146" s="81"/>
      <c r="P146" s="81"/>
      <c r="Q146" s="81"/>
      <c r="R146" s="81"/>
      <c r="S146" s="81"/>
      <c r="T146" s="8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243</v>
      </c>
      <c r="AU146" s="18" t="s">
        <v>83</v>
      </c>
      <c r="AY146" s="18" t="s">
        <v>243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8" t="s">
        <v>93</v>
      </c>
      <c r="BK146" s="202">
        <f>I146*H146</f>
        <v>0</v>
      </c>
    </row>
    <row r="147" s="2" customFormat="1" ht="16.32" customHeight="1">
      <c r="A147" s="37"/>
      <c r="B147" s="38"/>
      <c r="C147" s="229" t="s">
        <v>1</v>
      </c>
      <c r="D147" s="229" t="s">
        <v>142</v>
      </c>
      <c r="E147" s="230" t="s">
        <v>1</v>
      </c>
      <c r="F147" s="231" t="s">
        <v>1</v>
      </c>
      <c r="G147" s="232" t="s">
        <v>1</v>
      </c>
      <c r="H147" s="233"/>
      <c r="I147" s="234"/>
      <c r="J147" s="235">
        <f>BK147</f>
        <v>0</v>
      </c>
      <c r="K147" s="236"/>
      <c r="L147" s="38"/>
      <c r="M147" s="237" t="s">
        <v>1</v>
      </c>
      <c r="N147" s="238" t="s">
        <v>41</v>
      </c>
      <c r="O147" s="81"/>
      <c r="P147" s="81"/>
      <c r="Q147" s="81"/>
      <c r="R147" s="81"/>
      <c r="S147" s="81"/>
      <c r="T147" s="8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243</v>
      </c>
      <c r="AU147" s="18" t="s">
        <v>83</v>
      </c>
      <c r="AY147" s="18" t="s">
        <v>243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8" t="s">
        <v>93</v>
      </c>
      <c r="BK147" s="202">
        <f>I147*H147</f>
        <v>0</v>
      </c>
    </row>
    <row r="148" s="2" customFormat="1" ht="16.32" customHeight="1">
      <c r="A148" s="37"/>
      <c r="B148" s="38"/>
      <c r="C148" s="229" t="s">
        <v>1</v>
      </c>
      <c r="D148" s="229" t="s">
        <v>142</v>
      </c>
      <c r="E148" s="230" t="s">
        <v>1</v>
      </c>
      <c r="F148" s="231" t="s">
        <v>1</v>
      </c>
      <c r="G148" s="232" t="s">
        <v>1</v>
      </c>
      <c r="H148" s="233"/>
      <c r="I148" s="234"/>
      <c r="J148" s="235">
        <f>BK148</f>
        <v>0</v>
      </c>
      <c r="K148" s="236"/>
      <c r="L148" s="38"/>
      <c r="M148" s="237" t="s">
        <v>1</v>
      </c>
      <c r="N148" s="238" t="s">
        <v>41</v>
      </c>
      <c r="O148" s="81"/>
      <c r="P148" s="81"/>
      <c r="Q148" s="81"/>
      <c r="R148" s="81"/>
      <c r="S148" s="81"/>
      <c r="T148" s="8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243</v>
      </c>
      <c r="AU148" s="18" t="s">
        <v>83</v>
      </c>
      <c r="AY148" s="18" t="s">
        <v>243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93</v>
      </c>
      <c r="BK148" s="202">
        <f>I148*H148</f>
        <v>0</v>
      </c>
    </row>
    <row r="149" s="2" customFormat="1" ht="16.32" customHeight="1">
      <c r="A149" s="37"/>
      <c r="B149" s="38"/>
      <c r="C149" s="229" t="s">
        <v>1</v>
      </c>
      <c r="D149" s="229" t="s">
        <v>142</v>
      </c>
      <c r="E149" s="230" t="s">
        <v>1</v>
      </c>
      <c r="F149" s="231" t="s">
        <v>1</v>
      </c>
      <c r="G149" s="232" t="s">
        <v>1</v>
      </c>
      <c r="H149" s="233"/>
      <c r="I149" s="234"/>
      <c r="J149" s="235">
        <f>BK149</f>
        <v>0</v>
      </c>
      <c r="K149" s="236"/>
      <c r="L149" s="38"/>
      <c r="M149" s="237" t="s">
        <v>1</v>
      </c>
      <c r="N149" s="238" t="s">
        <v>41</v>
      </c>
      <c r="O149" s="239"/>
      <c r="P149" s="239"/>
      <c r="Q149" s="239"/>
      <c r="R149" s="239"/>
      <c r="S149" s="239"/>
      <c r="T149" s="240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243</v>
      </c>
      <c r="AU149" s="18" t="s">
        <v>83</v>
      </c>
      <c r="AY149" s="18" t="s">
        <v>243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8" t="s">
        <v>93</v>
      </c>
      <c r="BK149" s="202">
        <f>I149*H149</f>
        <v>0</v>
      </c>
    </row>
    <row r="150" s="2" customFormat="1" ht="6.96" customHeight="1">
      <c r="A150" s="37"/>
      <c r="B150" s="64"/>
      <c r="C150" s="65"/>
      <c r="D150" s="65"/>
      <c r="E150" s="65"/>
      <c r="F150" s="65"/>
      <c r="G150" s="65"/>
      <c r="H150" s="65"/>
      <c r="I150" s="65"/>
      <c r="J150" s="65"/>
      <c r="K150" s="65"/>
      <c r="L150" s="38"/>
      <c r="M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</sheetData>
  <autoFilter ref="C123:K1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dataValidations count="2">
    <dataValidation type="list" allowBlank="1" showInputMessage="1" showErrorMessage="1" error="Povolené sú hodnoty K, M." sqref="D145:D150">
      <formula1>"K, M"</formula1>
    </dataValidation>
    <dataValidation type="list" allowBlank="1" showInputMessage="1" showErrorMessage="1" error="Povolené sú hodnoty základná, znížená, nulová." sqref="N145:N15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1" customFormat="1" ht="12" customHeight="1">
      <c r="B8" s="21"/>
      <c r="D8" s="31" t="s">
        <v>109</v>
      </c>
      <c r="L8" s="21"/>
    </row>
    <row r="9" s="2" customFormat="1" ht="16.5" customHeight="1">
      <c r="A9" s="37"/>
      <c r="B9" s="38"/>
      <c r="C9" s="37"/>
      <c r="D9" s="37"/>
      <c r="E9" s="133" t="s">
        <v>565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566</v>
      </c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38"/>
      <c r="C11" s="37"/>
      <c r="D11" s="37"/>
      <c r="E11" s="71" t="s">
        <v>835</v>
      </c>
      <c r="F11" s="37"/>
      <c r="G11" s="37"/>
      <c r="H11" s="37"/>
      <c r="I11" s="37"/>
      <c r="J11" s="37"/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38"/>
      <c r="C12" s="37"/>
      <c r="D12" s="37"/>
      <c r="E12" s="37"/>
      <c r="F12" s="37"/>
      <c r="G12" s="37"/>
      <c r="H12" s="37"/>
      <c r="I12" s="37"/>
      <c r="J12" s="37"/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38"/>
      <c r="C13" s="37"/>
      <c r="D13" s="31" t="s">
        <v>17</v>
      </c>
      <c r="E13" s="37"/>
      <c r="F13" s="26" t="s">
        <v>1</v>
      </c>
      <c r="G13" s="37"/>
      <c r="H13" s="37"/>
      <c r="I13" s="31" t="s">
        <v>18</v>
      </c>
      <c r="J13" s="26" t="s">
        <v>1</v>
      </c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19</v>
      </c>
      <c r="E14" s="37"/>
      <c r="F14" s="26" t="s">
        <v>568</v>
      </c>
      <c r="G14" s="37"/>
      <c r="H14" s="37"/>
      <c r="I14" s="31" t="s">
        <v>21</v>
      </c>
      <c r="J14" s="73" t="str">
        <f>'Rekapitulácia stavby'!AN8</f>
        <v>31. 5. 2024</v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38"/>
      <c r="C15" s="37"/>
      <c r="D15" s="37"/>
      <c r="E15" s="37"/>
      <c r="F15" s="37"/>
      <c r="G15" s="37"/>
      <c r="H15" s="37"/>
      <c r="I15" s="37"/>
      <c r="J15" s="37"/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38"/>
      <c r="C16" s="37"/>
      <c r="D16" s="31" t="s">
        <v>23</v>
      </c>
      <c r="E16" s="37"/>
      <c r="F16" s="37"/>
      <c r="G16" s="37"/>
      <c r="H16" s="37"/>
      <c r="I16" s="31" t="s">
        <v>24</v>
      </c>
      <c r="J16" s="26" t="str">
        <f>IF('Rekapitulácia stavby'!AN10="","",'Rekapitulácia stavby'!AN10)</f>
        <v/>
      </c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38"/>
      <c r="C17" s="37"/>
      <c r="D17" s="37"/>
      <c r="E17" s="26" t="str">
        <f>IF('Rekapitulácia stavby'!E11="","",'Rekapitulácia stavby'!E11)</f>
        <v>Odvoz a likvidácia odpadu a.s.</v>
      </c>
      <c r="F17" s="37"/>
      <c r="G17" s="37"/>
      <c r="H17" s="37"/>
      <c r="I17" s="31" t="s">
        <v>26</v>
      </c>
      <c r="J17" s="26" t="str">
        <f>IF('Rekapitulácia stavby'!AN11="","",'Rekapitulácia stavby'!AN11)</f>
        <v/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38"/>
      <c r="C18" s="37"/>
      <c r="D18" s="37"/>
      <c r="E18" s="37"/>
      <c r="F18" s="37"/>
      <c r="G18" s="37"/>
      <c r="H18" s="37"/>
      <c r="I18" s="37"/>
      <c r="J18" s="37"/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38"/>
      <c r="C19" s="37"/>
      <c r="D19" s="31" t="s">
        <v>27</v>
      </c>
      <c r="E19" s="37"/>
      <c r="F19" s="37"/>
      <c r="G19" s="37"/>
      <c r="H19" s="37"/>
      <c r="I19" s="31" t="s">
        <v>24</v>
      </c>
      <c r="J19" s="32" t="str">
        <f>'Rekapitulácia stavby'!AN13</f>
        <v>Vyplň údaj</v>
      </c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38"/>
      <c r="C20" s="37"/>
      <c r="D20" s="37"/>
      <c r="E20" s="32" t="str">
        <f>'Rekapitulácia stavby'!E14</f>
        <v>Vyplň údaj</v>
      </c>
      <c r="F20" s="26"/>
      <c r="G20" s="26"/>
      <c r="H20" s="26"/>
      <c r="I20" s="31" t="s">
        <v>26</v>
      </c>
      <c r="J20" s="32" t="str">
        <f>'Rekapitulácia stavby'!AN14</f>
        <v>Vyplň údaj</v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38"/>
      <c r="C21" s="37"/>
      <c r="D21" s="37"/>
      <c r="E21" s="37"/>
      <c r="F21" s="37"/>
      <c r="G21" s="37"/>
      <c r="H21" s="37"/>
      <c r="I21" s="37"/>
      <c r="J21" s="37"/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38"/>
      <c r="C22" s="37"/>
      <c r="D22" s="31" t="s">
        <v>29</v>
      </c>
      <c r="E22" s="37"/>
      <c r="F22" s="37"/>
      <c r="G22" s="37"/>
      <c r="H22" s="37"/>
      <c r="I22" s="31" t="s">
        <v>24</v>
      </c>
      <c r="J22" s="26" t="str">
        <f>IF('Rekapitulácia stavby'!AN16="","",'Rekapitulácia stavby'!AN16)</f>
        <v/>
      </c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38"/>
      <c r="C23" s="37"/>
      <c r="D23" s="37"/>
      <c r="E23" s="26" t="str">
        <f>IF('Rekapitulácia stavby'!E17="","",'Rekapitulácia stavby'!E17)</f>
        <v>HR-PROJECT s.r.o.</v>
      </c>
      <c r="F23" s="37"/>
      <c r="G23" s="37"/>
      <c r="H23" s="37"/>
      <c r="I23" s="31" t="s">
        <v>26</v>
      </c>
      <c r="J23" s="26" t="str">
        <f>IF('Rekapitulácia stavby'!AN17="","",'Rekapitulácia stavby'!AN17)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38"/>
      <c r="C24" s="37"/>
      <c r="D24" s="37"/>
      <c r="E24" s="37"/>
      <c r="F24" s="37"/>
      <c r="G24" s="37"/>
      <c r="H24" s="37"/>
      <c r="I24" s="37"/>
      <c r="J24" s="37"/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38"/>
      <c r="C25" s="37"/>
      <c r="D25" s="31" t="s">
        <v>32</v>
      </c>
      <c r="E25" s="37"/>
      <c r="F25" s="37"/>
      <c r="G25" s="37"/>
      <c r="H25" s="37"/>
      <c r="I25" s="31" t="s">
        <v>24</v>
      </c>
      <c r="J25" s="26" t="str">
        <f>IF('Rekapitulácia stavby'!AN19="","",'Rekapitulácia stavby'!AN19)</f>
        <v/>
      </c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38"/>
      <c r="C26" s="37"/>
      <c r="D26" s="37"/>
      <c r="E26" s="26" t="str">
        <f>IF('Rekapitulácia stavby'!E20="","",'Rekapitulácia stavby'!E20)</f>
        <v>Vladimír Pilnik</v>
      </c>
      <c r="F26" s="37"/>
      <c r="G26" s="37"/>
      <c r="H26" s="37"/>
      <c r="I26" s="31" t="s">
        <v>26</v>
      </c>
      <c r="J26" s="26" t="str">
        <f>IF('Rekapitulácia stavby'!AN20="","",'Rekapitulácia stavby'!AN20)</f>
        <v/>
      </c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59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38"/>
      <c r="C28" s="37"/>
      <c r="D28" s="31" t="s">
        <v>34</v>
      </c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34"/>
      <c r="B29" s="135"/>
      <c r="C29" s="134"/>
      <c r="D29" s="134"/>
      <c r="E29" s="35" t="s">
        <v>1</v>
      </c>
      <c r="F29" s="35"/>
      <c r="G29" s="35"/>
      <c r="H29" s="35"/>
      <c r="I29" s="134"/>
      <c r="J29" s="134"/>
      <c r="K29" s="134"/>
      <c r="L29" s="136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="2" customFormat="1" ht="6.96" customHeight="1">
      <c r="A30" s="37"/>
      <c r="B30" s="38"/>
      <c r="C30" s="37"/>
      <c r="D30" s="37"/>
      <c r="E30" s="37"/>
      <c r="F30" s="37"/>
      <c r="G30" s="37"/>
      <c r="H30" s="37"/>
      <c r="I30" s="37"/>
      <c r="J30" s="37"/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25.44" customHeight="1">
      <c r="A32" s="37"/>
      <c r="B32" s="38"/>
      <c r="C32" s="37"/>
      <c r="D32" s="137" t="s">
        <v>35</v>
      </c>
      <c r="E32" s="37"/>
      <c r="F32" s="37"/>
      <c r="G32" s="37"/>
      <c r="H32" s="37"/>
      <c r="I32" s="37"/>
      <c r="J32" s="100">
        <f>ROUND(J127, 2)</f>
        <v>0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6.96" customHeight="1">
      <c r="A33" s="37"/>
      <c r="B33" s="38"/>
      <c r="C33" s="37"/>
      <c r="D33" s="94"/>
      <c r="E33" s="94"/>
      <c r="F33" s="94"/>
      <c r="G33" s="94"/>
      <c r="H33" s="94"/>
      <c r="I33" s="94"/>
      <c r="J33" s="94"/>
      <c r="K33" s="94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7"/>
      <c r="F34" s="42" t="s">
        <v>37</v>
      </c>
      <c r="G34" s="37"/>
      <c r="H34" s="37"/>
      <c r="I34" s="42" t="s">
        <v>36</v>
      </c>
      <c r="J34" s="42" t="s">
        <v>38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38"/>
      <c r="C35" s="37"/>
      <c r="D35" s="138" t="s">
        <v>39</v>
      </c>
      <c r="E35" s="44" t="s">
        <v>40</v>
      </c>
      <c r="F35" s="139">
        <f>ROUND((ROUND((SUM(BE127:BE156)),  2) + SUM(BE158:BE162)), 2)</f>
        <v>0</v>
      </c>
      <c r="G35" s="140"/>
      <c r="H35" s="140"/>
      <c r="I35" s="141">
        <v>0.20000000000000001</v>
      </c>
      <c r="J35" s="139">
        <f>ROUND((ROUND(((SUM(BE127:BE156))*I35),  2) + (SUM(BE158:BE162)*I35)), 2)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38"/>
      <c r="C36" s="37"/>
      <c r="D36" s="37"/>
      <c r="E36" s="44" t="s">
        <v>41</v>
      </c>
      <c r="F36" s="139">
        <f>ROUND((ROUND((SUM(BF127:BF156)),  2) + SUM(BF158:BF162)), 2)</f>
        <v>0</v>
      </c>
      <c r="G36" s="140"/>
      <c r="H36" s="140"/>
      <c r="I36" s="141">
        <v>0.20000000000000001</v>
      </c>
      <c r="J36" s="139">
        <f>ROUND((ROUND(((SUM(BF127:BF156))*I36),  2) + (SUM(BF158:BF162)*I36)), 2)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42</v>
      </c>
      <c r="F37" s="142">
        <f>ROUND((ROUND((SUM(BG127:BG156)),  2) + SUM(BG158:BG162)), 2)</f>
        <v>0</v>
      </c>
      <c r="G37" s="37"/>
      <c r="H37" s="37"/>
      <c r="I37" s="143">
        <v>0.20000000000000001</v>
      </c>
      <c r="J37" s="142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hidden="1" s="2" customFormat="1" ht="14.4" customHeight="1">
      <c r="A38" s="37"/>
      <c r="B38" s="38"/>
      <c r="C38" s="37"/>
      <c r="D38" s="37"/>
      <c r="E38" s="31" t="s">
        <v>43</v>
      </c>
      <c r="F38" s="142">
        <f>ROUND((ROUND((SUM(BH127:BH156)),  2) + SUM(BH158:BH162)), 2)</f>
        <v>0</v>
      </c>
      <c r="G38" s="37"/>
      <c r="H38" s="37"/>
      <c r="I38" s="143">
        <v>0.20000000000000001</v>
      </c>
      <c r="J38" s="142">
        <f>0</f>
        <v>0</v>
      </c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38"/>
      <c r="C39" s="37"/>
      <c r="D39" s="37"/>
      <c r="E39" s="44" t="s">
        <v>44</v>
      </c>
      <c r="F39" s="139">
        <f>ROUND((ROUND((SUM(BI127:BI156)),  2) + SUM(BI158:BI162)), 2)</f>
        <v>0</v>
      </c>
      <c r="G39" s="140"/>
      <c r="H39" s="140"/>
      <c r="I39" s="141">
        <v>0</v>
      </c>
      <c r="J39" s="139">
        <f>0</f>
        <v>0</v>
      </c>
      <c r="K39" s="37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6.96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2" customFormat="1" ht="25.44" customHeight="1">
      <c r="A41" s="37"/>
      <c r="B41" s="38"/>
      <c r="C41" s="144"/>
      <c r="D41" s="145" t="s">
        <v>45</v>
      </c>
      <c r="E41" s="85"/>
      <c r="F41" s="85"/>
      <c r="G41" s="146" t="s">
        <v>46</v>
      </c>
      <c r="H41" s="147" t="s">
        <v>47</v>
      </c>
      <c r="I41" s="85"/>
      <c r="J41" s="148">
        <f>SUM(J32:J39)</f>
        <v>0</v>
      </c>
      <c r="K41" s="149"/>
      <c r="L41" s="59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14.4" customHeight="1">
      <c r="A42" s="37"/>
      <c r="B42" s="38"/>
      <c r="C42" s="37"/>
      <c r="D42" s="37"/>
      <c r="E42" s="37"/>
      <c r="F42" s="37"/>
      <c r="G42" s="37"/>
      <c r="H42" s="37"/>
      <c r="I42" s="37"/>
      <c r="J42" s="37"/>
      <c r="K42" s="37"/>
      <c r="L42" s="59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21"/>
      <c r="C86" s="31" t="s">
        <v>109</v>
      </c>
      <c r="L86" s="21"/>
    </row>
    <row r="87" s="2" customFormat="1" ht="16.5" customHeight="1">
      <c r="A87" s="37"/>
      <c r="B87" s="38"/>
      <c r="C87" s="37"/>
      <c r="D87" s="37"/>
      <c r="E87" s="133" t="s">
        <v>565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31" t="s">
        <v>566</v>
      </c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7"/>
      <c r="D89" s="37"/>
      <c r="E89" s="71" t="str">
        <f>E11</f>
        <v>03 - Uzemnenie</v>
      </c>
      <c r="F89" s="37"/>
      <c r="G89" s="37"/>
      <c r="H89" s="37"/>
      <c r="I89" s="37"/>
      <c r="J89" s="37"/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31" t="s">
        <v>19</v>
      </c>
      <c r="D91" s="37"/>
      <c r="E91" s="37"/>
      <c r="F91" s="26" t="str">
        <f>F14</f>
        <v xml:space="preserve"> </v>
      </c>
      <c r="G91" s="37"/>
      <c r="H91" s="37"/>
      <c r="I91" s="31" t="s">
        <v>21</v>
      </c>
      <c r="J91" s="73" t="str">
        <f>IF(J14="","",J14)</f>
        <v>31. 5. 2024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7"/>
      <c r="D92" s="37"/>
      <c r="E92" s="37"/>
      <c r="F92" s="37"/>
      <c r="G92" s="37"/>
      <c r="H92" s="37"/>
      <c r="I92" s="37"/>
      <c r="J92" s="37"/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31" t="s">
        <v>23</v>
      </c>
      <c r="D93" s="37"/>
      <c r="E93" s="37"/>
      <c r="F93" s="26" t="str">
        <f>E17</f>
        <v>Odvoz a likvidácia odpadu a.s.</v>
      </c>
      <c r="G93" s="37"/>
      <c r="H93" s="37"/>
      <c r="I93" s="31" t="s">
        <v>29</v>
      </c>
      <c r="J93" s="35" t="str">
        <f>E23</f>
        <v>HR-PROJECT s.r.o.</v>
      </c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15.15" customHeight="1">
      <c r="A94" s="37"/>
      <c r="B94" s="38"/>
      <c r="C94" s="31" t="s">
        <v>27</v>
      </c>
      <c r="D94" s="37"/>
      <c r="E94" s="37"/>
      <c r="F94" s="26" t="str">
        <f>IF(E20="","",E20)</f>
        <v>Vyplň údaj</v>
      </c>
      <c r="G94" s="37"/>
      <c r="H94" s="37"/>
      <c r="I94" s="31" t="s">
        <v>32</v>
      </c>
      <c r="J94" s="35" t="str">
        <f>E26</f>
        <v>Vladimír Pilnik</v>
      </c>
      <c r="K94" s="37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52" t="s">
        <v>112</v>
      </c>
      <c r="D96" s="144"/>
      <c r="E96" s="144"/>
      <c r="F96" s="144"/>
      <c r="G96" s="144"/>
      <c r="H96" s="144"/>
      <c r="I96" s="144"/>
      <c r="J96" s="153" t="s">
        <v>113</v>
      </c>
      <c r="K96" s="144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5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54" t="s">
        <v>114</v>
      </c>
      <c r="D98" s="37"/>
      <c r="E98" s="37"/>
      <c r="F98" s="37"/>
      <c r="G98" s="37"/>
      <c r="H98" s="37"/>
      <c r="I98" s="37"/>
      <c r="J98" s="100">
        <f>J127</f>
        <v>0</v>
      </c>
      <c r="K98" s="37"/>
      <c r="L98" s="5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8" t="s">
        <v>115</v>
      </c>
    </row>
    <row r="99" s="9" customFormat="1" ht="24.96" customHeight="1">
      <c r="A99" s="9"/>
      <c r="B99" s="155"/>
      <c r="C99" s="9"/>
      <c r="D99" s="156" t="s">
        <v>569</v>
      </c>
      <c r="E99" s="157"/>
      <c r="F99" s="157"/>
      <c r="G99" s="157"/>
      <c r="H99" s="157"/>
      <c r="I99" s="157"/>
      <c r="J99" s="158">
        <f>J128</f>
        <v>0</v>
      </c>
      <c r="K99" s="9"/>
      <c r="L99" s="15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59"/>
      <c r="C100" s="10"/>
      <c r="D100" s="160" t="s">
        <v>570</v>
      </c>
      <c r="E100" s="161"/>
      <c r="F100" s="161"/>
      <c r="G100" s="161"/>
      <c r="H100" s="161"/>
      <c r="I100" s="161"/>
      <c r="J100" s="162">
        <f>J129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5"/>
      <c r="C101" s="9"/>
      <c r="D101" s="156" t="s">
        <v>571</v>
      </c>
      <c r="E101" s="157"/>
      <c r="F101" s="157"/>
      <c r="G101" s="157"/>
      <c r="H101" s="157"/>
      <c r="I101" s="157"/>
      <c r="J101" s="158">
        <f>J131</f>
        <v>0</v>
      </c>
      <c r="K101" s="9"/>
      <c r="L101" s="15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59"/>
      <c r="C102" s="10"/>
      <c r="D102" s="160" t="s">
        <v>572</v>
      </c>
      <c r="E102" s="161"/>
      <c r="F102" s="161"/>
      <c r="G102" s="161"/>
      <c r="H102" s="161"/>
      <c r="I102" s="161"/>
      <c r="J102" s="162">
        <f>J132</f>
        <v>0</v>
      </c>
      <c r="K102" s="10"/>
      <c r="L102" s="15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9"/>
      <c r="C103" s="10"/>
      <c r="D103" s="160" t="s">
        <v>836</v>
      </c>
      <c r="E103" s="161"/>
      <c r="F103" s="161"/>
      <c r="G103" s="161"/>
      <c r="H103" s="161"/>
      <c r="I103" s="161"/>
      <c r="J103" s="162">
        <f>J147</f>
        <v>0</v>
      </c>
      <c r="K103" s="10"/>
      <c r="L103" s="15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55"/>
      <c r="C104" s="9"/>
      <c r="D104" s="156" t="s">
        <v>573</v>
      </c>
      <c r="E104" s="157"/>
      <c r="F104" s="157"/>
      <c r="G104" s="157"/>
      <c r="H104" s="157"/>
      <c r="I104" s="157"/>
      <c r="J104" s="158">
        <f>J153</f>
        <v>0</v>
      </c>
      <c r="K104" s="9"/>
      <c r="L104" s="15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1.84" customHeight="1">
      <c r="A105" s="9"/>
      <c r="B105" s="155"/>
      <c r="C105" s="9"/>
      <c r="D105" s="163" t="s">
        <v>124</v>
      </c>
      <c r="E105" s="9"/>
      <c r="F105" s="9"/>
      <c r="G105" s="9"/>
      <c r="H105" s="9"/>
      <c r="I105" s="9"/>
      <c r="J105" s="164">
        <f>J157</f>
        <v>0</v>
      </c>
      <c r="K105" s="9"/>
      <c r="L105" s="15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7"/>
      <c r="B106" s="38"/>
      <c r="C106" s="37"/>
      <c r="D106" s="37"/>
      <c r="E106" s="37"/>
      <c r="F106" s="37"/>
      <c r="G106" s="37"/>
      <c r="H106" s="37"/>
      <c r="I106" s="37"/>
      <c r="J106" s="37"/>
      <c r="K106" s="37"/>
      <c r="L106" s="59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125</v>
      </c>
      <c r="D112" s="37"/>
      <c r="E112" s="37"/>
      <c r="F112" s="37"/>
      <c r="G112" s="37"/>
      <c r="H112" s="37"/>
      <c r="I112" s="37"/>
      <c r="J112" s="37"/>
      <c r="K112" s="37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7"/>
      <c r="D113" s="37"/>
      <c r="E113" s="37"/>
      <c r="F113" s="37"/>
      <c r="G113" s="37"/>
      <c r="H113" s="37"/>
      <c r="I113" s="37"/>
      <c r="J113" s="37"/>
      <c r="K113" s="37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15</v>
      </c>
      <c r="D114" s="37"/>
      <c r="E114" s="37"/>
      <c r="F114" s="37"/>
      <c r="G114" s="37"/>
      <c r="H114" s="37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6.25" customHeight="1">
      <c r="A115" s="37"/>
      <c r="B115" s="38"/>
      <c r="C115" s="37"/>
      <c r="D115" s="37"/>
      <c r="E115" s="133" t="str">
        <f>E7</f>
        <v>Rekonštrukcia a prestavba skladových priestorov na kancelárske priestory</v>
      </c>
      <c r="F115" s="31"/>
      <c r="G115" s="31"/>
      <c r="H115" s="31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" customFormat="1" ht="12" customHeight="1">
      <c r="B116" s="21"/>
      <c r="C116" s="31" t="s">
        <v>109</v>
      </c>
      <c r="L116" s="21"/>
    </row>
    <row r="117" s="2" customFormat="1" ht="16.5" customHeight="1">
      <c r="A117" s="37"/>
      <c r="B117" s="38"/>
      <c r="C117" s="37"/>
      <c r="D117" s="37"/>
      <c r="E117" s="133" t="s">
        <v>565</v>
      </c>
      <c r="F117" s="37"/>
      <c r="G117" s="37"/>
      <c r="H117" s="37"/>
      <c r="I117" s="37"/>
      <c r="J117" s="37"/>
      <c r="K117" s="3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566</v>
      </c>
      <c r="D118" s="37"/>
      <c r="E118" s="37"/>
      <c r="F118" s="37"/>
      <c r="G118" s="37"/>
      <c r="H118" s="37"/>
      <c r="I118" s="37"/>
      <c r="J118" s="37"/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71" t="str">
        <f>E11</f>
        <v>03 - Uzemnenie</v>
      </c>
      <c r="F119" s="37"/>
      <c r="G119" s="37"/>
      <c r="H119" s="37"/>
      <c r="I119" s="37"/>
      <c r="J119" s="37"/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19</v>
      </c>
      <c r="D121" s="37"/>
      <c r="E121" s="37"/>
      <c r="F121" s="26" t="str">
        <f>F14</f>
        <v xml:space="preserve"> </v>
      </c>
      <c r="G121" s="37"/>
      <c r="H121" s="37"/>
      <c r="I121" s="31" t="s">
        <v>21</v>
      </c>
      <c r="J121" s="73" t="str">
        <f>IF(J14="","",J14)</f>
        <v>31. 5. 2024</v>
      </c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9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23</v>
      </c>
      <c r="D123" s="37"/>
      <c r="E123" s="37"/>
      <c r="F123" s="26" t="str">
        <f>E17</f>
        <v>Odvoz a likvidácia odpadu a.s.</v>
      </c>
      <c r="G123" s="37"/>
      <c r="H123" s="37"/>
      <c r="I123" s="31" t="s">
        <v>29</v>
      </c>
      <c r="J123" s="35" t="str">
        <f>E23</f>
        <v>HR-PROJECT s.r.o.</v>
      </c>
      <c r="K123" s="37"/>
      <c r="L123" s="59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27</v>
      </c>
      <c r="D124" s="37"/>
      <c r="E124" s="37"/>
      <c r="F124" s="26" t="str">
        <f>IF(E20="","",E20)</f>
        <v>Vyplň údaj</v>
      </c>
      <c r="G124" s="37"/>
      <c r="H124" s="37"/>
      <c r="I124" s="31" t="s">
        <v>32</v>
      </c>
      <c r="J124" s="35" t="str">
        <f>E26</f>
        <v>Vladimír Pilnik</v>
      </c>
      <c r="K124" s="37"/>
      <c r="L124" s="59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9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65"/>
      <c r="B126" s="166"/>
      <c r="C126" s="167" t="s">
        <v>126</v>
      </c>
      <c r="D126" s="168" t="s">
        <v>60</v>
      </c>
      <c r="E126" s="168" t="s">
        <v>56</v>
      </c>
      <c r="F126" s="168" t="s">
        <v>57</v>
      </c>
      <c r="G126" s="168" t="s">
        <v>127</v>
      </c>
      <c r="H126" s="168" t="s">
        <v>128</v>
      </c>
      <c r="I126" s="168" t="s">
        <v>129</v>
      </c>
      <c r="J126" s="169" t="s">
        <v>113</v>
      </c>
      <c r="K126" s="170" t="s">
        <v>130</v>
      </c>
      <c r="L126" s="171"/>
      <c r="M126" s="90" t="s">
        <v>1</v>
      </c>
      <c r="N126" s="91" t="s">
        <v>39</v>
      </c>
      <c r="O126" s="91" t="s">
        <v>131</v>
      </c>
      <c r="P126" s="91" t="s">
        <v>132</v>
      </c>
      <c r="Q126" s="91" t="s">
        <v>133</v>
      </c>
      <c r="R126" s="91" t="s">
        <v>134</v>
      </c>
      <c r="S126" s="91" t="s">
        <v>135</v>
      </c>
      <c r="T126" s="92" t="s">
        <v>136</v>
      </c>
      <c r="U126" s="165"/>
      <c r="V126" s="165"/>
      <c r="W126" s="165"/>
      <c r="X126" s="165"/>
      <c r="Y126" s="165"/>
      <c r="Z126" s="165"/>
      <c r="AA126" s="165"/>
      <c r="AB126" s="165"/>
      <c r="AC126" s="165"/>
      <c r="AD126" s="165"/>
      <c r="AE126" s="165"/>
    </row>
    <row r="127" s="2" customFormat="1" ht="22.8" customHeight="1">
      <c r="A127" s="37"/>
      <c r="B127" s="38"/>
      <c r="C127" s="97" t="s">
        <v>114</v>
      </c>
      <c r="D127" s="37"/>
      <c r="E127" s="37"/>
      <c r="F127" s="37"/>
      <c r="G127" s="37"/>
      <c r="H127" s="37"/>
      <c r="I127" s="37"/>
      <c r="J127" s="172">
        <f>BK127</f>
        <v>0</v>
      </c>
      <c r="K127" s="37"/>
      <c r="L127" s="38"/>
      <c r="M127" s="93"/>
      <c r="N127" s="77"/>
      <c r="O127" s="94"/>
      <c r="P127" s="173">
        <f>P128+P131+P153+P157</f>
        <v>0</v>
      </c>
      <c r="Q127" s="94"/>
      <c r="R127" s="173">
        <f>R128+R131+R153+R157</f>
        <v>0</v>
      </c>
      <c r="S127" s="94"/>
      <c r="T127" s="174">
        <f>T128+T131+T153+T157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74</v>
      </c>
      <c r="AU127" s="18" t="s">
        <v>115</v>
      </c>
      <c r="BK127" s="175">
        <f>BK128+BK131+BK153+BK157</f>
        <v>0</v>
      </c>
    </row>
    <row r="128" s="12" customFormat="1" ht="25.92" customHeight="1">
      <c r="A128" s="12"/>
      <c r="B128" s="176"/>
      <c r="C128" s="12"/>
      <c r="D128" s="177" t="s">
        <v>74</v>
      </c>
      <c r="E128" s="178" t="s">
        <v>137</v>
      </c>
      <c r="F128" s="178" t="s">
        <v>574</v>
      </c>
      <c r="G128" s="12"/>
      <c r="H128" s="12"/>
      <c r="I128" s="179"/>
      <c r="J128" s="164">
        <f>BK128</f>
        <v>0</v>
      </c>
      <c r="K128" s="12"/>
      <c r="L128" s="176"/>
      <c r="M128" s="180"/>
      <c r="N128" s="181"/>
      <c r="O128" s="181"/>
      <c r="P128" s="182">
        <f>P129</f>
        <v>0</v>
      </c>
      <c r="Q128" s="181"/>
      <c r="R128" s="182">
        <f>R129</f>
        <v>0</v>
      </c>
      <c r="S128" s="181"/>
      <c r="T128" s="183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77" t="s">
        <v>83</v>
      </c>
      <c r="AT128" s="184" t="s">
        <v>74</v>
      </c>
      <c r="AU128" s="184" t="s">
        <v>75</v>
      </c>
      <c r="AY128" s="177" t="s">
        <v>139</v>
      </c>
      <c r="BK128" s="185">
        <f>BK129</f>
        <v>0</v>
      </c>
    </row>
    <row r="129" s="12" customFormat="1" ht="22.8" customHeight="1">
      <c r="A129" s="12"/>
      <c r="B129" s="176"/>
      <c r="C129" s="12"/>
      <c r="D129" s="177" t="s">
        <v>74</v>
      </c>
      <c r="E129" s="186" t="s">
        <v>140</v>
      </c>
      <c r="F129" s="186" t="s">
        <v>575</v>
      </c>
      <c r="G129" s="12"/>
      <c r="H129" s="12"/>
      <c r="I129" s="179"/>
      <c r="J129" s="187">
        <f>BK129</f>
        <v>0</v>
      </c>
      <c r="K129" s="12"/>
      <c r="L129" s="176"/>
      <c r="M129" s="180"/>
      <c r="N129" s="181"/>
      <c r="O129" s="181"/>
      <c r="P129" s="182">
        <f>P130</f>
        <v>0</v>
      </c>
      <c r="Q129" s="181"/>
      <c r="R129" s="182">
        <f>R130</f>
        <v>0</v>
      </c>
      <c r="S129" s="181"/>
      <c r="T129" s="183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77" t="s">
        <v>83</v>
      </c>
      <c r="AT129" s="184" t="s">
        <v>74</v>
      </c>
      <c r="AU129" s="184" t="s">
        <v>83</v>
      </c>
      <c r="AY129" s="177" t="s">
        <v>139</v>
      </c>
      <c r="BK129" s="185">
        <f>BK130</f>
        <v>0</v>
      </c>
    </row>
    <row r="130" s="2" customFormat="1" ht="24.15" customHeight="1">
      <c r="A130" s="37"/>
      <c r="B130" s="188"/>
      <c r="C130" s="189" t="s">
        <v>83</v>
      </c>
      <c r="D130" s="189" t="s">
        <v>142</v>
      </c>
      <c r="E130" s="190" t="s">
        <v>837</v>
      </c>
      <c r="F130" s="191" t="s">
        <v>838</v>
      </c>
      <c r="G130" s="192" t="s">
        <v>169</v>
      </c>
      <c r="H130" s="193">
        <v>1</v>
      </c>
      <c r="I130" s="194"/>
      <c r="J130" s="195">
        <f>ROUND(I130*H130,2)</f>
        <v>0</v>
      </c>
      <c r="K130" s="196"/>
      <c r="L130" s="38"/>
      <c r="M130" s="197" t="s">
        <v>1</v>
      </c>
      <c r="N130" s="198" t="s">
        <v>41</v>
      </c>
      <c r="O130" s="8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146</v>
      </c>
      <c r="AT130" s="201" t="s">
        <v>142</v>
      </c>
      <c r="AU130" s="201" t="s">
        <v>93</v>
      </c>
      <c r="AY130" s="18" t="s">
        <v>139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8" t="s">
        <v>93</v>
      </c>
      <c r="BK130" s="202">
        <f>ROUND(I130*H130,2)</f>
        <v>0</v>
      </c>
      <c r="BL130" s="18" t="s">
        <v>146</v>
      </c>
      <c r="BM130" s="201" t="s">
        <v>93</v>
      </c>
    </row>
    <row r="131" s="12" customFormat="1" ht="25.92" customHeight="1">
      <c r="A131" s="12"/>
      <c r="B131" s="176"/>
      <c r="C131" s="12"/>
      <c r="D131" s="177" t="s">
        <v>74</v>
      </c>
      <c r="E131" s="178" t="s">
        <v>295</v>
      </c>
      <c r="F131" s="178" t="s">
        <v>580</v>
      </c>
      <c r="G131" s="12"/>
      <c r="H131" s="12"/>
      <c r="I131" s="179"/>
      <c r="J131" s="164">
        <f>BK131</f>
        <v>0</v>
      </c>
      <c r="K131" s="12"/>
      <c r="L131" s="176"/>
      <c r="M131" s="180"/>
      <c r="N131" s="181"/>
      <c r="O131" s="181"/>
      <c r="P131" s="182">
        <f>P132+P147</f>
        <v>0</v>
      </c>
      <c r="Q131" s="181"/>
      <c r="R131" s="182">
        <f>R132+R147</f>
        <v>0</v>
      </c>
      <c r="S131" s="181"/>
      <c r="T131" s="183">
        <f>T132+T147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77" t="s">
        <v>155</v>
      </c>
      <c r="AT131" s="184" t="s">
        <v>74</v>
      </c>
      <c r="AU131" s="184" t="s">
        <v>75</v>
      </c>
      <c r="AY131" s="177" t="s">
        <v>139</v>
      </c>
      <c r="BK131" s="185">
        <f>BK132+BK147</f>
        <v>0</v>
      </c>
    </row>
    <row r="132" s="12" customFormat="1" ht="22.8" customHeight="1">
      <c r="A132" s="12"/>
      <c r="B132" s="176"/>
      <c r="C132" s="12"/>
      <c r="D132" s="177" t="s">
        <v>74</v>
      </c>
      <c r="E132" s="186" t="s">
        <v>581</v>
      </c>
      <c r="F132" s="186" t="s">
        <v>582</v>
      </c>
      <c r="G132" s="12"/>
      <c r="H132" s="12"/>
      <c r="I132" s="179"/>
      <c r="J132" s="187">
        <f>BK132</f>
        <v>0</v>
      </c>
      <c r="K132" s="12"/>
      <c r="L132" s="176"/>
      <c r="M132" s="180"/>
      <c r="N132" s="181"/>
      <c r="O132" s="181"/>
      <c r="P132" s="182">
        <f>SUM(P133:P146)</f>
        <v>0</v>
      </c>
      <c r="Q132" s="181"/>
      <c r="R132" s="182">
        <f>SUM(R133:R146)</f>
        <v>0</v>
      </c>
      <c r="S132" s="181"/>
      <c r="T132" s="183">
        <f>SUM(T133:T146)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77" t="s">
        <v>155</v>
      </c>
      <c r="AT132" s="184" t="s">
        <v>74</v>
      </c>
      <c r="AU132" s="184" t="s">
        <v>83</v>
      </c>
      <c r="AY132" s="177" t="s">
        <v>139</v>
      </c>
      <c r="BK132" s="185">
        <f>SUM(BK133:BK146)</f>
        <v>0</v>
      </c>
    </row>
    <row r="133" s="2" customFormat="1" ht="24.15" customHeight="1">
      <c r="A133" s="37"/>
      <c r="B133" s="188"/>
      <c r="C133" s="189" t="s">
        <v>93</v>
      </c>
      <c r="D133" s="189" t="s">
        <v>142</v>
      </c>
      <c r="E133" s="190" t="s">
        <v>839</v>
      </c>
      <c r="F133" s="191" t="s">
        <v>840</v>
      </c>
      <c r="G133" s="192" t="s">
        <v>169</v>
      </c>
      <c r="H133" s="193">
        <v>5</v>
      </c>
      <c r="I133" s="194"/>
      <c r="J133" s="195">
        <f>ROUND(I133*H133,2)</f>
        <v>0</v>
      </c>
      <c r="K133" s="196"/>
      <c r="L133" s="38"/>
      <c r="M133" s="197" t="s">
        <v>1</v>
      </c>
      <c r="N133" s="198" t="s">
        <v>41</v>
      </c>
      <c r="O133" s="81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550</v>
      </c>
      <c r="AT133" s="201" t="s">
        <v>142</v>
      </c>
      <c r="AU133" s="201" t="s">
        <v>93</v>
      </c>
      <c r="AY133" s="18" t="s">
        <v>139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8" t="s">
        <v>93</v>
      </c>
      <c r="BK133" s="202">
        <f>ROUND(I133*H133,2)</f>
        <v>0</v>
      </c>
      <c r="BL133" s="18" t="s">
        <v>550</v>
      </c>
      <c r="BM133" s="201" t="s">
        <v>146</v>
      </c>
    </row>
    <row r="134" s="2" customFormat="1" ht="16.5" customHeight="1">
      <c r="A134" s="37"/>
      <c r="B134" s="188"/>
      <c r="C134" s="241" t="s">
        <v>155</v>
      </c>
      <c r="D134" s="241" t="s">
        <v>295</v>
      </c>
      <c r="E134" s="242" t="s">
        <v>841</v>
      </c>
      <c r="F134" s="243" t="s">
        <v>842</v>
      </c>
      <c r="G134" s="244" t="s">
        <v>169</v>
      </c>
      <c r="H134" s="245">
        <v>5</v>
      </c>
      <c r="I134" s="246"/>
      <c r="J134" s="247">
        <f>ROUND(I134*H134,2)</f>
        <v>0</v>
      </c>
      <c r="K134" s="248"/>
      <c r="L134" s="249"/>
      <c r="M134" s="250" t="s">
        <v>1</v>
      </c>
      <c r="N134" s="251" t="s">
        <v>41</v>
      </c>
      <c r="O134" s="8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588</v>
      </c>
      <c r="AT134" s="201" t="s">
        <v>295</v>
      </c>
      <c r="AU134" s="201" t="s">
        <v>93</v>
      </c>
      <c r="AY134" s="18" t="s">
        <v>139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93</v>
      </c>
      <c r="BK134" s="202">
        <f>ROUND(I134*H134,2)</f>
        <v>0</v>
      </c>
      <c r="BL134" s="18" t="s">
        <v>588</v>
      </c>
      <c r="BM134" s="201" t="s">
        <v>171</v>
      </c>
    </row>
    <row r="135" s="2" customFormat="1" ht="24.15" customHeight="1">
      <c r="A135" s="37"/>
      <c r="B135" s="188"/>
      <c r="C135" s="189" t="s">
        <v>146</v>
      </c>
      <c r="D135" s="189" t="s">
        <v>142</v>
      </c>
      <c r="E135" s="190" t="s">
        <v>843</v>
      </c>
      <c r="F135" s="191" t="s">
        <v>844</v>
      </c>
      <c r="G135" s="192" t="s">
        <v>158</v>
      </c>
      <c r="H135" s="193">
        <v>9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41</v>
      </c>
      <c r="O135" s="8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550</v>
      </c>
      <c r="AT135" s="201" t="s">
        <v>142</v>
      </c>
      <c r="AU135" s="201" t="s">
        <v>93</v>
      </c>
      <c r="AY135" s="18" t="s">
        <v>139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93</v>
      </c>
      <c r="BK135" s="202">
        <f>ROUND(I135*H135,2)</f>
        <v>0</v>
      </c>
      <c r="BL135" s="18" t="s">
        <v>550</v>
      </c>
      <c r="BM135" s="201" t="s">
        <v>180</v>
      </c>
    </row>
    <row r="136" s="2" customFormat="1" ht="16.5" customHeight="1">
      <c r="A136" s="37"/>
      <c r="B136" s="188"/>
      <c r="C136" s="241" t="s">
        <v>166</v>
      </c>
      <c r="D136" s="241" t="s">
        <v>295</v>
      </c>
      <c r="E136" s="242" t="s">
        <v>845</v>
      </c>
      <c r="F136" s="243" t="s">
        <v>846</v>
      </c>
      <c r="G136" s="244" t="s">
        <v>298</v>
      </c>
      <c r="H136" s="245">
        <v>8.5</v>
      </c>
      <c r="I136" s="246"/>
      <c r="J136" s="247">
        <f>ROUND(I136*H136,2)</f>
        <v>0</v>
      </c>
      <c r="K136" s="248"/>
      <c r="L136" s="249"/>
      <c r="M136" s="250" t="s">
        <v>1</v>
      </c>
      <c r="N136" s="251" t="s">
        <v>41</v>
      </c>
      <c r="O136" s="8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588</v>
      </c>
      <c r="AT136" s="201" t="s">
        <v>295</v>
      </c>
      <c r="AU136" s="201" t="s">
        <v>93</v>
      </c>
      <c r="AY136" s="18" t="s">
        <v>139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8" t="s">
        <v>93</v>
      </c>
      <c r="BK136" s="202">
        <f>ROUND(I136*H136,2)</f>
        <v>0</v>
      </c>
      <c r="BL136" s="18" t="s">
        <v>588</v>
      </c>
      <c r="BM136" s="201" t="s">
        <v>188</v>
      </c>
    </row>
    <row r="137" s="2" customFormat="1" ht="21.75" customHeight="1">
      <c r="A137" s="37"/>
      <c r="B137" s="188"/>
      <c r="C137" s="189" t="s">
        <v>171</v>
      </c>
      <c r="D137" s="189" t="s">
        <v>142</v>
      </c>
      <c r="E137" s="190" t="s">
        <v>847</v>
      </c>
      <c r="F137" s="191" t="s">
        <v>848</v>
      </c>
      <c r="G137" s="192" t="s">
        <v>169</v>
      </c>
      <c r="H137" s="193">
        <v>1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41</v>
      </c>
      <c r="O137" s="8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550</v>
      </c>
      <c r="AT137" s="201" t="s">
        <v>142</v>
      </c>
      <c r="AU137" s="201" t="s">
        <v>93</v>
      </c>
      <c r="AY137" s="18" t="s">
        <v>139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8" t="s">
        <v>93</v>
      </c>
      <c r="BK137" s="202">
        <f>ROUND(I137*H137,2)</f>
        <v>0</v>
      </c>
      <c r="BL137" s="18" t="s">
        <v>550</v>
      </c>
      <c r="BM137" s="201" t="s">
        <v>197</v>
      </c>
    </row>
    <row r="138" s="2" customFormat="1" ht="24.15" customHeight="1">
      <c r="A138" s="37"/>
      <c r="B138" s="188"/>
      <c r="C138" s="241" t="s">
        <v>175</v>
      </c>
      <c r="D138" s="241" t="s">
        <v>295</v>
      </c>
      <c r="E138" s="242" t="s">
        <v>849</v>
      </c>
      <c r="F138" s="243" t="s">
        <v>850</v>
      </c>
      <c r="G138" s="244" t="s">
        <v>169</v>
      </c>
      <c r="H138" s="245">
        <v>1</v>
      </c>
      <c r="I138" s="246"/>
      <c r="J138" s="247">
        <f>ROUND(I138*H138,2)</f>
        <v>0</v>
      </c>
      <c r="K138" s="248"/>
      <c r="L138" s="249"/>
      <c r="M138" s="250" t="s">
        <v>1</v>
      </c>
      <c r="N138" s="251" t="s">
        <v>41</v>
      </c>
      <c r="O138" s="8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588</v>
      </c>
      <c r="AT138" s="201" t="s">
        <v>295</v>
      </c>
      <c r="AU138" s="201" t="s">
        <v>93</v>
      </c>
      <c r="AY138" s="18" t="s">
        <v>139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588</v>
      </c>
      <c r="BM138" s="201" t="s">
        <v>209</v>
      </c>
    </row>
    <row r="139" s="2" customFormat="1" ht="16.5" customHeight="1">
      <c r="A139" s="37"/>
      <c r="B139" s="188"/>
      <c r="C139" s="241" t="s">
        <v>180</v>
      </c>
      <c r="D139" s="241" t="s">
        <v>295</v>
      </c>
      <c r="E139" s="242" t="s">
        <v>851</v>
      </c>
      <c r="F139" s="243" t="s">
        <v>852</v>
      </c>
      <c r="G139" s="244" t="s">
        <v>169</v>
      </c>
      <c r="H139" s="245">
        <v>1</v>
      </c>
      <c r="I139" s="246"/>
      <c r="J139" s="247">
        <f>ROUND(I139*H139,2)</f>
        <v>0</v>
      </c>
      <c r="K139" s="248"/>
      <c r="L139" s="249"/>
      <c r="M139" s="250" t="s">
        <v>1</v>
      </c>
      <c r="N139" s="251" t="s">
        <v>41</v>
      </c>
      <c r="O139" s="81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588</v>
      </c>
      <c r="AT139" s="201" t="s">
        <v>295</v>
      </c>
      <c r="AU139" s="201" t="s">
        <v>93</v>
      </c>
      <c r="AY139" s="18" t="s">
        <v>139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8" t="s">
        <v>93</v>
      </c>
      <c r="BK139" s="202">
        <f>ROUND(I139*H139,2)</f>
        <v>0</v>
      </c>
      <c r="BL139" s="18" t="s">
        <v>588</v>
      </c>
      <c r="BM139" s="201" t="s">
        <v>212</v>
      </c>
    </row>
    <row r="140" s="2" customFormat="1" ht="21.75" customHeight="1">
      <c r="A140" s="37"/>
      <c r="B140" s="188"/>
      <c r="C140" s="189" t="s">
        <v>140</v>
      </c>
      <c r="D140" s="189" t="s">
        <v>142</v>
      </c>
      <c r="E140" s="190" t="s">
        <v>853</v>
      </c>
      <c r="F140" s="191" t="s">
        <v>854</v>
      </c>
      <c r="G140" s="192" t="s">
        <v>169</v>
      </c>
      <c r="H140" s="193">
        <v>5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41</v>
      </c>
      <c r="O140" s="8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550</v>
      </c>
      <c r="AT140" s="201" t="s">
        <v>142</v>
      </c>
      <c r="AU140" s="201" t="s">
        <v>93</v>
      </c>
      <c r="AY140" s="18" t="s">
        <v>139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93</v>
      </c>
      <c r="BK140" s="202">
        <f>ROUND(I140*H140,2)</f>
        <v>0</v>
      </c>
      <c r="BL140" s="18" t="s">
        <v>550</v>
      </c>
      <c r="BM140" s="201" t="s">
        <v>235</v>
      </c>
    </row>
    <row r="141" s="2" customFormat="1" ht="21.75" customHeight="1">
      <c r="A141" s="37"/>
      <c r="B141" s="188"/>
      <c r="C141" s="241" t="s">
        <v>188</v>
      </c>
      <c r="D141" s="241" t="s">
        <v>295</v>
      </c>
      <c r="E141" s="242" t="s">
        <v>855</v>
      </c>
      <c r="F141" s="243" t="s">
        <v>856</v>
      </c>
      <c r="G141" s="244" t="s">
        <v>169</v>
      </c>
      <c r="H141" s="245">
        <v>5</v>
      </c>
      <c r="I141" s="246"/>
      <c r="J141" s="247">
        <f>ROUND(I141*H141,2)</f>
        <v>0</v>
      </c>
      <c r="K141" s="248"/>
      <c r="L141" s="249"/>
      <c r="M141" s="250" t="s">
        <v>1</v>
      </c>
      <c r="N141" s="251" t="s">
        <v>41</v>
      </c>
      <c r="O141" s="8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588</v>
      </c>
      <c r="AT141" s="201" t="s">
        <v>295</v>
      </c>
      <c r="AU141" s="201" t="s">
        <v>93</v>
      </c>
      <c r="AY141" s="18" t="s">
        <v>139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8" t="s">
        <v>93</v>
      </c>
      <c r="BK141" s="202">
        <f>ROUND(I141*H141,2)</f>
        <v>0</v>
      </c>
      <c r="BL141" s="18" t="s">
        <v>588</v>
      </c>
      <c r="BM141" s="201" t="s">
        <v>7</v>
      </c>
    </row>
    <row r="142" s="2" customFormat="1" ht="16.5" customHeight="1">
      <c r="A142" s="37"/>
      <c r="B142" s="188"/>
      <c r="C142" s="189" t="s">
        <v>193</v>
      </c>
      <c r="D142" s="189" t="s">
        <v>142</v>
      </c>
      <c r="E142" s="190" t="s">
        <v>857</v>
      </c>
      <c r="F142" s="191" t="s">
        <v>858</v>
      </c>
      <c r="G142" s="192" t="s">
        <v>158</v>
      </c>
      <c r="H142" s="193">
        <v>7.5</v>
      </c>
      <c r="I142" s="194"/>
      <c r="J142" s="195">
        <f>ROUND(I142*H142,2)</f>
        <v>0</v>
      </c>
      <c r="K142" s="196"/>
      <c r="L142" s="38"/>
      <c r="M142" s="197" t="s">
        <v>1</v>
      </c>
      <c r="N142" s="198" t="s">
        <v>41</v>
      </c>
      <c r="O142" s="81"/>
      <c r="P142" s="199">
        <f>O142*H142</f>
        <v>0</v>
      </c>
      <c r="Q142" s="199">
        <v>0</v>
      </c>
      <c r="R142" s="199">
        <f>Q142*H142</f>
        <v>0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550</v>
      </c>
      <c r="AT142" s="201" t="s">
        <v>142</v>
      </c>
      <c r="AU142" s="201" t="s">
        <v>93</v>
      </c>
      <c r="AY142" s="18" t="s">
        <v>139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8" t="s">
        <v>93</v>
      </c>
      <c r="BK142" s="202">
        <f>ROUND(I142*H142,2)</f>
        <v>0</v>
      </c>
      <c r="BL142" s="18" t="s">
        <v>550</v>
      </c>
      <c r="BM142" s="201" t="s">
        <v>344</v>
      </c>
    </row>
    <row r="143" s="2" customFormat="1" ht="16.5" customHeight="1">
      <c r="A143" s="37"/>
      <c r="B143" s="188"/>
      <c r="C143" s="241" t="s">
        <v>197</v>
      </c>
      <c r="D143" s="241" t="s">
        <v>295</v>
      </c>
      <c r="E143" s="242" t="s">
        <v>859</v>
      </c>
      <c r="F143" s="243" t="s">
        <v>860</v>
      </c>
      <c r="G143" s="244" t="s">
        <v>169</v>
      </c>
      <c r="H143" s="245">
        <v>5</v>
      </c>
      <c r="I143" s="246"/>
      <c r="J143" s="247">
        <f>ROUND(I143*H143,2)</f>
        <v>0</v>
      </c>
      <c r="K143" s="248"/>
      <c r="L143" s="249"/>
      <c r="M143" s="250" t="s">
        <v>1</v>
      </c>
      <c r="N143" s="251" t="s">
        <v>41</v>
      </c>
      <c r="O143" s="8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588</v>
      </c>
      <c r="AT143" s="201" t="s">
        <v>295</v>
      </c>
      <c r="AU143" s="201" t="s">
        <v>93</v>
      </c>
      <c r="AY143" s="18" t="s">
        <v>139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93</v>
      </c>
      <c r="BK143" s="202">
        <f>ROUND(I143*H143,2)</f>
        <v>0</v>
      </c>
      <c r="BL143" s="18" t="s">
        <v>588</v>
      </c>
      <c r="BM143" s="201" t="s">
        <v>352</v>
      </c>
    </row>
    <row r="144" s="2" customFormat="1" ht="16.5" customHeight="1">
      <c r="A144" s="37"/>
      <c r="B144" s="188"/>
      <c r="C144" s="189" t="s">
        <v>201</v>
      </c>
      <c r="D144" s="189" t="s">
        <v>142</v>
      </c>
      <c r="E144" s="190" t="s">
        <v>74</v>
      </c>
      <c r="F144" s="191" t="s">
        <v>778</v>
      </c>
      <c r="G144" s="192" t="s">
        <v>325</v>
      </c>
      <c r="H144" s="252"/>
      <c r="I144" s="194"/>
      <c r="J144" s="195">
        <f>ROUND(I144*H144,2)</f>
        <v>0</v>
      </c>
      <c r="K144" s="196"/>
      <c r="L144" s="38"/>
      <c r="M144" s="197" t="s">
        <v>1</v>
      </c>
      <c r="N144" s="198" t="s">
        <v>41</v>
      </c>
      <c r="O144" s="81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1" t="s">
        <v>550</v>
      </c>
      <c r="AT144" s="201" t="s">
        <v>142</v>
      </c>
      <c r="AU144" s="201" t="s">
        <v>93</v>
      </c>
      <c r="AY144" s="18" t="s">
        <v>139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8" t="s">
        <v>93</v>
      </c>
      <c r="BK144" s="202">
        <f>ROUND(I144*H144,2)</f>
        <v>0</v>
      </c>
      <c r="BL144" s="18" t="s">
        <v>550</v>
      </c>
      <c r="BM144" s="201" t="s">
        <v>361</v>
      </c>
    </row>
    <row r="145" s="2" customFormat="1" ht="16.5" customHeight="1">
      <c r="A145" s="37"/>
      <c r="B145" s="188"/>
      <c r="C145" s="189" t="s">
        <v>209</v>
      </c>
      <c r="D145" s="189" t="s">
        <v>142</v>
      </c>
      <c r="E145" s="190" t="s">
        <v>784</v>
      </c>
      <c r="F145" s="191" t="s">
        <v>785</v>
      </c>
      <c r="G145" s="192" t="s">
        <v>325</v>
      </c>
      <c r="H145" s="252"/>
      <c r="I145" s="194"/>
      <c r="J145" s="195">
        <f>ROUND(I145*H145,2)</f>
        <v>0</v>
      </c>
      <c r="K145" s="196"/>
      <c r="L145" s="38"/>
      <c r="M145" s="197" t="s">
        <v>1</v>
      </c>
      <c r="N145" s="198" t="s">
        <v>41</v>
      </c>
      <c r="O145" s="8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550</v>
      </c>
      <c r="AT145" s="201" t="s">
        <v>142</v>
      </c>
      <c r="AU145" s="201" t="s">
        <v>93</v>
      </c>
      <c r="AY145" s="18" t="s">
        <v>139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8" t="s">
        <v>93</v>
      </c>
      <c r="BK145" s="202">
        <f>ROUND(I145*H145,2)</f>
        <v>0</v>
      </c>
      <c r="BL145" s="18" t="s">
        <v>550</v>
      </c>
      <c r="BM145" s="201" t="s">
        <v>371</v>
      </c>
    </row>
    <row r="146" s="2" customFormat="1" ht="16.5" customHeight="1">
      <c r="A146" s="37"/>
      <c r="B146" s="188"/>
      <c r="C146" s="189" t="s">
        <v>217</v>
      </c>
      <c r="D146" s="189" t="s">
        <v>142</v>
      </c>
      <c r="E146" s="190" t="s">
        <v>787</v>
      </c>
      <c r="F146" s="191" t="s">
        <v>788</v>
      </c>
      <c r="G146" s="192" t="s">
        <v>325</v>
      </c>
      <c r="H146" s="252"/>
      <c r="I146" s="194"/>
      <c r="J146" s="195">
        <f>ROUND(I146*H146,2)</f>
        <v>0</v>
      </c>
      <c r="K146" s="196"/>
      <c r="L146" s="38"/>
      <c r="M146" s="197" t="s">
        <v>1</v>
      </c>
      <c r="N146" s="198" t="s">
        <v>41</v>
      </c>
      <c r="O146" s="81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550</v>
      </c>
      <c r="AT146" s="201" t="s">
        <v>142</v>
      </c>
      <c r="AU146" s="201" t="s">
        <v>93</v>
      </c>
      <c r="AY146" s="18" t="s">
        <v>139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8" t="s">
        <v>93</v>
      </c>
      <c r="BK146" s="202">
        <f>ROUND(I146*H146,2)</f>
        <v>0</v>
      </c>
      <c r="BL146" s="18" t="s">
        <v>550</v>
      </c>
      <c r="BM146" s="201" t="s">
        <v>379</v>
      </c>
    </row>
    <row r="147" s="12" customFormat="1" ht="22.8" customHeight="1">
      <c r="A147" s="12"/>
      <c r="B147" s="176"/>
      <c r="C147" s="12"/>
      <c r="D147" s="177" t="s">
        <v>74</v>
      </c>
      <c r="E147" s="186" t="s">
        <v>861</v>
      </c>
      <c r="F147" s="186" t="s">
        <v>862</v>
      </c>
      <c r="G147" s="12"/>
      <c r="H147" s="12"/>
      <c r="I147" s="179"/>
      <c r="J147" s="187">
        <f>BK147</f>
        <v>0</v>
      </c>
      <c r="K147" s="12"/>
      <c r="L147" s="176"/>
      <c r="M147" s="180"/>
      <c r="N147" s="181"/>
      <c r="O147" s="181"/>
      <c r="P147" s="182">
        <f>SUM(P148:P152)</f>
        <v>0</v>
      </c>
      <c r="Q147" s="181"/>
      <c r="R147" s="182">
        <f>SUM(R148:R152)</f>
        <v>0</v>
      </c>
      <c r="S147" s="181"/>
      <c r="T147" s="183">
        <f>SUM(T148:T152)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77" t="s">
        <v>155</v>
      </c>
      <c r="AT147" s="184" t="s">
        <v>74</v>
      </c>
      <c r="AU147" s="184" t="s">
        <v>83</v>
      </c>
      <c r="AY147" s="177" t="s">
        <v>139</v>
      </c>
      <c r="BK147" s="185">
        <f>SUM(BK148:BK152)</f>
        <v>0</v>
      </c>
    </row>
    <row r="148" s="2" customFormat="1" ht="24.15" customHeight="1">
      <c r="A148" s="37"/>
      <c r="B148" s="188"/>
      <c r="C148" s="189" t="s">
        <v>212</v>
      </c>
      <c r="D148" s="189" t="s">
        <v>142</v>
      </c>
      <c r="E148" s="190" t="s">
        <v>863</v>
      </c>
      <c r="F148" s="191" t="s">
        <v>864</v>
      </c>
      <c r="G148" s="192" t="s">
        <v>158</v>
      </c>
      <c r="H148" s="193">
        <v>9</v>
      </c>
      <c r="I148" s="194"/>
      <c r="J148" s="195">
        <f>ROUND(I148*H148,2)</f>
        <v>0</v>
      </c>
      <c r="K148" s="196"/>
      <c r="L148" s="38"/>
      <c r="M148" s="197" t="s">
        <v>1</v>
      </c>
      <c r="N148" s="198" t="s">
        <v>41</v>
      </c>
      <c r="O148" s="81"/>
      <c r="P148" s="199">
        <f>O148*H148</f>
        <v>0</v>
      </c>
      <c r="Q148" s="199">
        <v>0</v>
      </c>
      <c r="R148" s="199">
        <f>Q148*H148</f>
        <v>0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550</v>
      </c>
      <c r="AT148" s="201" t="s">
        <v>142</v>
      </c>
      <c r="AU148" s="201" t="s">
        <v>93</v>
      </c>
      <c r="AY148" s="18" t="s">
        <v>139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93</v>
      </c>
      <c r="BK148" s="202">
        <f>ROUND(I148*H148,2)</f>
        <v>0</v>
      </c>
      <c r="BL148" s="18" t="s">
        <v>550</v>
      </c>
      <c r="BM148" s="201" t="s">
        <v>369</v>
      </c>
    </row>
    <row r="149" s="2" customFormat="1" ht="24.15" customHeight="1">
      <c r="A149" s="37"/>
      <c r="B149" s="188"/>
      <c r="C149" s="189" t="s">
        <v>229</v>
      </c>
      <c r="D149" s="189" t="s">
        <v>142</v>
      </c>
      <c r="E149" s="190" t="s">
        <v>865</v>
      </c>
      <c r="F149" s="191" t="s">
        <v>866</v>
      </c>
      <c r="G149" s="192" t="s">
        <v>867</v>
      </c>
      <c r="H149" s="193">
        <v>2.52</v>
      </c>
      <c r="I149" s="194"/>
      <c r="J149" s="195">
        <f>ROUND(I149*H149,2)</f>
        <v>0</v>
      </c>
      <c r="K149" s="196"/>
      <c r="L149" s="38"/>
      <c r="M149" s="197" t="s">
        <v>1</v>
      </c>
      <c r="N149" s="198" t="s">
        <v>41</v>
      </c>
      <c r="O149" s="81"/>
      <c r="P149" s="199">
        <f>O149*H149</f>
        <v>0</v>
      </c>
      <c r="Q149" s="199">
        <v>0</v>
      </c>
      <c r="R149" s="199">
        <f>Q149*H149</f>
        <v>0</v>
      </c>
      <c r="S149" s="199">
        <v>0</v>
      </c>
      <c r="T149" s="200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01" t="s">
        <v>550</v>
      </c>
      <c r="AT149" s="201" t="s">
        <v>142</v>
      </c>
      <c r="AU149" s="201" t="s">
        <v>93</v>
      </c>
      <c r="AY149" s="18" t="s">
        <v>139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8" t="s">
        <v>93</v>
      </c>
      <c r="BK149" s="202">
        <f>ROUND(I149*H149,2)</f>
        <v>0</v>
      </c>
      <c r="BL149" s="18" t="s">
        <v>550</v>
      </c>
      <c r="BM149" s="201" t="s">
        <v>394</v>
      </c>
    </row>
    <row r="150" s="2" customFormat="1" ht="33" customHeight="1">
      <c r="A150" s="37"/>
      <c r="B150" s="188"/>
      <c r="C150" s="189" t="s">
        <v>235</v>
      </c>
      <c r="D150" s="189" t="s">
        <v>142</v>
      </c>
      <c r="E150" s="190" t="s">
        <v>868</v>
      </c>
      <c r="F150" s="191" t="s">
        <v>869</v>
      </c>
      <c r="G150" s="192" t="s">
        <v>158</v>
      </c>
      <c r="H150" s="193">
        <v>9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41</v>
      </c>
      <c r="O150" s="81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550</v>
      </c>
      <c r="AT150" s="201" t="s">
        <v>142</v>
      </c>
      <c r="AU150" s="201" t="s">
        <v>93</v>
      </c>
      <c r="AY150" s="18" t="s">
        <v>139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8" t="s">
        <v>93</v>
      </c>
      <c r="BK150" s="202">
        <f>ROUND(I150*H150,2)</f>
        <v>0</v>
      </c>
      <c r="BL150" s="18" t="s">
        <v>550</v>
      </c>
      <c r="BM150" s="201" t="s">
        <v>403</v>
      </c>
    </row>
    <row r="151" s="2" customFormat="1" ht="33" customHeight="1">
      <c r="A151" s="37"/>
      <c r="B151" s="188"/>
      <c r="C151" s="189" t="s">
        <v>332</v>
      </c>
      <c r="D151" s="189" t="s">
        <v>142</v>
      </c>
      <c r="E151" s="190" t="s">
        <v>870</v>
      </c>
      <c r="F151" s="191" t="s">
        <v>871</v>
      </c>
      <c r="G151" s="192" t="s">
        <v>145</v>
      </c>
      <c r="H151" s="193">
        <v>9</v>
      </c>
      <c r="I151" s="194"/>
      <c r="J151" s="195">
        <f>ROUND(I151*H151,2)</f>
        <v>0</v>
      </c>
      <c r="K151" s="196"/>
      <c r="L151" s="38"/>
      <c r="M151" s="197" t="s">
        <v>1</v>
      </c>
      <c r="N151" s="198" t="s">
        <v>41</v>
      </c>
      <c r="O151" s="81"/>
      <c r="P151" s="199">
        <f>O151*H151</f>
        <v>0</v>
      </c>
      <c r="Q151" s="199">
        <v>0</v>
      </c>
      <c r="R151" s="199">
        <f>Q151*H151</f>
        <v>0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550</v>
      </c>
      <c r="AT151" s="201" t="s">
        <v>142</v>
      </c>
      <c r="AU151" s="201" t="s">
        <v>93</v>
      </c>
      <c r="AY151" s="18" t="s">
        <v>139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8" t="s">
        <v>93</v>
      </c>
      <c r="BK151" s="202">
        <f>ROUND(I151*H151,2)</f>
        <v>0</v>
      </c>
      <c r="BL151" s="18" t="s">
        <v>550</v>
      </c>
      <c r="BM151" s="201" t="s">
        <v>411</v>
      </c>
    </row>
    <row r="152" s="2" customFormat="1" ht="16.5" customHeight="1">
      <c r="A152" s="37"/>
      <c r="B152" s="188"/>
      <c r="C152" s="189" t="s">
        <v>7</v>
      </c>
      <c r="D152" s="189" t="s">
        <v>142</v>
      </c>
      <c r="E152" s="190" t="s">
        <v>787</v>
      </c>
      <c r="F152" s="191" t="s">
        <v>788</v>
      </c>
      <c r="G152" s="192" t="s">
        <v>325</v>
      </c>
      <c r="H152" s="252"/>
      <c r="I152" s="194"/>
      <c r="J152" s="195">
        <f>ROUND(I152*H152,2)</f>
        <v>0</v>
      </c>
      <c r="K152" s="196"/>
      <c r="L152" s="38"/>
      <c r="M152" s="197" t="s">
        <v>1</v>
      </c>
      <c r="N152" s="198" t="s">
        <v>41</v>
      </c>
      <c r="O152" s="81"/>
      <c r="P152" s="199">
        <f>O152*H152</f>
        <v>0</v>
      </c>
      <c r="Q152" s="199">
        <v>0</v>
      </c>
      <c r="R152" s="199">
        <f>Q152*H152</f>
        <v>0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550</v>
      </c>
      <c r="AT152" s="201" t="s">
        <v>142</v>
      </c>
      <c r="AU152" s="201" t="s">
        <v>93</v>
      </c>
      <c r="AY152" s="18" t="s">
        <v>139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8" t="s">
        <v>93</v>
      </c>
      <c r="BK152" s="202">
        <f>ROUND(I152*H152,2)</f>
        <v>0</v>
      </c>
      <c r="BL152" s="18" t="s">
        <v>550</v>
      </c>
      <c r="BM152" s="201" t="s">
        <v>422</v>
      </c>
    </row>
    <row r="153" s="12" customFormat="1" ht="25.92" customHeight="1">
      <c r="A153" s="12"/>
      <c r="B153" s="176"/>
      <c r="C153" s="12"/>
      <c r="D153" s="177" t="s">
        <v>74</v>
      </c>
      <c r="E153" s="178" t="s">
        <v>233</v>
      </c>
      <c r="F153" s="178" t="s">
        <v>790</v>
      </c>
      <c r="G153" s="12"/>
      <c r="H153" s="12"/>
      <c r="I153" s="179"/>
      <c r="J153" s="164">
        <f>BK153</f>
        <v>0</v>
      </c>
      <c r="K153" s="12"/>
      <c r="L153" s="176"/>
      <c r="M153" s="180"/>
      <c r="N153" s="181"/>
      <c r="O153" s="181"/>
      <c r="P153" s="182">
        <f>SUM(P154:P156)</f>
        <v>0</v>
      </c>
      <c r="Q153" s="181"/>
      <c r="R153" s="182">
        <f>SUM(R154:R156)</f>
        <v>0</v>
      </c>
      <c r="S153" s="181"/>
      <c r="T153" s="183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77" t="s">
        <v>146</v>
      </c>
      <c r="AT153" s="184" t="s">
        <v>74</v>
      </c>
      <c r="AU153" s="184" t="s">
        <v>75</v>
      </c>
      <c r="AY153" s="177" t="s">
        <v>139</v>
      </c>
      <c r="BK153" s="185">
        <f>SUM(BK154:BK156)</f>
        <v>0</v>
      </c>
    </row>
    <row r="154" s="2" customFormat="1" ht="16.5" customHeight="1">
      <c r="A154" s="37"/>
      <c r="B154" s="188"/>
      <c r="C154" s="189" t="s">
        <v>340</v>
      </c>
      <c r="D154" s="189" t="s">
        <v>142</v>
      </c>
      <c r="E154" s="190" t="s">
        <v>800</v>
      </c>
      <c r="F154" s="191" t="s">
        <v>801</v>
      </c>
      <c r="G154" s="192" t="s">
        <v>169</v>
      </c>
      <c r="H154" s="193">
        <v>1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41</v>
      </c>
      <c r="O154" s="81"/>
      <c r="P154" s="199">
        <f>O154*H154</f>
        <v>0</v>
      </c>
      <c r="Q154" s="199">
        <v>0</v>
      </c>
      <c r="R154" s="199">
        <f>Q154*H154</f>
        <v>0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794</v>
      </c>
      <c r="AT154" s="201" t="s">
        <v>142</v>
      </c>
      <c r="AU154" s="201" t="s">
        <v>83</v>
      </c>
      <c r="AY154" s="18" t="s">
        <v>139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8" t="s">
        <v>93</v>
      </c>
      <c r="BK154" s="202">
        <f>ROUND(I154*H154,2)</f>
        <v>0</v>
      </c>
      <c r="BL154" s="18" t="s">
        <v>794</v>
      </c>
      <c r="BM154" s="201" t="s">
        <v>433</v>
      </c>
    </row>
    <row r="155" s="2" customFormat="1" ht="37.8" customHeight="1">
      <c r="A155" s="37"/>
      <c r="B155" s="188"/>
      <c r="C155" s="189" t="s">
        <v>344</v>
      </c>
      <c r="D155" s="189" t="s">
        <v>142</v>
      </c>
      <c r="E155" s="190" t="s">
        <v>803</v>
      </c>
      <c r="F155" s="191" t="s">
        <v>804</v>
      </c>
      <c r="G155" s="192" t="s">
        <v>238</v>
      </c>
      <c r="H155" s="193">
        <v>4</v>
      </c>
      <c r="I155" s="194"/>
      <c r="J155" s="195">
        <f>ROUND(I155*H155,2)</f>
        <v>0</v>
      </c>
      <c r="K155" s="196"/>
      <c r="L155" s="38"/>
      <c r="M155" s="197" t="s">
        <v>1</v>
      </c>
      <c r="N155" s="198" t="s">
        <v>41</v>
      </c>
      <c r="O155" s="81"/>
      <c r="P155" s="199">
        <f>O155*H155</f>
        <v>0</v>
      </c>
      <c r="Q155" s="199">
        <v>0</v>
      </c>
      <c r="R155" s="199">
        <f>Q155*H155</f>
        <v>0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794</v>
      </c>
      <c r="AT155" s="201" t="s">
        <v>142</v>
      </c>
      <c r="AU155" s="201" t="s">
        <v>83</v>
      </c>
      <c r="AY155" s="18" t="s">
        <v>139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8" t="s">
        <v>93</v>
      </c>
      <c r="BK155" s="202">
        <f>ROUND(I155*H155,2)</f>
        <v>0</v>
      </c>
      <c r="BL155" s="18" t="s">
        <v>794</v>
      </c>
      <c r="BM155" s="201" t="s">
        <v>443</v>
      </c>
    </row>
    <row r="156" s="2" customFormat="1" ht="21.75" customHeight="1">
      <c r="A156" s="37"/>
      <c r="B156" s="188"/>
      <c r="C156" s="189" t="s">
        <v>348</v>
      </c>
      <c r="D156" s="189" t="s">
        <v>142</v>
      </c>
      <c r="E156" s="190" t="s">
        <v>807</v>
      </c>
      <c r="F156" s="191" t="s">
        <v>808</v>
      </c>
      <c r="G156" s="192" t="s">
        <v>169</v>
      </c>
      <c r="H156" s="193">
        <v>1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41</v>
      </c>
      <c r="O156" s="81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794</v>
      </c>
      <c r="AT156" s="201" t="s">
        <v>142</v>
      </c>
      <c r="AU156" s="201" t="s">
        <v>83</v>
      </c>
      <c r="AY156" s="18" t="s">
        <v>139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8" t="s">
        <v>93</v>
      </c>
      <c r="BK156" s="202">
        <f>ROUND(I156*H156,2)</f>
        <v>0</v>
      </c>
      <c r="BL156" s="18" t="s">
        <v>794</v>
      </c>
      <c r="BM156" s="201" t="s">
        <v>452</v>
      </c>
    </row>
    <row r="157" s="2" customFormat="1" ht="49.92" customHeight="1">
      <c r="A157" s="37"/>
      <c r="B157" s="38"/>
      <c r="C157" s="37"/>
      <c r="D157" s="37"/>
      <c r="E157" s="178" t="s">
        <v>241</v>
      </c>
      <c r="F157" s="178" t="s">
        <v>242</v>
      </c>
      <c r="G157" s="37"/>
      <c r="H157" s="37"/>
      <c r="I157" s="37"/>
      <c r="J157" s="164">
        <f>BK157</f>
        <v>0</v>
      </c>
      <c r="K157" s="37"/>
      <c r="L157" s="38"/>
      <c r="M157" s="227"/>
      <c r="N157" s="228"/>
      <c r="O157" s="81"/>
      <c r="P157" s="81"/>
      <c r="Q157" s="81"/>
      <c r="R157" s="81"/>
      <c r="S157" s="81"/>
      <c r="T157" s="82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8" t="s">
        <v>74</v>
      </c>
      <c r="AU157" s="18" t="s">
        <v>75</v>
      </c>
      <c r="AY157" s="18" t="s">
        <v>243</v>
      </c>
      <c r="BK157" s="202">
        <f>SUM(BK158:BK162)</f>
        <v>0</v>
      </c>
    </row>
    <row r="158" s="2" customFormat="1" ht="16.32" customHeight="1">
      <c r="A158" s="37"/>
      <c r="B158" s="38"/>
      <c r="C158" s="229" t="s">
        <v>1</v>
      </c>
      <c r="D158" s="229" t="s">
        <v>142</v>
      </c>
      <c r="E158" s="230" t="s">
        <v>1</v>
      </c>
      <c r="F158" s="231" t="s">
        <v>1</v>
      </c>
      <c r="G158" s="232" t="s">
        <v>1</v>
      </c>
      <c r="H158" s="233"/>
      <c r="I158" s="234"/>
      <c r="J158" s="235">
        <f>BK158</f>
        <v>0</v>
      </c>
      <c r="K158" s="236"/>
      <c r="L158" s="38"/>
      <c r="M158" s="237" t="s">
        <v>1</v>
      </c>
      <c r="N158" s="238" t="s">
        <v>41</v>
      </c>
      <c r="O158" s="81"/>
      <c r="P158" s="81"/>
      <c r="Q158" s="81"/>
      <c r="R158" s="81"/>
      <c r="S158" s="81"/>
      <c r="T158" s="82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8" t="s">
        <v>243</v>
      </c>
      <c r="AU158" s="18" t="s">
        <v>83</v>
      </c>
      <c r="AY158" s="18" t="s">
        <v>243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8" t="s">
        <v>93</v>
      </c>
      <c r="BK158" s="202">
        <f>I158*H158</f>
        <v>0</v>
      </c>
    </row>
    <row r="159" s="2" customFormat="1" ht="16.32" customHeight="1">
      <c r="A159" s="37"/>
      <c r="B159" s="38"/>
      <c r="C159" s="229" t="s">
        <v>1</v>
      </c>
      <c r="D159" s="229" t="s">
        <v>142</v>
      </c>
      <c r="E159" s="230" t="s">
        <v>1</v>
      </c>
      <c r="F159" s="231" t="s">
        <v>1</v>
      </c>
      <c r="G159" s="232" t="s">
        <v>1</v>
      </c>
      <c r="H159" s="233"/>
      <c r="I159" s="234"/>
      <c r="J159" s="235">
        <f>BK159</f>
        <v>0</v>
      </c>
      <c r="K159" s="236"/>
      <c r="L159" s="38"/>
      <c r="M159" s="237" t="s">
        <v>1</v>
      </c>
      <c r="N159" s="238" t="s">
        <v>41</v>
      </c>
      <c r="O159" s="81"/>
      <c r="P159" s="81"/>
      <c r="Q159" s="81"/>
      <c r="R159" s="81"/>
      <c r="S159" s="81"/>
      <c r="T159" s="82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8" t="s">
        <v>243</v>
      </c>
      <c r="AU159" s="18" t="s">
        <v>83</v>
      </c>
      <c r="AY159" s="18" t="s">
        <v>243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8" t="s">
        <v>93</v>
      </c>
      <c r="BK159" s="202">
        <f>I159*H159</f>
        <v>0</v>
      </c>
    </row>
    <row r="160" s="2" customFormat="1" ht="16.32" customHeight="1">
      <c r="A160" s="37"/>
      <c r="B160" s="38"/>
      <c r="C160" s="229" t="s">
        <v>1</v>
      </c>
      <c r="D160" s="229" t="s">
        <v>142</v>
      </c>
      <c r="E160" s="230" t="s">
        <v>1</v>
      </c>
      <c r="F160" s="231" t="s">
        <v>1</v>
      </c>
      <c r="G160" s="232" t="s">
        <v>1</v>
      </c>
      <c r="H160" s="233"/>
      <c r="I160" s="234"/>
      <c r="J160" s="235">
        <f>BK160</f>
        <v>0</v>
      </c>
      <c r="K160" s="236"/>
      <c r="L160" s="38"/>
      <c r="M160" s="237" t="s">
        <v>1</v>
      </c>
      <c r="N160" s="238" t="s">
        <v>41</v>
      </c>
      <c r="O160" s="81"/>
      <c r="P160" s="81"/>
      <c r="Q160" s="81"/>
      <c r="R160" s="81"/>
      <c r="S160" s="81"/>
      <c r="T160" s="82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8" t="s">
        <v>243</v>
      </c>
      <c r="AU160" s="18" t="s">
        <v>83</v>
      </c>
      <c r="AY160" s="18" t="s">
        <v>243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8" t="s">
        <v>93</v>
      </c>
      <c r="BK160" s="202">
        <f>I160*H160</f>
        <v>0</v>
      </c>
    </row>
    <row r="161" s="2" customFormat="1" ht="16.32" customHeight="1">
      <c r="A161" s="37"/>
      <c r="B161" s="38"/>
      <c r="C161" s="229" t="s">
        <v>1</v>
      </c>
      <c r="D161" s="229" t="s">
        <v>142</v>
      </c>
      <c r="E161" s="230" t="s">
        <v>1</v>
      </c>
      <c r="F161" s="231" t="s">
        <v>1</v>
      </c>
      <c r="G161" s="232" t="s">
        <v>1</v>
      </c>
      <c r="H161" s="233"/>
      <c r="I161" s="234"/>
      <c r="J161" s="235">
        <f>BK161</f>
        <v>0</v>
      </c>
      <c r="K161" s="236"/>
      <c r="L161" s="38"/>
      <c r="M161" s="237" t="s">
        <v>1</v>
      </c>
      <c r="N161" s="238" t="s">
        <v>41</v>
      </c>
      <c r="O161" s="81"/>
      <c r="P161" s="81"/>
      <c r="Q161" s="81"/>
      <c r="R161" s="81"/>
      <c r="S161" s="81"/>
      <c r="T161" s="8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243</v>
      </c>
      <c r="AU161" s="18" t="s">
        <v>83</v>
      </c>
      <c r="AY161" s="18" t="s">
        <v>243</v>
      </c>
      <c r="BE161" s="202">
        <f>IF(N161="základná",J161,0)</f>
        <v>0</v>
      </c>
      <c r="BF161" s="202">
        <f>IF(N161="znížená",J161,0)</f>
        <v>0</v>
      </c>
      <c r="BG161" s="202">
        <f>IF(N161="zákl. prenesená",J161,0)</f>
        <v>0</v>
      </c>
      <c r="BH161" s="202">
        <f>IF(N161="zníž. prenesená",J161,0)</f>
        <v>0</v>
      </c>
      <c r="BI161" s="202">
        <f>IF(N161="nulová",J161,0)</f>
        <v>0</v>
      </c>
      <c r="BJ161" s="18" t="s">
        <v>93</v>
      </c>
      <c r="BK161" s="202">
        <f>I161*H161</f>
        <v>0</v>
      </c>
    </row>
    <row r="162" s="2" customFormat="1" ht="16.32" customHeight="1">
      <c r="A162" s="37"/>
      <c r="B162" s="38"/>
      <c r="C162" s="229" t="s">
        <v>1</v>
      </c>
      <c r="D162" s="229" t="s">
        <v>142</v>
      </c>
      <c r="E162" s="230" t="s">
        <v>1</v>
      </c>
      <c r="F162" s="231" t="s">
        <v>1</v>
      </c>
      <c r="G162" s="232" t="s">
        <v>1</v>
      </c>
      <c r="H162" s="233"/>
      <c r="I162" s="234"/>
      <c r="J162" s="235">
        <f>BK162</f>
        <v>0</v>
      </c>
      <c r="K162" s="236"/>
      <c r="L162" s="38"/>
      <c r="M162" s="237" t="s">
        <v>1</v>
      </c>
      <c r="N162" s="238" t="s">
        <v>41</v>
      </c>
      <c r="O162" s="239"/>
      <c r="P162" s="239"/>
      <c r="Q162" s="239"/>
      <c r="R162" s="239"/>
      <c r="S162" s="239"/>
      <c r="T162" s="240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8" t="s">
        <v>243</v>
      </c>
      <c r="AU162" s="18" t="s">
        <v>83</v>
      </c>
      <c r="AY162" s="18" t="s">
        <v>243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8" t="s">
        <v>93</v>
      </c>
      <c r="BK162" s="202">
        <f>I162*H162</f>
        <v>0</v>
      </c>
    </row>
    <row r="163" s="2" customFormat="1" ht="6.96" customHeight="1">
      <c r="A163" s="37"/>
      <c r="B163" s="64"/>
      <c r="C163" s="65"/>
      <c r="D163" s="65"/>
      <c r="E163" s="65"/>
      <c r="F163" s="65"/>
      <c r="G163" s="65"/>
      <c r="H163" s="65"/>
      <c r="I163" s="65"/>
      <c r="J163" s="65"/>
      <c r="K163" s="65"/>
      <c r="L163" s="38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autoFilter ref="C126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dataValidations count="2">
    <dataValidation type="list" allowBlank="1" showInputMessage="1" showErrorMessage="1" error="Povolené sú hodnoty K, M." sqref="D158:D163">
      <formula1>"K, M"</formula1>
    </dataValidation>
    <dataValidation type="list" allowBlank="1" showInputMessage="1" showErrorMessage="1" error="Povolené sú hodnoty základná, znížená, nulová." sqref="N158:N16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109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872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31" t="s">
        <v>18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568</v>
      </c>
      <c r="G12" s="37"/>
      <c r="H12" s="37"/>
      <c r="I12" s="31" t="s">
        <v>21</v>
      </c>
      <c r="J12" s="73" t="str">
        <f>'Rekapitulácia stavby'!AN8</f>
        <v>31. 5. 2024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31" t="s">
        <v>24</v>
      </c>
      <c r="J14" s="26" t="str">
        <f>IF('Rekapitulácia stavby'!AN10="","",'Rekapitulácia stavby'!AN10)</f>
        <v/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IF('Rekapitulácia stavby'!E11="","",'Rekapitulácia stavby'!E11)</f>
        <v>Odvoz a likvidácia odpadu a.s.</v>
      </c>
      <c r="F15" s="37"/>
      <c r="G15" s="37"/>
      <c r="H15" s="37"/>
      <c r="I15" s="31" t="s">
        <v>26</v>
      </c>
      <c r="J15" s="26" t="str">
        <f>IF('Rekapitulácia stavby'!AN11="","",'Rekapitulácia stavby'!AN11)</f>
        <v/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24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26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24</v>
      </c>
      <c r="J20" s="26" t="str">
        <f>IF('Rekapitulácia stavby'!AN16="","",'Rekapitulácia stavby'!AN16)</f>
        <v/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IF('Rekapitulácia stavby'!E17="","",'Rekapitulácia stavby'!E17)</f>
        <v>HR-PROJECT s.r.o.</v>
      </c>
      <c r="F21" s="37"/>
      <c r="G21" s="37"/>
      <c r="H21" s="37"/>
      <c r="I21" s="31" t="s">
        <v>26</v>
      </c>
      <c r="J21" s="26" t="str">
        <f>IF('Rekapitulácia stavby'!AN17="","",'Rekapitulácia stavby'!AN17)</f>
        <v/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24</v>
      </c>
      <c r="J23" s="26" t="str">
        <f>IF('Rekapitulácia stavby'!AN19="","",'Rekapitulácia stavby'!AN19)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IF('Rekapitulácia stavby'!E20="","",'Rekapitulácia stavby'!E20)</f>
        <v>Vladimír Pilnik</v>
      </c>
      <c r="F24" s="37"/>
      <c r="G24" s="37"/>
      <c r="H24" s="37"/>
      <c r="I24" s="31" t="s">
        <v>26</v>
      </c>
      <c r="J24" s="26" t="str">
        <f>IF('Rekapitulácia stavby'!AN20="","",'Rekapitulácia stavby'!AN20)</f>
        <v/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4"/>
      <c r="B27" s="135"/>
      <c r="C27" s="134"/>
      <c r="D27" s="134"/>
      <c r="E27" s="35" t="s">
        <v>1</v>
      </c>
      <c r="F27" s="35"/>
      <c r="G27" s="35"/>
      <c r="H27" s="35"/>
      <c r="I27" s="134"/>
      <c r="J27" s="134"/>
      <c r="K27" s="134"/>
      <c r="L27" s="136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7" t="s">
        <v>35</v>
      </c>
      <c r="E30" s="37"/>
      <c r="F30" s="37"/>
      <c r="G30" s="37"/>
      <c r="H30" s="37"/>
      <c r="I30" s="37"/>
      <c r="J30" s="100">
        <f>ROUND(J122, 2)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42" t="s">
        <v>36</v>
      </c>
      <c r="J32" s="42" t="s">
        <v>38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8" t="s">
        <v>39</v>
      </c>
      <c r="E33" s="44" t="s">
        <v>40</v>
      </c>
      <c r="F33" s="139">
        <f>ROUND((ROUND((SUM(BE122:BE146)),  2) + SUM(BE148:BE152)), 2)</f>
        <v>0</v>
      </c>
      <c r="G33" s="140"/>
      <c r="H33" s="140"/>
      <c r="I33" s="141">
        <v>0.20000000000000001</v>
      </c>
      <c r="J33" s="139">
        <f>ROUND((ROUND(((SUM(BE122:BE146))*I33),  2) + (SUM(BE148:BE152)*I33)), 2)</f>
        <v>0</v>
      </c>
      <c r="K33" s="37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44" t="s">
        <v>41</v>
      </c>
      <c r="F34" s="139">
        <f>ROUND((ROUND((SUM(BF122:BF146)),  2) + SUM(BF148:BF152)), 2)</f>
        <v>0</v>
      </c>
      <c r="G34" s="140"/>
      <c r="H34" s="140"/>
      <c r="I34" s="141">
        <v>0.20000000000000001</v>
      </c>
      <c r="J34" s="139">
        <f>ROUND((ROUND(((SUM(BF122:BF146))*I34),  2) + (SUM(BF148:BF152)*I34)), 2)</f>
        <v>0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42">
        <f>ROUND((ROUND((SUM(BG122:BG146)),  2) + SUM(BG148:BG152)), 2)</f>
        <v>0</v>
      </c>
      <c r="G35" s="37"/>
      <c r="H35" s="37"/>
      <c r="I35" s="143">
        <v>0.20000000000000001</v>
      </c>
      <c r="J35" s="142">
        <f>0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42">
        <f>ROUND((ROUND((SUM(BH122:BH146)),  2) + SUM(BH148:BH152)), 2)</f>
        <v>0</v>
      </c>
      <c r="G36" s="37"/>
      <c r="H36" s="37"/>
      <c r="I36" s="143">
        <v>0.20000000000000001</v>
      </c>
      <c r="J36" s="142">
        <f>0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44" t="s">
        <v>44</v>
      </c>
      <c r="F37" s="139">
        <f>ROUND((ROUND((SUM(BI122:BI146)),  2) + SUM(BI148:BI152)), 2)</f>
        <v>0</v>
      </c>
      <c r="G37" s="140"/>
      <c r="H37" s="140"/>
      <c r="I37" s="141">
        <v>0</v>
      </c>
      <c r="J37" s="139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44"/>
      <c r="D39" s="145" t="s">
        <v>45</v>
      </c>
      <c r="E39" s="85"/>
      <c r="F39" s="85"/>
      <c r="G39" s="146" t="s">
        <v>46</v>
      </c>
      <c r="H39" s="147" t="s">
        <v>47</v>
      </c>
      <c r="I39" s="85"/>
      <c r="J39" s="148">
        <f>SUM(J30:J37)</f>
        <v>0</v>
      </c>
      <c r="K39" s="149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>03 - Vykurovanie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 xml:space="preserve"> </v>
      </c>
      <c r="G89" s="37"/>
      <c r="H89" s="37"/>
      <c r="I89" s="31" t="s">
        <v>21</v>
      </c>
      <c r="J89" s="73" t="str">
        <f>IF(J12="","",J12)</f>
        <v>31. 5. 2024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7"/>
      <c r="E91" s="37"/>
      <c r="F91" s="26" t="str">
        <f>E15</f>
        <v>Odvoz a likvidácia odpadu a.s.</v>
      </c>
      <c r="G91" s="37"/>
      <c r="H91" s="37"/>
      <c r="I91" s="31" t="s">
        <v>29</v>
      </c>
      <c r="J91" s="35" t="str">
        <f>E21</f>
        <v>HR-PROJECT s.r.o.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Vladimír Pilnik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2" t="s">
        <v>112</v>
      </c>
      <c r="D94" s="144"/>
      <c r="E94" s="144"/>
      <c r="F94" s="144"/>
      <c r="G94" s="144"/>
      <c r="H94" s="144"/>
      <c r="I94" s="144"/>
      <c r="J94" s="153" t="s">
        <v>113</v>
      </c>
      <c r="K94" s="144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4" t="s">
        <v>114</v>
      </c>
      <c r="D96" s="37"/>
      <c r="E96" s="37"/>
      <c r="F96" s="37"/>
      <c r="G96" s="37"/>
      <c r="H96" s="37"/>
      <c r="I96" s="37"/>
      <c r="J96" s="100">
        <f>J122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115</v>
      </c>
    </row>
    <row r="97" s="9" customFormat="1" ht="24.96" customHeight="1">
      <c r="A97" s="9"/>
      <c r="B97" s="155"/>
      <c r="C97" s="9"/>
      <c r="D97" s="156" t="s">
        <v>118</v>
      </c>
      <c r="E97" s="157"/>
      <c r="F97" s="157"/>
      <c r="G97" s="157"/>
      <c r="H97" s="157"/>
      <c r="I97" s="157"/>
      <c r="J97" s="158">
        <f>J123</f>
        <v>0</v>
      </c>
      <c r="K97" s="9"/>
      <c r="L97" s="15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873</v>
      </c>
      <c r="E98" s="161"/>
      <c r="F98" s="161"/>
      <c r="G98" s="161"/>
      <c r="H98" s="161"/>
      <c r="I98" s="161"/>
      <c r="J98" s="162">
        <f>J124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874</v>
      </c>
      <c r="E99" s="161"/>
      <c r="F99" s="161"/>
      <c r="G99" s="161"/>
      <c r="H99" s="161"/>
      <c r="I99" s="161"/>
      <c r="J99" s="162">
        <f>J133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875</v>
      </c>
      <c r="E100" s="161"/>
      <c r="F100" s="161"/>
      <c r="G100" s="161"/>
      <c r="H100" s="161"/>
      <c r="I100" s="161"/>
      <c r="J100" s="162">
        <f>J137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55"/>
      <c r="C101" s="9"/>
      <c r="D101" s="156" t="s">
        <v>255</v>
      </c>
      <c r="E101" s="157"/>
      <c r="F101" s="157"/>
      <c r="G101" s="157"/>
      <c r="H101" s="157"/>
      <c r="I101" s="157"/>
      <c r="J101" s="158">
        <f>J144</f>
        <v>0</v>
      </c>
      <c r="K101" s="9"/>
      <c r="L101" s="15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1.84" customHeight="1">
      <c r="A102" s="9"/>
      <c r="B102" s="155"/>
      <c r="C102" s="9"/>
      <c r="D102" s="163" t="s">
        <v>124</v>
      </c>
      <c r="E102" s="9"/>
      <c r="F102" s="9"/>
      <c r="G102" s="9"/>
      <c r="H102" s="9"/>
      <c r="I102" s="9"/>
      <c r="J102" s="164">
        <f>J147</f>
        <v>0</v>
      </c>
      <c r="K102" s="9"/>
      <c r="L102" s="15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7"/>
      <c r="B103" s="38"/>
      <c r="C103" s="37"/>
      <c r="D103" s="37"/>
      <c r="E103" s="37"/>
      <c r="F103" s="37"/>
      <c r="G103" s="37"/>
      <c r="H103" s="37"/>
      <c r="I103" s="37"/>
      <c r="J103" s="37"/>
      <c r="K103" s="37"/>
      <c r="L103" s="5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59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125</v>
      </c>
      <c r="D109" s="37"/>
      <c r="E109" s="37"/>
      <c r="F109" s="37"/>
      <c r="G109" s="37"/>
      <c r="H109" s="37"/>
      <c r="I109" s="37"/>
      <c r="J109" s="37"/>
      <c r="K109" s="37"/>
      <c r="L109" s="59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9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15</v>
      </c>
      <c r="D111" s="37"/>
      <c r="E111" s="37"/>
      <c r="F111" s="37"/>
      <c r="G111" s="37"/>
      <c r="H111" s="37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6.25" customHeight="1">
      <c r="A112" s="37"/>
      <c r="B112" s="38"/>
      <c r="C112" s="37"/>
      <c r="D112" s="37"/>
      <c r="E112" s="133" t="str">
        <f>E7</f>
        <v>Rekonštrukcia a prestavba skladových priestorov na kancelárske priestory</v>
      </c>
      <c r="F112" s="31"/>
      <c r="G112" s="31"/>
      <c r="H112" s="31"/>
      <c r="I112" s="37"/>
      <c r="J112" s="37"/>
      <c r="K112" s="37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109</v>
      </c>
      <c r="D113" s="37"/>
      <c r="E113" s="37"/>
      <c r="F113" s="37"/>
      <c r="G113" s="37"/>
      <c r="H113" s="37"/>
      <c r="I113" s="37"/>
      <c r="J113" s="37"/>
      <c r="K113" s="37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7"/>
      <c r="D114" s="37"/>
      <c r="E114" s="71" t="str">
        <f>E9</f>
        <v>03 - Vykurovanie</v>
      </c>
      <c r="F114" s="37"/>
      <c r="G114" s="37"/>
      <c r="H114" s="37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7"/>
      <c r="D115" s="37"/>
      <c r="E115" s="37"/>
      <c r="F115" s="37"/>
      <c r="G115" s="37"/>
      <c r="H115" s="37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19</v>
      </c>
      <c r="D116" s="37"/>
      <c r="E116" s="37"/>
      <c r="F116" s="26" t="str">
        <f>F12</f>
        <v xml:space="preserve"> </v>
      </c>
      <c r="G116" s="37"/>
      <c r="H116" s="37"/>
      <c r="I116" s="31" t="s">
        <v>21</v>
      </c>
      <c r="J116" s="73" t="str">
        <f>IF(J12="","",J12)</f>
        <v>31. 5. 2024</v>
      </c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23</v>
      </c>
      <c r="D118" s="37"/>
      <c r="E118" s="37"/>
      <c r="F118" s="26" t="str">
        <f>E15</f>
        <v>Odvoz a likvidácia odpadu a.s.</v>
      </c>
      <c r="G118" s="37"/>
      <c r="H118" s="37"/>
      <c r="I118" s="31" t="s">
        <v>29</v>
      </c>
      <c r="J118" s="35" t="str">
        <f>E21</f>
        <v>HR-PROJECT s.r.o.</v>
      </c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7"/>
      <c r="E119" s="37"/>
      <c r="F119" s="26" t="str">
        <f>IF(E18="","",E18)</f>
        <v>Vyplň údaj</v>
      </c>
      <c r="G119" s="37"/>
      <c r="H119" s="37"/>
      <c r="I119" s="31" t="s">
        <v>32</v>
      </c>
      <c r="J119" s="35" t="str">
        <f>E24</f>
        <v>Vladimír Pilnik</v>
      </c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65"/>
      <c r="B121" s="166"/>
      <c r="C121" s="167" t="s">
        <v>126</v>
      </c>
      <c r="D121" s="168" t="s">
        <v>60</v>
      </c>
      <c r="E121" s="168" t="s">
        <v>56</v>
      </c>
      <c r="F121" s="168" t="s">
        <v>57</v>
      </c>
      <c r="G121" s="168" t="s">
        <v>127</v>
      </c>
      <c r="H121" s="168" t="s">
        <v>128</v>
      </c>
      <c r="I121" s="168" t="s">
        <v>129</v>
      </c>
      <c r="J121" s="169" t="s">
        <v>113</v>
      </c>
      <c r="K121" s="170" t="s">
        <v>130</v>
      </c>
      <c r="L121" s="171"/>
      <c r="M121" s="90" t="s">
        <v>1</v>
      </c>
      <c r="N121" s="91" t="s">
        <v>39</v>
      </c>
      <c r="O121" s="91" t="s">
        <v>131</v>
      </c>
      <c r="P121" s="91" t="s">
        <v>132</v>
      </c>
      <c r="Q121" s="91" t="s">
        <v>133</v>
      </c>
      <c r="R121" s="91" t="s">
        <v>134</v>
      </c>
      <c r="S121" s="91" t="s">
        <v>135</v>
      </c>
      <c r="T121" s="92" t="s">
        <v>136</v>
      </c>
      <c r="U121" s="165"/>
      <c r="V121" s="165"/>
      <c r="W121" s="165"/>
      <c r="X121" s="165"/>
      <c r="Y121" s="165"/>
      <c r="Z121" s="165"/>
      <c r="AA121" s="165"/>
      <c r="AB121" s="165"/>
      <c r="AC121" s="165"/>
      <c r="AD121" s="165"/>
      <c r="AE121" s="165"/>
    </row>
    <row r="122" s="2" customFormat="1" ht="22.8" customHeight="1">
      <c r="A122" s="37"/>
      <c r="B122" s="38"/>
      <c r="C122" s="97" t="s">
        <v>114</v>
      </c>
      <c r="D122" s="37"/>
      <c r="E122" s="37"/>
      <c r="F122" s="37"/>
      <c r="G122" s="37"/>
      <c r="H122" s="37"/>
      <c r="I122" s="37"/>
      <c r="J122" s="172">
        <f>BK122</f>
        <v>0</v>
      </c>
      <c r="K122" s="37"/>
      <c r="L122" s="38"/>
      <c r="M122" s="93"/>
      <c r="N122" s="77"/>
      <c r="O122" s="94"/>
      <c r="P122" s="173">
        <f>P123+P144+P147</f>
        <v>0</v>
      </c>
      <c r="Q122" s="94"/>
      <c r="R122" s="173">
        <f>R123+R144+R147</f>
        <v>0.31331936000000005</v>
      </c>
      <c r="S122" s="94"/>
      <c r="T122" s="174">
        <f>T123+T144+T147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8" t="s">
        <v>74</v>
      </c>
      <c r="AU122" s="18" t="s">
        <v>115</v>
      </c>
      <c r="BK122" s="175">
        <f>BK123+BK144+BK147</f>
        <v>0</v>
      </c>
    </row>
    <row r="123" s="12" customFormat="1" ht="25.92" customHeight="1">
      <c r="A123" s="12"/>
      <c r="B123" s="176"/>
      <c r="C123" s="12"/>
      <c r="D123" s="177" t="s">
        <v>74</v>
      </c>
      <c r="E123" s="178" t="s">
        <v>205</v>
      </c>
      <c r="F123" s="178" t="s">
        <v>206</v>
      </c>
      <c r="G123" s="12"/>
      <c r="H123" s="12"/>
      <c r="I123" s="179"/>
      <c r="J123" s="164">
        <f>BK123</f>
        <v>0</v>
      </c>
      <c r="K123" s="12"/>
      <c r="L123" s="176"/>
      <c r="M123" s="180"/>
      <c r="N123" s="181"/>
      <c r="O123" s="181"/>
      <c r="P123" s="182">
        <f>P124+P133+P137</f>
        <v>0</v>
      </c>
      <c r="Q123" s="181"/>
      <c r="R123" s="182">
        <f>R124+R133+R137</f>
        <v>0.31331936000000005</v>
      </c>
      <c r="S123" s="181"/>
      <c r="T123" s="183">
        <f>T124+T133+T137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7" t="s">
        <v>93</v>
      </c>
      <c r="AT123" s="184" t="s">
        <v>74</v>
      </c>
      <c r="AU123" s="184" t="s">
        <v>75</v>
      </c>
      <c r="AY123" s="177" t="s">
        <v>139</v>
      </c>
      <c r="BK123" s="185">
        <f>BK124+BK133+BK137</f>
        <v>0</v>
      </c>
    </row>
    <row r="124" s="12" customFormat="1" ht="22.8" customHeight="1">
      <c r="A124" s="12"/>
      <c r="B124" s="176"/>
      <c r="C124" s="12"/>
      <c r="D124" s="177" t="s">
        <v>74</v>
      </c>
      <c r="E124" s="186" t="s">
        <v>876</v>
      </c>
      <c r="F124" s="186" t="s">
        <v>877</v>
      </c>
      <c r="G124" s="12"/>
      <c r="H124" s="12"/>
      <c r="I124" s="179"/>
      <c r="J124" s="187">
        <f>BK124</f>
        <v>0</v>
      </c>
      <c r="K124" s="12"/>
      <c r="L124" s="176"/>
      <c r="M124" s="180"/>
      <c r="N124" s="181"/>
      <c r="O124" s="181"/>
      <c r="P124" s="182">
        <f>SUM(P125:P132)</f>
        <v>0</v>
      </c>
      <c r="Q124" s="181"/>
      <c r="R124" s="182">
        <f>SUM(R125:R132)</f>
        <v>0.045805600000000002</v>
      </c>
      <c r="S124" s="181"/>
      <c r="T124" s="183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7" t="s">
        <v>93</v>
      </c>
      <c r="AT124" s="184" t="s">
        <v>74</v>
      </c>
      <c r="AU124" s="184" t="s">
        <v>83</v>
      </c>
      <c r="AY124" s="177" t="s">
        <v>139</v>
      </c>
      <c r="BK124" s="185">
        <f>SUM(BK125:BK132)</f>
        <v>0</v>
      </c>
    </row>
    <row r="125" s="2" customFormat="1" ht="16.5" customHeight="1">
      <c r="A125" s="37"/>
      <c r="B125" s="188"/>
      <c r="C125" s="189" t="s">
        <v>83</v>
      </c>
      <c r="D125" s="189" t="s">
        <v>142</v>
      </c>
      <c r="E125" s="190" t="s">
        <v>878</v>
      </c>
      <c r="F125" s="191" t="s">
        <v>879</v>
      </c>
      <c r="G125" s="192" t="s">
        <v>880</v>
      </c>
      <c r="H125" s="193">
        <v>6</v>
      </c>
      <c r="I125" s="194"/>
      <c r="J125" s="195">
        <f>ROUND(I125*H125,2)</f>
        <v>0</v>
      </c>
      <c r="K125" s="196"/>
      <c r="L125" s="38"/>
      <c r="M125" s="197" t="s">
        <v>1</v>
      </c>
      <c r="N125" s="198" t="s">
        <v>41</v>
      </c>
      <c r="O125" s="81"/>
      <c r="P125" s="199">
        <f>O125*H125</f>
        <v>0</v>
      </c>
      <c r="Q125" s="199">
        <v>0.0019389500000000001</v>
      </c>
      <c r="R125" s="199">
        <f>Q125*H125</f>
        <v>0.0116337</v>
      </c>
      <c r="S125" s="199">
        <v>0</v>
      </c>
      <c r="T125" s="20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1" t="s">
        <v>212</v>
      </c>
      <c r="AT125" s="201" t="s">
        <v>142</v>
      </c>
      <c r="AU125" s="201" t="s">
        <v>93</v>
      </c>
      <c r="AY125" s="18" t="s">
        <v>139</v>
      </c>
      <c r="BE125" s="202">
        <f>IF(N125="základná",J125,0)</f>
        <v>0</v>
      </c>
      <c r="BF125" s="202">
        <f>IF(N125="znížená",J125,0)</f>
        <v>0</v>
      </c>
      <c r="BG125" s="202">
        <f>IF(N125="zákl. prenesená",J125,0)</f>
        <v>0</v>
      </c>
      <c r="BH125" s="202">
        <f>IF(N125="zníž. prenesená",J125,0)</f>
        <v>0</v>
      </c>
      <c r="BI125" s="202">
        <f>IF(N125="nulová",J125,0)</f>
        <v>0</v>
      </c>
      <c r="BJ125" s="18" t="s">
        <v>93</v>
      </c>
      <c r="BK125" s="202">
        <f>ROUND(I125*H125,2)</f>
        <v>0</v>
      </c>
      <c r="BL125" s="18" t="s">
        <v>212</v>
      </c>
      <c r="BM125" s="201" t="s">
        <v>881</v>
      </c>
    </row>
    <row r="126" s="2" customFormat="1" ht="24.15" customHeight="1">
      <c r="A126" s="37"/>
      <c r="B126" s="188"/>
      <c r="C126" s="189" t="s">
        <v>93</v>
      </c>
      <c r="D126" s="189" t="s">
        <v>142</v>
      </c>
      <c r="E126" s="190" t="s">
        <v>882</v>
      </c>
      <c r="F126" s="191" t="s">
        <v>883</v>
      </c>
      <c r="G126" s="192" t="s">
        <v>158</v>
      </c>
      <c r="H126" s="193">
        <v>19.800000000000001</v>
      </c>
      <c r="I126" s="194"/>
      <c r="J126" s="195">
        <f>ROUND(I126*H126,2)</f>
        <v>0</v>
      </c>
      <c r="K126" s="196"/>
      <c r="L126" s="38"/>
      <c r="M126" s="197" t="s">
        <v>1</v>
      </c>
      <c r="N126" s="198" t="s">
        <v>41</v>
      </c>
      <c r="O126" s="81"/>
      <c r="P126" s="199">
        <f>O126*H126</f>
        <v>0</v>
      </c>
      <c r="Q126" s="199">
        <v>0.0015299999999999999</v>
      </c>
      <c r="R126" s="199">
        <f>Q126*H126</f>
        <v>0.030293999999999998</v>
      </c>
      <c r="S126" s="199">
        <v>0</v>
      </c>
      <c r="T126" s="20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1" t="s">
        <v>212</v>
      </c>
      <c r="AT126" s="201" t="s">
        <v>142</v>
      </c>
      <c r="AU126" s="201" t="s">
        <v>93</v>
      </c>
      <c r="AY126" s="18" t="s">
        <v>139</v>
      </c>
      <c r="BE126" s="202">
        <f>IF(N126="základná",J126,0)</f>
        <v>0</v>
      </c>
      <c r="BF126" s="202">
        <f>IF(N126="znížená",J126,0)</f>
        <v>0</v>
      </c>
      <c r="BG126" s="202">
        <f>IF(N126="zákl. prenesená",J126,0)</f>
        <v>0</v>
      </c>
      <c r="BH126" s="202">
        <f>IF(N126="zníž. prenesená",J126,0)</f>
        <v>0</v>
      </c>
      <c r="BI126" s="202">
        <f>IF(N126="nulová",J126,0)</f>
        <v>0</v>
      </c>
      <c r="BJ126" s="18" t="s">
        <v>93</v>
      </c>
      <c r="BK126" s="202">
        <f>ROUND(I126*H126,2)</f>
        <v>0</v>
      </c>
      <c r="BL126" s="18" t="s">
        <v>212</v>
      </c>
      <c r="BM126" s="201" t="s">
        <v>884</v>
      </c>
    </row>
    <row r="127" s="13" customFormat="1">
      <c r="A127" s="13"/>
      <c r="B127" s="203"/>
      <c r="C127" s="13"/>
      <c r="D127" s="204" t="s">
        <v>151</v>
      </c>
      <c r="E127" s="205" t="s">
        <v>1</v>
      </c>
      <c r="F127" s="206" t="s">
        <v>152</v>
      </c>
      <c r="G127" s="13"/>
      <c r="H127" s="205" t="s">
        <v>1</v>
      </c>
      <c r="I127" s="207"/>
      <c r="J127" s="13"/>
      <c r="K127" s="13"/>
      <c r="L127" s="203"/>
      <c r="M127" s="208"/>
      <c r="N127" s="209"/>
      <c r="O127" s="209"/>
      <c r="P127" s="209"/>
      <c r="Q127" s="209"/>
      <c r="R127" s="209"/>
      <c r="S127" s="209"/>
      <c r="T127" s="21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05" t="s">
        <v>151</v>
      </c>
      <c r="AU127" s="205" t="s">
        <v>93</v>
      </c>
      <c r="AV127" s="13" t="s">
        <v>83</v>
      </c>
      <c r="AW127" s="13" t="s">
        <v>31</v>
      </c>
      <c r="AX127" s="13" t="s">
        <v>75</v>
      </c>
      <c r="AY127" s="205" t="s">
        <v>139</v>
      </c>
    </row>
    <row r="128" s="14" customFormat="1">
      <c r="A128" s="14"/>
      <c r="B128" s="211"/>
      <c r="C128" s="14"/>
      <c r="D128" s="204" t="s">
        <v>151</v>
      </c>
      <c r="E128" s="212" t="s">
        <v>1</v>
      </c>
      <c r="F128" s="213" t="s">
        <v>885</v>
      </c>
      <c r="G128" s="14"/>
      <c r="H128" s="214">
        <v>6.7999999999999998</v>
      </c>
      <c r="I128" s="215"/>
      <c r="J128" s="14"/>
      <c r="K128" s="14"/>
      <c r="L128" s="211"/>
      <c r="M128" s="216"/>
      <c r="N128" s="217"/>
      <c r="O128" s="217"/>
      <c r="P128" s="217"/>
      <c r="Q128" s="217"/>
      <c r="R128" s="217"/>
      <c r="S128" s="217"/>
      <c r="T128" s="21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12" t="s">
        <v>151</v>
      </c>
      <c r="AU128" s="212" t="s">
        <v>93</v>
      </c>
      <c r="AV128" s="14" t="s">
        <v>93</v>
      </c>
      <c r="AW128" s="14" t="s">
        <v>31</v>
      </c>
      <c r="AX128" s="14" t="s">
        <v>75</v>
      </c>
      <c r="AY128" s="212" t="s">
        <v>139</v>
      </c>
    </row>
    <row r="129" s="14" customFormat="1">
      <c r="A129" s="14"/>
      <c r="B129" s="211"/>
      <c r="C129" s="14"/>
      <c r="D129" s="204" t="s">
        <v>151</v>
      </c>
      <c r="E129" s="212" t="s">
        <v>1</v>
      </c>
      <c r="F129" s="213" t="s">
        <v>886</v>
      </c>
      <c r="G129" s="14"/>
      <c r="H129" s="214">
        <v>13</v>
      </c>
      <c r="I129" s="215"/>
      <c r="J129" s="14"/>
      <c r="K129" s="14"/>
      <c r="L129" s="211"/>
      <c r="M129" s="216"/>
      <c r="N129" s="217"/>
      <c r="O129" s="217"/>
      <c r="P129" s="217"/>
      <c r="Q129" s="217"/>
      <c r="R129" s="217"/>
      <c r="S129" s="217"/>
      <c r="T129" s="21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12" t="s">
        <v>151</v>
      </c>
      <c r="AU129" s="212" t="s">
        <v>93</v>
      </c>
      <c r="AV129" s="14" t="s">
        <v>93</v>
      </c>
      <c r="AW129" s="14" t="s">
        <v>31</v>
      </c>
      <c r="AX129" s="14" t="s">
        <v>75</v>
      </c>
      <c r="AY129" s="212" t="s">
        <v>139</v>
      </c>
    </row>
    <row r="130" s="15" customFormat="1">
      <c r="A130" s="15"/>
      <c r="B130" s="219"/>
      <c r="C130" s="15"/>
      <c r="D130" s="204" t="s">
        <v>151</v>
      </c>
      <c r="E130" s="220" t="s">
        <v>1</v>
      </c>
      <c r="F130" s="221" t="s">
        <v>154</v>
      </c>
      <c r="G130" s="15"/>
      <c r="H130" s="222">
        <v>19.800000000000001</v>
      </c>
      <c r="I130" s="223"/>
      <c r="J130" s="15"/>
      <c r="K130" s="15"/>
      <c r="L130" s="219"/>
      <c r="M130" s="224"/>
      <c r="N130" s="225"/>
      <c r="O130" s="225"/>
      <c r="P130" s="225"/>
      <c r="Q130" s="225"/>
      <c r="R130" s="225"/>
      <c r="S130" s="225"/>
      <c r="T130" s="226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20" t="s">
        <v>151</v>
      </c>
      <c r="AU130" s="220" t="s">
        <v>93</v>
      </c>
      <c r="AV130" s="15" t="s">
        <v>146</v>
      </c>
      <c r="AW130" s="15" t="s">
        <v>31</v>
      </c>
      <c r="AX130" s="15" t="s">
        <v>83</v>
      </c>
      <c r="AY130" s="220" t="s">
        <v>139</v>
      </c>
    </row>
    <row r="131" s="2" customFormat="1" ht="24.15" customHeight="1">
      <c r="A131" s="37"/>
      <c r="B131" s="188"/>
      <c r="C131" s="189" t="s">
        <v>155</v>
      </c>
      <c r="D131" s="189" t="s">
        <v>142</v>
      </c>
      <c r="E131" s="190" t="s">
        <v>887</v>
      </c>
      <c r="F131" s="191" t="s">
        <v>888</v>
      </c>
      <c r="G131" s="192" t="s">
        <v>158</v>
      </c>
      <c r="H131" s="193">
        <v>2</v>
      </c>
      <c r="I131" s="194"/>
      <c r="J131" s="195">
        <f>ROUND(I131*H131,2)</f>
        <v>0</v>
      </c>
      <c r="K131" s="196"/>
      <c r="L131" s="38"/>
      <c r="M131" s="197" t="s">
        <v>1</v>
      </c>
      <c r="N131" s="198" t="s">
        <v>41</v>
      </c>
      <c r="O131" s="81"/>
      <c r="P131" s="199">
        <f>O131*H131</f>
        <v>0</v>
      </c>
      <c r="Q131" s="199">
        <v>0.0019389500000000001</v>
      </c>
      <c r="R131" s="199">
        <f>Q131*H131</f>
        <v>0.0038779000000000001</v>
      </c>
      <c r="S131" s="199">
        <v>0</v>
      </c>
      <c r="T131" s="20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212</v>
      </c>
      <c r="AT131" s="201" t="s">
        <v>142</v>
      </c>
      <c r="AU131" s="201" t="s">
        <v>93</v>
      </c>
      <c r="AY131" s="18" t="s">
        <v>139</v>
      </c>
      <c r="BE131" s="202">
        <f>IF(N131="základná",J131,0)</f>
        <v>0</v>
      </c>
      <c r="BF131" s="202">
        <f>IF(N131="znížená",J131,0)</f>
        <v>0</v>
      </c>
      <c r="BG131" s="202">
        <f>IF(N131="zákl. prenesená",J131,0)</f>
        <v>0</v>
      </c>
      <c r="BH131" s="202">
        <f>IF(N131="zníž. prenesená",J131,0)</f>
        <v>0</v>
      </c>
      <c r="BI131" s="202">
        <f>IF(N131="nulová",J131,0)</f>
        <v>0</v>
      </c>
      <c r="BJ131" s="18" t="s">
        <v>93</v>
      </c>
      <c r="BK131" s="202">
        <f>ROUND(I131*H131,2)</f>
        <v>0</v>
      </c>
      <c r="BL131" s="18" t="s">
        <v>212</v>
      </c>
      <c r="BM131" s="201" t="s">
        <v>889</v>
      </c>
    </row>
    <row r="132" s="2" customFormat="1" ht="24.15" customHeight="1">
      <c r="A132" s="37"/>
      <c r="B132" s="188"/>
      <c r="C132" s="189" t="s">
        <v>146</v>
      </c>
      <c r="D132" s="189" t="s">
        <v>142</v>
      </c>
      <c r="E132" s="190" t="s">
        <v>890</v>
      </c>
      <c r="F132" s="191" t="s">
        <v>891</v>
      </c>
      <c r="G132" s="192" t="s">
        <v>325</v>
      </c>
      <c r="H132" s="252"/>
      <c r="I132" s="194"/>
      <c r="J132" s="195">
        <f>ROUND(I132*H132,2)</f>
        <v>0</v>
      </c>
      <c r="K132" s="196"/>
      <c r="L132" s="38"/>
      <c r="M132" s="197" t="s">
        <v>1</v>
      </c>
      <c r="N132" s="198" t="s">
        <v>41</v>
      </c>
      <c r="O132" s="8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212</v>
      </c>
      <c r="AT132" s="201" t="s">
        <v>142</v>
      </c>
      <c r="AU132" s="201" t="s">
        <v>93</v>
      </c>
      <c r="AY132" s="18" t="s">
        <v>139</v>
      </c>
      <c r="BE132" s="202">
        <f>IF(N132="základná",J132,0)</f>
        <v>0</v>
      </c>
      <c r="BF132" s="202">
        <f>IF(N132="znížená",J132,0)</f>
        <v>0</v>
      </c>
      <c r="BG132" s="202">
        <f>IF(N132="zákl. prenesená",J132,0)</f>
        <v>0</v>
      </c>
      <c r="BH132" s="202">
        <f>IF(N132="zníž. prenesená",J132,0)</f>
        <v>0</v>
      </c>
      <c r="BI132" s="202">
        <f>IF(N132="nulová",J132,0)</f>
        <v>0</v>
      </c>
      <c r="BJ132" s="18" t="s">
        <v>93</v>
      </c>
      <c r="BK132" s="202">
        <f>ROUND(I132*H132,2)</f>
        <v>0</v>
      </c>
      <c r="BL132" s="18" t="s">
        <v>212</v>
      </c>
      <c r="BM132" s="201" t="s">
        <v>892</v>
      </c>
    </row>
    <row r="133" s="12" customFormat="1" ht="22.8" customHeight="1">
      <c r="A133" s="12"/>
      <c r="B133" s="176"/>
      <c r="C133" s="12"/>
      <c r="D133" s="177" t="s">
        <v>74</v>
      </c>
      <c r="E133" s="186" t="s">
        <v>893</v>
      </c>
      <c r="F133" s="186" t="s">
        <v>894</v>
      </c>
      <c r="G133" s="12"/>
      <c r="H133" s="12"/>
      <c r="I133" s="179"/>
      <c r="J133" s="187">
        <f>BK133</f>
        <v>0</v>
      </c>
      <c r="K133" s="12"/>
      <c r="L133" s="176"/>
      <c r="M133" s="180"/>
      <c r="N133" s="181"/>
      <c r="O133" s="181"/>
      <c r="P133" s="182">
        <f>SUM(P134:P136)</f>
        <v>0</v>
      </c>
      <c r="Q133" s="181"/>
      <c r="R133" s="182">
        <f>SUM(R134:R136)</f>
        <v>0.0055999999999999999</v>
      </c>
      <c r="S133" s="181"/>
      <c r="T133" s="183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7" t="s">
        <v>93</v>
      </c>
      <c r="AT133" s="184" t="s">
        <v>74</v>
      </c>
      <c r="AU133" s="184" t="s">
        <v>83</v>
      </c>
      <c r="AY133" s="177" t="s">
        <v>139</v>
      </c>
      <c r="BK133" s="185">
        <f>SUM(BK134:BK136)</f>
        <v>0</v>
      </c>
    </row>
    <row r="134" s="2" customFormat="1" ht="21.75" customHeight="1">
      <c r="A134" s="37"/>
      <c r="B134" s="188"/>
      <c r="C134" s="189" t="s">
        <v>166</v>
      </c>
      <c r="D134" s="189" t="s">
        <v>142</v>
      </c>
      <c r="E134" s="190" t="s">
        <v>895</v>
      </c>
      <c r="F134" s="191" t="s">
        <v>896</v>
      </c>
      <c r="G134" s="192" t="s">
        <v>897</v>
      </c>
      <c r="H134" s="193">
        <v>4</v>
      </c>
      <c r="I134" s="194"/>
      <c r="J134" s="195">
        <f>ROUND(I134*H134,2)</f>
        <v>0</v>
      </c>
      <c r="K134" s="196"/>
      <c r="L134" s="38"/>
      <c r="M134" s="197" t="s">
        <v>1</v>
      </c>
      <c r="N134" s="198" t="s">
        <v>41</v>
      </c>
      <c r="O134" s="81"/>
      <c r="P134" s="199">
        <f>O134*H134</f>
        <v>0</v>
      </c>
      <c r="Q134" s="199">
        <v>0</v>
      </c>
      <c r="R134" s="199">
        <f>Q134*H134</f>
        <v>0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212</v>
      </c>
      <c r="AT134" s="201" t="s">
        <v>142</v>
      </c>
      <c r="AU134" s="201" t="s">
        <v>93</v>
      </c>
      <c r="AY134" s="18" t="s">
        <v>139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93</v>
      </c>
      <c r="BK134" s="202">
        <f>ROUND(I134*H134,2)</f>
        <v>0</v>
      </c>
      <c r="BL134" s="18" t="s">
        <v>212</v>
      </c>
      <c r="BM134" s="201" t="s">
        <v>898</v>
      </c>
    </row>
    <row r="135" s="2" customFormat="1" ht="24.15" customHeight="1">
      <c r="A135" s="37"/>
      <c r="B135" s="188"/>
      <c r="C135" s="241" t="s">
        <v>171</v>
      </c>
      <c r="D135" s="241" t="s">
        <v>295</v>
      </c>
      <c r="E135" s="242" t="s">
        <v>899</v>
      </c>
      <c r="F135" s="243" t="s">
        <v>900</v>
      </c>
      <c r="G135" s="244" t="s">
        <v>169</v>
      </c>
      <c r="H135" s="245">
        <v>4</v>
      </c>
      <c r="I135" s="246"/>
      <c r="J135" s="247">
        <f>ROUND(I135*H135,2)</f>
        <v>0</v>
      </c>
      <c r="K135" s="248"/>
      <c r="L135" s="249"/>
      <c r="M135" s="250" t="s">
        <v>1</v>
      </c>
      <c r="N135" s="251" t="s">
        <v>41</v>
      </c>
      <c r="O135" s="81"/>
      <c r="P135" s="199">
        <f>O135*H135</f>
        <v>0</v>
      </c>
      <c r="Q135" s="199">
        <v>0.0014</v>
      </c>
      <c r="R135" s="199">
        <f>Q135*H135</f>
        <v>0.0055999999999999999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369</v>
      </c>
      <c r="AT135" s="201" t="s">
        <v>295</v>
      </c>
      <c r="AU135" s="201" t="s">
        <v>93</v>
      </c>
      <c r="AY135" s="18" t="s">
        <v>139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93</v>
      </c>
      <c r="BK135" s="202">
        <f>ROUND(I135*H135,2)</f>
        <v>0</v>
      </c>
      <c r="BL135" s="18" t="s">
        <v>212</v>
      </c>
      <c r="BM135" s="201" t="s">
        <v>901</v>
      </c>
    </row>
    <row r="136" s="2" customFormat="1" ht="21.75" customHeight="1">
      <c r="A136" s="37"/>
      <c r="B136" s="188"/>
      <c r="C136" s="189" t="s">
        <v>175</v>
      </c>
      <c r="D136" s="189" t="s">
        <v>142</v>
      </c>
      <c r="E136" s="190" t="s">
        <v>902</v>
      </c>
      <c r="F136" s="191" t="s">
        <v>903</v>
      </c>
      <c r="G136" s="192" t="s">
        <v>325</v>
      </c>
      <c r="H136" s="252"/>
      <c r="I136" s="194"/>
      <c r="J136" s="195">
        <f>ROUND(I136*H136,2)</f>
        <v>0</v>
      </c>
      <c r="K136" s="196"/>
      <c r="L136" s="38"/>
      <c r="M136" s="197" t="s">
        <v>1</v>
      </c>
      <c r="N136" s="198" t="s">
        <v>41</v>
      </c>
      <c r="O136" s="81"/>
      <c r="P136" s="199">
        <f>O136*H136</f>
        <v>0</v>
      </c>
      <c r="Q136" s="199">
        <v>0</v>
      </c>
      <c r="R136" s="199">
        <f>Q136*H136</f>
        <v>0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212</v>
      </c>
      <c r="AT136" s="201" t="s">
        <v>142</v>
      </c>
      <c r="AU136" s="201" t="s">
        <v>93</v>
      </c>
      <c r="AY136" s="18" t="s">
        <v>139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8" t="s">
        <v>93</v>
      </c>
      <c r="BK136" s="202">
        <f>ROUND(I136*H136,2)</f>
        <v>0</v>
      </c>
      <c r="BL136" s="18" t="s">
        <v>212</v>
      </c>
      <c r="BM136" s="201" t="s">
        <v>904</v>
      </c>
    </row>
    <row r="137" s="12" customFormat="1" ht="22.8" customHeight="1">
      <c r="A137" s="12"/>
      <c r="B137" s="176"/>
      <c r="C137" s="12"/>
      <c r="D137" s="177" t="s">
        <v>74</v>
      </c>
      <c r="E137" s="186" t="s">
        <v>905</v>
      </c>
      <c r="F137" s="186" t="s">
        <v>906</v>
      </c>
      <c r="G137" s="12"/>
      <c r="H137" s="12"/>
      <c r="I137" s="179"/>
      <c r="J137" s="187">
        <f>BK137</f>
        <v>0</v>
      </c>
      <c r="K137" s="12"/>
      <c r="L137" s="176"/>
      <c r="M137" s="180"/>
      <c r="N137" s="181"/>
      <c r="O137" s="181"/>
      <c r="P137" s="182">
        <f>SUM(P138:P143)</f>
        <v>0</v>
      </c>
      <c r="Q137" s="181"/>
      <c r="R137" s="182">
        <f>SUM(R138:R143)</f>
        <v>0.26191376000000005</v>
      </c>
      <c r="S137" s="181"/>
      <c r="T137" s="183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77" t="s">
        <v>93</v>
      </c>
      <c r="AT137" s="184" t="s">
        <v>74</v>
      </c>
      <c r="AU137" s="184" t="s">
        <v>83</v>
      </c>
      <c r="AY137" s="177" t="s">
        <v>139</v>
      </c>
      <c r="BK137" s="185">
        <f>SUM(BK138:BK143)</f>
        <v>0</v>
      </c>
    </row>
    <row r="138" s="2" customFormat="1" ht="24.15" customHeight="1">
      <c r="A138" s="37"/>
      <c r="B138" s="188"/>
      <c r="C138" s="189" t="s">
        <v>180</v>
      </c>
      <c r="D138" s="189" t="s">
        <v>142</v>
      </c>
      <c r="E138" s="190" t="s">
        <v>907</v>
      </c>
      <c r="F138" s="191" t="s">
        <v>908</v>
      </c>
      <c r="G138" s="192" t="s">
        <v>169</v>
      </c>
      <c r="H138" s="193">
        <v>1</v>
      </c>
      <c r="I138" s="194"/>
      <c r="J138" s="195">
        <f>ROUND(I138*H138,2)</f>
        <v>0</v>
      </c>
      <c r="K138" s="196"/>
      <c r="L138" s="38"/>
      <c r="M138" s="197" t="s">
        <v>1</v>
      </c>
      <c r="N138" s="198" t="s">
        <v>41</v>
      </c>
      <c r="O138" s="81"/>
      <c r="P138" s="199">
        <f>O138*H138</f>
        <v>0</v>
      </c>
      <c r="Q138" s="199">
        <v>2.5939999999999999E-05</v>
      </c>
      <c r="R138" s="199">
        <f>Q138*H138</f>
        <v>2.5939999999999999E-05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212</v>
      </c>
      <c r="AT138" s="201" t="s">
        <v>142</v>
      </c>
      <c r="AU138" s="201" t="s">
        <v>93</v>
      </c>
      <c r="AY138" s="18" t="s">
        <v>139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212</v>
      </c>
      <c r="BM138" s="201" t="s">
        <v>909</v>
      </c>
    </row>
    <row r="139" s="2" customFormat="1" ht="37.8" customHeight="1">
      <c r="A139" s="37"/>
      <c r="B139" s="188"/>
      <c r="C139" s="241" t="s">
        <v>140</v>
      </c>
      <c r="D139" s="241" t="s">
        <v>295</v>
      </c>
      <c r="E139" s="242" t="s">
        <v>910</v>
      </c>
      <c r="F139" s="243" t="s">
        <v>911</v>
      </c>
      <c r="G139" s="244" t="s">
        <v>169</v>
      </c>
      <c r="H139" s="245">
        <v>1</v>
      </c>
      <c r="I139" s="246"/>
      <c r="J139" s="247">
        <f>ROUND(I139*H139,2)</f>
        <v>0</v>
      </c>
      <c r="K139" s="248"/>
      <c r="L139" s="249"/>
      <c r="M139" s="250" t="s">
        <v>1</v>
      </c>
      <c r="N139" s="251" t="s">
        <v>41</v>
      </c>
      <c r="O139" s="81"/>
      <c r="P139" s="199">
        <f>O139*H139</f>
        <v>0</v>
      </c>
      <c r="Q139" s="199">
        <v>0.01089</v>
      </c>
      <c r="R139" s="199">
        <f>Q139*H139</f>
        <v>0.01089</v>
      </c>
      <c r="S139" s="199">
        <v>0</v>
      </c>
      <c r="T139" s="200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01" t="s">
        <v>369</v>
      </c>
      <c r="AT139" s="201" t="s">
        <v>295</v>
      </c>
      <c r="AU139" s="201" t="s">
        <v>93</v>
      </c>
      <c r="AY139" s="18" t="s">
        <v>139</v>
      </c>
      <c r="BE139" s="202">
        <f>IF(N139="základná",J139,0)</f>
        <v>0</v>
      </c>
      <c r="BF139" s="202">
        <f>IF(N139="znížená",J139,0)</f>
        <v>0</v>
      </c>
      <c r="BG139" s="202">
        <f>IF(N139="zákl. prenesená",J139,0)</f>
        <v>0</v>
      </c>
      <c r="BH139" s="202">
        <f>IF(N139="zníž. prenesená",J139,0)</f>
        <v>0</v>
      </c>
      <c r="BI139" s="202">
        <f>IF(N139="nulová",J139,0)</f>
        <v>0</v>
      </c>
      <c r="BJ139" s="18" t="s">
        <v>93</v>
      </c>
      <c r="BK139" s="202">
        <f>ROUND(I139*H139,2)</f>
        <v>0</v>
      </c>
      <c r="BL139" s="18" t="s">
        <v>212</v>
      </c>
      <c r="BM139" s="201" t="s">
        <v>912</v>
      </c>
    </row>
    <row r="140" s="2" customFormat="1">
      <c r="A140" s="37"/>
      <c r="B140" s="38"/>
      <c r="C140" s="37"/>
      <c r="D140" s="204" t="s">
        <v>913</v>
      </c>
      <c r="E140" s="37"/>
      <c r="F140" s="253" t="s">
        <v>914</v>
      </c>
      <c r="G140" s="37"/>
      <c r="H140" s="37"/>
      <c r="I140" s="254"/>
      <c r="J140" s="37"/>
      <c r="K140" s="37"/>
      <c r="L140" s="38"/>
      <c r="M140" s="227"/>
      <c r="N140" s="228"/>
      <c r="O140" s="81"/>
      <c r="P140" s="81"/>
      <c r="Q140" s="81"/>
      <c r="R140" s="81"/>
      <c r="S140" s="81"/>
      <c r="T140" s="82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8" t="s">
        <v>913</v>
      </c>
      <c r="AU140" s="18" t="s">
        <v>93</v>
      </c>
    </row>
    <row r="141" s="2" customFormat="1" ht="33" customHeight="1">
      <c r="A141" s="37"/>
      <c r="B141" s="188"/>
      <c r="C141" s="189" t="s">
        <v>188</v>
      </c>
      <c r="D141" s="189" t="s">
        <v>142</v>
      </c>
      <c r="E141" s="190" t="s">
        <v>915</v>
      </c>
      <c r="F141" s="191" t="s">
        <v>916</v>
      </c>
      <c r="G141" s="192" t="s">
        <v>169</v>
      </c>
      <c r="H141" s="193">
        <v>3</v>
      </c>
      <c r="I141" s="194"/>
      <c r="J141" s="195">
        <f>ROUND(I141*H141,2)</f>
        <v>0</v>
      </c>
      <c r="K141" s="196"/>
      <c r="L141" s="38"/>
      <c r="M141" s="197" t="s">
        <v>1</v>
      </c>
      <c r="N141" s="198" t="s">
        <v>41</v>
      </c>
      <c r="O141" s="81"/>
      <c r="P141" s="199">
        <f>O141*H141</f>
        <v>0</v>
      </c>
      <c r="Q141" s="199">
        <v>2.5939999999999999E-05</v>
      </c>
      <c r="R141" s="199">
        <f>Q141*H141</f>
        <v>7.7819999999999997E-05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212</v>
      </c>
      <c r="AT141" s="201" t="s">
        <v>142</v>
      </c>
      <c r="AU141" s="201" t="s">
        <v>93</v>
      </c>
      <c r="AY141" s="18" t="s">
        <v>139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8" t="s">
        <v>93</v>
      </c>
      <c r="BK141" s="202">
        <f>ROUND(I141*H141,2)</f>
        <v>0</v>
      </c>
      <c r="BL141" s="18" t="s">
        <v>212</v>
      </c>
      <c r="BM141" s="201" t="s">
        <v>917</v>
      </c>
    </row>
    <row r="142" s="2" customFormat="1" ht="44.25" customHeight="1">
      <c r="A142" s="37"/>
      <c r="B142" s="188"/>
      <c r="C142" s="241" t="s">
        <v>193</v>
      </c>
      <c r="D142" s="241" t="s">
        <v>295</v>
      </c>
      <c r="E142" s="242" t="s">
        <v>918</v>
      </c>
      <c r="F142" s="243" t="s">
        <v>919</v>
      </c>
      <c r="G142" s="244" t="s">
        <v>169</v>
      </c>
      <c r="H142" s="245">
        <v>3</v>
      </c>
      <c r="I142" s="246"/>
      <c r="J142" s="247">
        <f>ROUND(I142*H142,2)</f>
        <v>0</v>
      </c>
      <c r="K142" s="248"/>
      <c r="L142" s="249"/>
      <c r="M142" s="250" t="s">
        <v>1</v>
      </c>
      <c r="N142" s="251" t="s">
        <v>41</v>
      </c>
      <c r="O142" s="81"/>
      <c r="P142" s="199">
        <f>O142*H142</f>
        <v>0</v>
      </c>
      <c r="Q142" s="199">
        <v>0.083640000000000006</v>
      </c>
      <c r="R142" s="199">
        <f>Q142*H142</f>
        <v>0.25092000000000003</v>
      </c>
      <c r="S142" s="199">
        <v>0</v>
      </c>
      <c r="T142" s="20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01" t="s">
        <v>369</v>
      </c>
      <c r="AT142" s="201" t="s">
        <v>295</v>
      </c>
      <c r="AU142" s="201" t="s">
        <v>93</v>
      </c>
      <c r="AY142" s="18" t="s">
        <v>139</v>
      </c>
      <c r="BE142" s="202">
        <f>IF(N142="základná",J142,0)</f>
        <v>0</v>
      </c>
      <c r="BF142" s="202">
        <f>IF(N142="znížená",J142,0)</f>
        <v>0</v>
      </c>
      <c r="BG142" s="202">
        <f>IF(N142="zákl. prenesená",J142,0)</f>
        <v>0</v>
      </c>
      <c r="BH142" s="202">
        <f>IF(N142="zníž. prenesená",J142,0)</f>
        <v>0</v>
      </c>
      <c r="BI142" s="202">
        <f>IF(N142="nulová",J142,0)</f>
        <v>0</v>
      </c>
      <c r="BJ142" s="18" t="s">
        <v>93</v>
      </c>
      <c r="BK142" s="202">
        <f>ROUND(I142*H142,2)</f>
        <v>0</v>
      </c>
      <c r="BL142" s="18" t="s">
        <v>212</v>
      </c>
      <c r="BM142" s="201" t="s">
        <v>920</v>
      </c>
    </row>
    <row r="143" s="2" customFormat="1" ht="24.15" customHeight="1">
      <c r="A143" s="37"/>
      <c r="B143" s="188"/>
      <c r="C143" s="189" t="s">
        <v>197</v>
      </c>
      <c r="D143" s="189" t="s">
        <v>142</v>
      </c>
      <c r="E143" s="190" t="s">
        <v>921</v>
      </c>
      <c r="F143" s="191" t="s">
        <v>922</v>
      </c>
      <c r="G143" s="192" t="s">
        <v>325</v>
      </c>
      <c r="H143" s="252"/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8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212</v>
      </c>
      <c r="AT143" s="201" t="s">
        <v>142</v>
      </c>
      <c r="AU143" s="201" t="s">
        <v>93</v>
      </c>
      <c r="AY143" s="18" t="s">
        <v>139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93</v>
      </c>
      <c r="BK143" s="202">
        <f>ROUND(I143*H143,2)</f>
        <v>0</v>
      </c>
      <c r="BL143" s="18" t="s">
        <v>212</v>
      </c>
      <c r="BM143" s="201" t="s">
        <v>923</v>
      </c>
    </row>
    <row r="144" s="12" customFormat="1" ht="25.92" customHeight="1">
      <c r="A144" s="12"/>
      <c r="B144" s="176"/>
      <c r="C144" s="12"/>
      <c r="D144" s="177" t="s">
        <v>74</v>
      </c>
      <c r="E144" s="178" t="s">
        <v>558</v>
      </c>
      <c r="F144" s="178" t="s">
        <v>559</v>
      </c>
      <c r="G144" s="12"/>
      <c r="H144" s="12"/>
      <c r="I144" s="179"/>
      <c r="J144" s="164">
        <f>BK144</f>
        <v>0</v>
      </c>
      <c r="K144" s="12"/>
      <c r="L144" s="176"/>
      <c r="M144" s="180"/>
      <c r="N144" s="181"/>
      <c r="O144" s="181"/>
      <c r="P144" s="182">
        <f>SUM(P145:P146)</f>
        <v>0</v>
      </c>
      <c r="Q144" s="181"/>
      <c r="R144" s="182">
        <f>SUM(R145:R146)</f>
        <v>0</v>
      </c>
      <c r="S144" s="181"/>
      <c r="T144" s="183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77" t="s">
        <v>166</v>
      </c>
      <c r="AT144" s="184" t="s">
        <v>74</v>
      </c>
      <c r="AU144" s="184" t="s">
        <v>75</v>
      </c>
      <c r="AY144" s="177" t="s">
        <v>139</v>
      </c>
      <c r="BK144" s="185">
        <f>SUM(BK145:BK146)</f>
        <v>0</v>
      </c>
    </row>
    <row r="145" s="2" customFormat="1" ht="16.5" customHeight="1">
      <c r="A145" s="37"/>
      <c r="B145" s="188"/>
      <c r="C145" s="189" t="s">
        <v>201</v>
      </c>
      <c r="D145" s="189" t="s">
        <v>142</v>
      </c>
      <c r="E145" s="190" t="s">
        <v>780</v>
      </c>
      <c r="F145" s="191" t="s">
        <v>781</v>
      </c>
      <c r="G145" s="192" t="s">
        <v>325</v>
      </c>
      <c r="H145" s="252"/>
      <c r="I145" s="194"/>
      <c r="J145" s="195">
        <f>ROUND(I145*H145,2)</f>
        <v>0</v>
      </c>
      <c r="K145" s="196"/>
      <c r="L145" s="38"/>
      <c r="M145" s="197" t="s">
        <v>1</v>
      </c>
      <c r="N145" s="198" t="s">
        <v>41</v>
      </c>
      <c r="O145" s="8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563</v>
      </c>
      <c r="AT145" s="201" t="s">
        <v>142</v>
      </c>
      <c r="AU145" s="201" t="s">
        <v>83</v>
      </c>
      <c r="AY145" s="18" t="s">
        <v>139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8" t="s">
        <v>93</v>
      </c>
      <c r="BK145" s="202">
        <f>ROUND(I145*H145,2)</f>
        <v>0</v>
      </c>
      <c r="BL145" s="18" t="s">
        <v>563</v>
      </c>
      <c r="BM145" s="201" t="s">
        <v>924</v>
      </c>
    </row>
    <row r="146" s="2" customFormat="1" ht="24.15" customHeight="1">
      <c r="A146" s="37"/>
      <c r="B146" s="188"/>
      <c r="C146" s="189" t="s">
        <v>209</v>
      </c>
      <c r="D146" s="189" t="s">
        <v>142</v>
      </c>
      <c r="E146" s="190" t="s">
        <v>561</v>
      </c>
      <c r="F146" s="191" t="s">
        <v>562</v>
      </c>
      <c r="G146" s="192" t="s">
        <v>325</v>
      </c>
      <c r="H146" s="252"/>
      <c r="I146" s="194"/>
      <c r="J146" s="195">
        <f>ROUND(I146*H146,2)</f>
        <v>0</v>
      </c>
      <c r="K146" s="196"/>
      <c r="L146" s="38"/>
      <c r="M146" s="197" t="s">
        <v>1</v>
      </c>
      <c r="N146" s="198" t="s">
        <v>41</v>
      </c>
      <c r="O146" s="81"/>
      <c r="P146" s="199">
        <f>O146*H146</f>
        <v>0</v>
      </c>
      <c r="Q146" s="199">
        <v>0</v>
      </c>
      <c r="R146" s="199">
        <f>Q146*H146</f>
        <v>0</v>
      </c>
      <c r="S146" s="199">
        <v>0</v>
      </c>
      <c r="T146" s="20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01" t="s">
        <v>563</v>
      </c>
      <c r="AT146" s="201" t="s">
        <v>142</v>
      </c>
      <c r="AU146" s="201" t="s">
        <v>83</v>
      </c>
      <c r="AY146" s="18" t="s">
        <v>139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8" t="s">
        <v>93</v>
      </c>
      <c r="BK146" s="202">
        <f>ROUND(I146*H146,2)</f>
        <v>0</v>
      </c>
      <c r="BL146" s="18" t="s">
        <v>563</v>
      </c>
      <c r="BM146" s="201" t="s">
        <v>925</v>
      </c>
    </row>
    <row r="147" s="2" customFormat="1" ht="49.92" customHeight="1">
      <c r="A147" s="37"/>
      <c r="B147" s="38"/>
      <c r="C147" s="37"/>
      <c r="D147" s="37"/>
      <c r="E147" s="178" t="s">
        <v>241</v>
      </c>
      <c r="F147" s="178" t="s">
        <v>242</v>
      </c>
      <c r="G147" s="37"/>
      <c r="H147" s="37"/>
      <c r="I147" s="37"/>
      <c r="J147" s="164">
        <f>BK147</f>
        <v>0</v>
      </c>
      <c r="K147" s="37"/>
      <c r="L147" s="38"/>
      <c r="M147" s="227"/>
      <c r="N147" s="228"/>
      <c r="O147" s="81"/>
      <c r="P147" s="81"/>
      <c r="Q147" s="81"/>
      <c r="R147" s="81"/>
      <c r="S147" s="81"/>
      <c r="T147" s="82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74</v>
      </c>
      <c r="AU147" s="18" t="s">
        <v>75</v>
      </c>
      <c r="AY147" s="18" t="s">
        <v>243</v>
      </c>
      <c r="BK147" s="202">
        <f>SUM(BK148:BK152)</f>
        <v>0</v>
      </c>
    </row>
    <row r="148" s="2" customFormat="1" ht="16.32" customHeight="1">
      <c r="A148" s="37"/>
      <c r="B148" s="38"/>
      <c r="C148" s="229" t="s">
        <v>1</v>
      </c>
      <c r="D148" s="229" t="s">
        <v>142</v>
      </c>
      <c r="E148" s="230" t="s">
        <v>1</v>
      </c>
      <c r="F148" s="231" t="s">
        <v>1</v>
      </c>
      <c r="G148" s="232" t="s">
        <v>1</v>
      </c>
      <c r="H148" s="233"/>
      <c r="I148" s="234"/>
      <c r="J148" s="235">
        <f>BK148</f>
        <v>0</v>
      </c>
      <c r="K148" s="236"/>
      <c r="L148" s="38"/>
      <c r="M148" s="237" t="s">
        <v>1</v>
      </c>
      <c r="N148" s="238" t="s">
        <v>41</v>
      </c>
      <c r="O148" s="81"/>
      <c r="P148" s="81"/>
      <c r="Q148" s="81"/>
      <c r="R148" s="81"/>
      <c r="S148" s="81"/>
      <c r="T148" s="82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8" t="s">
        <v>243</v>
      </c>
      <c r="AU148" s="18" t="s">
        <v>83</v>
      </c>
      <c r="AY148" s="18" t="s">
        <v>243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93</v>
      </c>
      <c r="BK148" s="202">
        <f>I148*H148</f>
        <v>0</v>
      </c>
    </row>
    <row r="149" s="2" customFormat="1" ht="16.32" customHeight="1">
      <c r="A149" s="37"/>
      <c r="B149" s="38"/>
      <c r="C149" s="229" t="s">
        <v>1</v>
      </c>
      <c r="D149" s="229" t="s">
        <v>142</v>
      </c>
      <c r="E149" s="230" t="s">
        <v>1</v>
      </c>
      <c r="F149" s="231" t="s">
        <v>1</v>
      </c>
      <c r="G149" s="232" t="s">
        <v>1</v>
      </c>
      <c r="H149" s="233"/>
      <c r="I149" s="234"/>
      <c r="J149" s="235">
        <f>BK149</f>
        <v>0</v>
      </c>
      <c r="K149" s="236"/>
      <c r="L149" s="38"/>
      <c r="M149" s="237" t="s">
        <v>1</v>
      </c>
      <c r="N149" s="238" t="s">
        <v>41</v>
      </c>
      <c r="O149" s="81"/>
      <c r="P149" s="81"/>
      <c r="Q149" s="81"/>
      <c r="R149" s="81"/>
      <c r="S149" s="81"/>
      <c r="T149" s="8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243</v>
      </c>
      <c r="AU149" s="18" t="s">
        <v>83</v>
      </c>
      <c r="AY149" s="18" t="s">
        <v>243</v>
      </c>
      <c r="BE149" s="202">
        <f>IF(N149="základná",J149,0)</f>
        <v>0</v>
      </c>
      <c r="BF149" s="202">
        <f>IF(N149="znížená",J149,0)</f>
        <v>0</v>
      </c>
      <c r="BG149" s="202">
        <f>IF(N149="zákl. prenesená",J149,0)</f>
        <v>0</v>
      </c>
      <c r="BH149" s="202">
        <f>IF(N149="zníž. prenesená",J149,0)</f>
        <v>0</v>
      </c>
      <c r="BI149" s="202">
        <f>IF(N149="nulová",J149,0)</f>
        <v>0</v>
      </c>
      <c r="BJ149" s="18" t="s">
        <v>93</v>
      </c>
      <c r="BK149" s="202">
        <f>I149*H149</f>
        <v>0</v>
      </c>
    </row>
    <row r="150" s="2" customFormat="1" ht="16.32" customHeight="1">
      <c r="A150" s="37"/>
      <c r="B150" s="38"/>
      <c r="C150" s="229" t="s">
        <v>1</v>
      </c>
      <c r="D150" s="229" t="s">
        <v>142</v>
      </c>
      <c r="E150" s="230" t="s">
        <v>1</v>
      </c>
      <c r="F150" s="231" t="s">
        <v>1</v>
      </c>
      <c r="G150" s="232" t="s">
        <v>1</v>
      </c>
      <c r="H150" s="233"/>
      <c r="I150" s="234"/>
      <c r="J150" s="235">
        <f>BK150</f>
        <v>0</v>
      </c>
      <c r="K150" s="236"/>
      <c r="L150" s="38"/>
      <c r="M150" s="237" t="s">
        <v>1</v>
      </c>
      <c r="N150" s="238" t="s">
        <v>41</v>
      </c>
      <c r="O150" s="81"/>
      <c r="P150" s="81"/>
      <c r="Q150" s="81"/>
      <c r="R150" s="81"/>
      <c r="S150" s="81"/>
      <c r="T150" s="82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8" t="s">
        <v>243</v>
      </c>
      <c r="AU150" s="18" t="s">
        <v>83</v>
      </c>
      <c r="AY150" s="18" t="s">
        <v>243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8" t="s">
        <v>93</v>
      </c>
      <c r="BK150" s="202">
        <f>I150*H150</f>
        <v>0</v>
      </c>
    </row>
    <row r="151" s="2" customFormat="1" ht="16.32" customHeight="1">
      <c r="A151" s="37"/>
      <c r="B151" s="38"/>
      <c r="C151" s="229" t="s">
        <v>1</v>
      </c>
      <c r="D151" s="229" t="s">
        <v>142</v>
      </c>
      <c r="E151" s="230" t="s">
        <v>1</v>
      </c>
      <c r="F151" s="231" t="s">
        <v>1</v>
      </c>
      <c r="G151" s="232" t="s">
        <v>1</v>
      </c>
      <c r="H151" s="233"/>
      <c r="I151" s="234"/>
      <c r="J151" s="235">
        <f>BK151</f>
        <v>0</v>
      </c>
      <c r="K151" s="236"/>
      <c r="L151" s="38"/>
      <c r="M151" s="237" t="s">
        <v>1</v>
      </c>
      <c r="N151" s="238" t="s">
        <v>41</v>
      </c>
      <c r="O151" s="81"/>
      <c r="P151" s="81"/>
      <c r="Q151" s="81"/>
      <c r="R151" s="81"/>
      <c r="S151" s="81"/>
      <c r="T151" s="82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8" t="s">
        <v>243</v>
      </c>
      <c r="AU151" s="18" t="s">
        <v>83</v>
      </c>
      <c r="AY151" s="18" t="s">
        <v>243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8" t="s">
        <v>93</v>
      </c>
      <c r="BK151" s="202">
        <f>I151*H151</f>
        <v>0</v>
      </c>
    </row>
    <row r="152" s="2" customFormat="1" ht="16.32" customHeight="1">
      <c r="A152" s="37"/>
      <c r="B152" s="38"/>
      <c r="C152" s="229" t="s">
        <v>1</v>
      </c>
      <c r="D152" s="229" t="s">
        <v>142</v>
      </c>
      <c r="E152" s="230" t="s">
        <v>1</v>
      </c>
      <c r="F152" s="231" t="s">
        <v>1</v>
      </c>
      <c r="G152" s="232" t="s">
        <v>1</v>
      </c>
      <c r="H152" s="233"/>
      <c r="I152" s="234"/>
      <c r="J152" s="235">
        <f>BK152</f>
        <v>0</v>
      </c>
      <c r="K152" s="236"/>
      <c r="L152" s="38"/>
      <c r="M152" s="237" t="s">
        <v>1</v>
      </c>
      <c r="N152" s="238" t="s">
        <v>41</v>
      </c>
      <c r="O152" s="239"/>
      <c r="P152" s="239"/>
      <c r="Q152" s="239"/>
      <c r="R152" s="239"/>
      <c r="S152" s="239"/>
      <c r="T152" s="240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8" t="s">
        <v>243</v>
      </c>
      <c r="AU152" s="18" t="s">
        <v>83</v>
      </c>
      <c r="AY152" s="18" t="s">
        <v>243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8" t="s">
        <v>93</v>
      </c>
      <c r="BK152" s="202">
        <f>I152*H152</f>
        <v>0</v>
      </c>
    </row>
    <row r="153" s="2" customFormat="1" ht="6.96" customHeight="1">
      <c r="A153" s="37"/>
      <c r="B153" s="64"/>
      <c r="C153" s="65"/>
      <c r="D153" s="65"/>
      <c r="E153" s="65"/>
      <c r="F153" s="65"/>
      <c r="G153" s="65"/>
      <c r="H153" s="65"/>
      <c r="I153" s="65"/>
      <c r="J153" s="65"/>
      <c r="K153" s="65"/>
      <c r="L153" s="38"/>
      <c r="M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</sheetData>
  <autoFilter ref="C121:K15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dataValidations count="2">
    <dataValidation type="list" allowBlank="1" showInputMessage="1" showErrorMessage="1" error="Povolené sú hodnoty K, M." sqref="D148:D153">
      <formula1>"K, M"</formula1>
    </dataValidation>
    <dataValidation type="list" allowBlank="1" showInputMessage="1" showErrorMessage="1" error="Povolené sú hodnoty základná, znížená, nulová." sqref="N148:N153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109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926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31" t="s">
        <v>18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568</v>
      </c>
      <c r="G12" s="37"/>
      <c r="H12" s="37"/>
      <c r="I12" s="31" t="s">
        <v>21</v>
      </c>
      <c r="J12" s="73" t="str">
        <f>'Rekapitulácia stavby'!AN8</f>
        <v>31. 5. 2024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31" t="s">
        <v>24</v>
      </c>
      <c r="J14" s="26" t="str">
        <f>IF('Rekapitulácia stavby'!AN10="","",'Rekapitulácia stavby'!AN10)</f>
        <v/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IF('Rekapitulácia stavby'!E11="","",'Rekapitulácia stavby'!E11)</f>
        <v>Odvoz a likvidácia odpadu a.s.</v>
      </c>
      <c r="F15" s="37"/>
      <c r="G15" s="37"/>
      <c r="H15" s="37"/>
      <c r="I15" s="31" t="s">
        <v>26</v>
      </c>
      <c r="J15" s="26" t="str">
        <f>IF('Rekapitulácia stavby'!AN11="","",'Rekapitulácia stavby'!AN11)</f>
        <v/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24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26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24</v>
      </c>
      <c r="J20" s="26" t="str">
        <f>IF('Rekapitulácia stavby'!AN16="","",'Rekapitulácia stavby'!AN16)</f>
        <v/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IF('Rekapitulácia stavby'!E17="","",'Rekapitulácia stavby'!E17)</f>
        <v>HR-PROJECT s.r.o.</v>
      </c>
      <c r="F21" s="37"/>
      <c r="G21" s="37"/>
      <c r="H21" s="37"/>
      <c r="I21" s="31" t="s">
        <v>26</v>
      </c>
      <c r="J21" s="26" t="str">
        <f>IF('Rekapitulácia stavby'!AN17="","",'Rekapitulácia stavby'!AN17)</f>
        <v/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24</v>
      </c>
      <c r="J23" s="26" t="str">
        <f>IF('Rekapitulácia stavby'!AN19="","",'Rekapitulácia stavby'!AN19)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IF('Rekapitulácia stavby'!E20="","",'Rekapitulácia stavby'!E20)</f>
        <v>Vladimír Pilnik</v>
      </c>
      <c r="F24" s="37"/>
      <c r="G24" s="37"/>
      <c r="H24" s="37"/>
      <c r="I24" s="31" t="s">
        <v>26</v>
      </c>
      <c r="J24" s="26" t="str">
        <f>IF('Rekapitulácia stavby'!AN20="","",'Rekapitulácia stavby'!AN20)</f>
        <v/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4"/>
      <c r="B27" s="135"/>
      <c r="C27" s="134"/>
      <c r="D27" s="134"/>
      <c r="E27" s="35" t="s">
        <v>1</v>
      </c>
      <c r="F27" s="35"/>
      <c r="G27" s="35"/>
      <c r="H27" s="35"/>
      <c r="I27" s="134"/>
      <c r="J27" s="134"/>
      <c r="K27" s="134"/>
      <c r="L27" s="136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7" t="s">
        <v>35</v>
      </c>
      <c r="E30" s="37"/>
      <c r="F30" s="37"/>
      <c r="G30" s="37"/>
      <c r="H30" s="37"/>
      <c r="I30" s="37"/>
      <c r="J30" s="100">
        <f>ROUND(J123, 2)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42" t="s">
        <v>36</v>
      </c>
      <c r="J32" s="42" t="s">
        <v>38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8" t="s">
        <v>39</v>
      </c>
      <c r="E33" s="44" t="s">
        <v>40</v>
      </c>
      <c r="F33" s="139">
        <f>ROUND((ROUND((SUM(BE123:BE173)),  2) + SUM(BE175:BE179)), 2)</f>
        <v>0</v>
      </c>
      <c r="G33" s="140"/>
      <c r="H33" s="140"/>
      <c r="I33" s="141">
        <v>0.20000000000000001</v>
      </c>
      <c r="J33" s="139">
        <f>ROUND((ROUND(((SUM(BE123:BE173))*I33),  2) + (SUM(BE175:BE179)*I33)), 2)</f>
        <v>0</v>
      </c>
      <c r="K33" s="37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44" t="s">
        <v>41</v>
      </c>
      <c r="F34" s="139">
        <f>ROUND((ROUND((SUM(BF123:BF173)),  2) + SUM(BF175:BF179)), 2)</f>
        <v>0</v>
      </c>
      <c r="G34" s="140"/>
      <c r="H34" s="140"/>
      <c r="I34" s="141">
        <v>0.20000000000000001</v>
      </c>
      <c r="J34" s="139">
        <f>ROUND((ROUND(((SUM(BF123:BF173))*I34),  2) + (SUM(BF175:BF179)*I34)), 2)</f>
        <v>0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42">
        <f>ROUND((ROUND((SUM(BG123:BG173)),  2) + SUM(BG175:BG179)), 2)</f>
        <v>0</v>
      </c>
      <c r="G35" s="37"/>
      <c r="H35" s="37"/>
      <c r="I35" s="143">
        <v>0.20000000000000001</v>
      </c>
      <c r="J35" s="142">
        <f>0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42">
        <f>ROUND((ROUND((SUM(BH123:BH173)),  2) + SUM(BH175:BH179)), 2)</f>
        <v>0</v>
      </c>
      <c r="G36" s="37"/>
      <c r="H36" s="37"/>
      <c r="I36" s="143">
        <v>0.20000000000000001</v>
      </c>
      <c r="J36" s="142">
        <f>0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44" t="s">
        <v>44</v>
      </c>
      <c r="F37" s="139">
        <f>ROUND((ROUND((SUM(BI123:BI173)),  2) + SUM(BI175:BI179)), 2)</f>
        <v>0</v>
      </c>
      <c r="G37" s="140"/>
      <c r="H37" s="140"/>
      <c r="I37" s="141">
        <v>0</v>
      </c>
      <c r="J37" s="139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44"/>
      <c r="D39" s="145" t="s">
        <v>45</v>
      </c>
      <c r="E39" s="85"/>
      <c r="F39" s="85"/>
      <c r="G39" s="146" t="s">
        <v>46</v>
      </c>
      <c r="H39" s="147" t="s">
        <v>47</v>
      </c>
      <c r="I39" s="85"/>
      <c r="J39" s="148">
        <f>SUM(J30:J37)</f>
        <v>0</v>
      </c>
      <c r="K39" s="149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>04 - Zdravotechnika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 xml:space="preserve"> </v>
      </c>
      <c r="G89" s="37"/>
      <c r="H89" s="37"/>
      <c r="I89" s="31" t="s">
        <v>21</v>
      </c>
      <c r="J89" s="73" t="str">
        <f>IF(J12="","",J12)</f>
        <v>31. 5. 2024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7"/>
      <c r="E91" s="37"/>
      <c r="F91" s="26" t="str">
        <f>E15</f>
        <v>Odvoz a likvidácia odpadu a.s.</v>
      </c>
      <c r="G91" s="37"/>
      <c r="H91" s="37"/>
      <c r="I91" s="31" t="s">
        <v>29</v>
      </c>
      <c r="J91" s="35" t="str">
        <f>E21</f>
        <v>HR-PROJECT s.r.o.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Vladimír Pilnik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2" t="s">
        <v>112</v>
      </c>
      <c r="D94" s="144"/>
      <c r="E94" s="144"/>
      <c r="F94" s="144"/>
      <c r="G94" s="144"/>
      <c r="H94" s="144"/>
      <c r="I94" s="144"/>
      <c r="J94" s="153" t="s">
        <v>113</v>
      </c>
      <c r="K94" s="144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4" t="s">
        <v>114</v>
      </c>
      <c r="D96" s="37"/>
      <c r="E96" s="37"/>
      <c r="F96" s="37"/>
      <c r="G96" s="37"/>
      <c r="H96" s="37"/>
      <c r="I96" s="37"/>
      <c r="J96" s="100">
        <f>J123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115</v>
      </c>
    </row>
    <row r="97" s="9" customFormat="1" ht="24.96" customHeight="1">
      <c r="A97" s="9"/>
      <c r="B97" s="155"/>
      <c r="C97" s="9"/>
      <c r="D97" s="156" t="s">
        <v>118</v>
      </c>
      <c r="E97" s="157"/>
      <c r="F97" s="157"/>
      <c r="G97" s="157"/>
      <c r="H97" s="157"/>
      <c r="I97" s="157"/>
      <c r="J97" s="158">
        <f>J124</f>
        <v>0</v>
      </c>
      <c r="K97" s="9"/>
      <c r="L97" s="15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927</v>
      </c>
      <c r="E98" s="161"/>
      <c r="F98" s="161"/>
      <c r="G98" s="161"/>
      <c r="H98" s="161"/>
      <c r="I98" s="161"/>
      <c r="J98" s="162">
        <f>J125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928</v>
      </c>
      <c r="E99" s="161"/>
      <c r="F99" s="161"/>
      <c r="G99" s="161"/>
      <c r="H99" s="161"/>
      <c r="I99" s="161"/>
      <c r="J99" s="162">
        <f>J133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9"/>
      <c r="C100" s="10"/>
      <c r="D100" s="160" t="s">
        <v>929</v>
      </c>
      <c r="E100" s="161"/>
      <c r="F100" s="161"/>
      <c r="G100" s="161"/>
      <c r="H100" s="161"/>
      <c r="I100" s="161"/>
      <c r="J100" s="162">
        <f>J139</f>
        <v>0</v>
      </c>
      <c r="K100" s="10"/>
      <c r="L100" s="15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9"/>
      <c r="C101" s="10"/>
      <c r="D101" s="160" t="s">
        <v>119</v>
      </c>
      <c r="E101" s="161"/>
      <c r="F101" s="161"/>
      <c r="G101" s="161"/>
      <c r="H101" s="161"/>
      <c r="I101" s="161"/>
      <c r="J101" s="162">
        <f>J168</f>
        <v>0</v>
      </c>
      <c r="K101" s="10"/>
      <c r="L101" s="15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55"/>
      <c r="C102" s="9"/>
      <c r="D102" s="156" t="s">
        <v>255</v>
      </c>
      <c r="E102" s="157"/>
      <c r="F102" s="157"/>
      <c r="G102" s="157"/>
      <c r="H102" s="157"/>
      <c r="I102" s="157"/>
      <c r="J102" s="158">
        <f>J171</f>
        <v>0</v>
      </c>
      <c r="K102" s="9"/>
      <c r="L102" s="15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1.84" customHeight="1">
      <c r="A103" s="9"/>
      <c r="B103" s="155"/>
      <c r="C103" s="9"/>
      <c r="D103" s="163" t="s">
        <v>124</v>
      </c>
      <c r="E103" s="9"/>
      <c r="F103" s="9"/>
      <c r="G103" s="9"/>
      <c r="H103" s="9"/>
      <c r="I103" s="9"/>
      <c r="J103" s="164">
        <f>J174</f>
        <v>0</v>
      </c>
      <c r="K103" s="9"/>
      <c r="L103" s="15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7"/>
      <c r="B104" s="38"/>
      <c r="C104" s="37"/>
      <c r="D104" s="37"/>
      <c r="E104" s="37"/>
      <c r="F104" s="37"/>
      <c r="G104" s="37"/>
      <c r="H104" s="37"/>
      <c r="I104" s="37"/>
      <c r="J104" s="37"/>
      <c r="K104" s="37"/>
      <c r="L104" s="59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59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125</v>
      </c>
      <c r="D110" s="37"/>
      <c r="E110" s="37"/>
      <c r="F110" s="37"/>
      <c r="G110" s="37"/>
      <c r="H110" s="37"/>
      <c r="I110" s="37"/>
      <c r="J110" s="37"/>
      <c r="K110" s="37"/>
      <c r="L110" s="59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7"/>
      <c r="D111" s="37"/>
      <c r="E111" s="37"/>
      <c r="F111" s="37"/>
      <c r="G111" s="37"/>
      <c r="H111" s="37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15</v>
      </c>
      <c r="D112" s="37"/>
      <c r="E112" s="37"/>
      <c r="F112" s="37"/>
      <c r="G112" s="37"/>
      <c r="H112" s="37"/>
      <c r="I112" s="37"/>
      <c r="J112" s="37"/>
      <c r="K112" s="37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26.25" customHeight="1">
      <c r="A113" s="37"/>
      <c r="B113" s="38"/>
      <c r="C113" s="37"/>
      <c r="D113" s="37"/>
      <c r="E113" s="133" t="str">
        <f>E7</f>
        <v>Rekonštrukcia a prestavba skladových priestorov na kancelárske priestory</v>
      </c>
      <c r="F113" s="31"/>
      <c r="G113" s="31"/>
      <c r="H113" s="31"/>
      <c r="I113" s="37"/>
      <c r="J113" s="37"/>
      <c r="K113" s="37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109</v>
      </c>
      <c r="D114" s="37"/>
      <c r="E114" s="37"/>
      <c r="F114" s="37"/>
      <c r="G114" s="37"/>
      <c r="H114" s="37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7"/>
      <c r="D115" s="37"/>
      <c r="E115" s="71" t="str">
        <f>E9</f>
        <v>04 - Zdravotechnika</v>
      </c>
      <c r="F115" s="37"/>
      <c r="G115" s="37"/>
      <c r="H115" s="37"/>
      <c r="I115" s="37"/>
      <c r="J115" s="37"/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19</v>
      </c>
      <c r="D117" s="37"/>
      <c r="E117" s="37"/>
      <c r="F117" s="26" t="str">
        <f>F12</f>
        <v xml:space="preserve"> </v>
      </c>
      <c r="G117" s="37"/>
      <c r="H117" s="37"/>
      <c r="I117" s="31" t="s">
        <v>21</v>
      </c>
      <c r="J117" s="73" t="str">
        <f>IF(J12="","",J12)</f>
        <v>31. 5. 2024</v>
      </c>
      <c r="K117" s="3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7"/>
      <c r="D118" s="37"/>
      <c r="E118" s="37"/>
      <c r="F118" s="37"/>
      <c r="G118" s="37"/>
      <c r="H118" s="37"/>
      <c r="I118" s="37"/>
      <c r="J118" s="37"/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23</v>
      </c>
      <c r="D119" s="37"/>
      <c r="E119" s="37"/>
      <c r="F119" s="26" t="str">
        <f>E15</f>
        <v>Odvoz a likvidácia odpadu a.s.</v>
      </c>
      <c r="G119" s="37"/>
      <c r="H119" s="37"/>
      <c r="I119" s="31" t="s">
        <v>29</v>
      </c>
      <c r="J119" s="35" t="str">
        <f>E21</f>
        <v>HR-PROJECT s.r.o.</v>
      </c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7"/>
      <c r="E120" s="37"/>
      <c r="F120" s="26" t="str">
        <f>IF(E18="","",E18)</f>
        <v>Vyplň údaj</v>
      </c>
      <c r="G120" s="37"/>
      <c r="H120" s="37"/>
      <c r="I120" s="31" t="s">
        <v>32</v>
      </c>
      <c r="J120" s="35" t="str">
        <f>E24</f>
        <v>Vladimír Pilnik</v>
      </c>
      <c r="K120" s="37"/>
      <c r="L120" s="59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9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65"/>
      <c r="B122" s="166"/>
      <c r="C122" s="167" t="s">
        <v>126</v>
      </c>
      <c r="D122" s="168" t="s">
        <v>60</v>
      </c>
      <c r="E122" s="168" t="s">
        <v>56</v>
      </c>
      <c r="F122" s="168" t="s">
        <v>57</v>
      </c>
      <c r="G122" s="168" t="s">
        <v>127</v>
      </c>
      <c r="H122" s="168" t="s">
        <v>128</v>
      </c>
      <c r="I122" s="168" t="s">
        <v>129</v>
      </c>
      <c r="J122" s="169" t="s">
        <v>113</v>
      </c>
      <c r="K122" s="170" t="s">
        <v>130</v>
      </c>
      <c r="L122" s="171"/>
      <c r="M122" s="90" t="s">
        <v>1</v>
      </c>
      <c r="N122" s="91" t="s">
        <v>39</v>
      </c>
      <c r="O122" s="91" t="s">
        <v>131</v>
      </c>
      <c r="P122" s="91" t="s">
        <v>132</v>
      </c>
      <c r="Q122" s="91" t="s">
        <v>133</v>
      </c>
      <c r="R122" s="91" t="s">
        <v>134</v>
      </c>
      <c r="S122" s="91" t="s">
        <v>135</v>
      </c>
      <c r="T122" s="92" t="s">
        <v>136</v>
      </c>
      <c r="U122" s="165"/>
      <c r="V122" s="165"/>
      <c r="W122" s="165"/>
      <c r="X122" s="165"/>
      <c r="Y122" s="165"/>
      <c r="Z122" s="165"/>
      <c r="AA122" s="165"/>
      <c r="AB122" s="165"/>
      <c r="AC122" s="165"/>
      <c r="AD122" s="165"/>
      <c r="AE122" s="165"/>
    </row>
    <row r="123" s="2" customFormat="1" ht="22.8" customHeight="1">
      <c r="A123" s="37"/>
      <c r="B123" s="38"/>
      <c r="C123" s="97" t="s">
        <v>114</v>
      </c>
      <c r="D123" s="37"/>
      <c r="E123" s="37"/>
      <c r="F123" s="37"/>
      <c r="G123" s="37"/>
      <c r="H123" s="37"/>
      <c r="I123" s="37"/>
      <c r="J123" s="172">
        <f>BK123</f>
        <v>0</v>
      </c>
      <c r="K123" s="37"/>
      <c r="L123" s="38"/>
      <c r="M123" s="93"/>
      <c r="N123" s="77"/>
      <c r="O123" s="94"/>
      <c r="P123" s="173">
        <f>P124+P171+P174</f>
        <v>0</v>
      </c>
      <c r="Q123" s="94"/>
      <c r="R123" s="173">
        <f>R124+R171+R174</f>
        <v>0.10317398999999999</v>
      </c>
      <c r="S123" s="94"/>
      <c r="T123" s="174">
        <f>T124+T171+T174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8" t="s">
        <v>74</v>
      </c>
      <c r="AU123" s="18" t="s">
        <v>115</v>
      </c>
      <c r="BK123" s="175">
        <f>BK124+BK171+BK174</f>
        <v>0</v>
      </c>
    </row>
    <row r="124" s="12" customFormat="1" ht="25.92" customHeight="1">
      <c r="A124" s="12"/>
      <c r="B124" s="176"/>
      <c r="C124" s="12"/>
      <c r="D124" s="177" t="s">
        <v>74</v>
      </c>
      <c r="E124" s="178" t="s">
        <v>205</v>
      </c>
      <c r="F124" s="178" t="s">
        <v>206</v>
      </c>
      <c r="G124" s="12"/>
      <c r="H124" s="12"/>
      <c r="I124" s="179"/>
      <c r="J124" s="164">
        <f>BK124</f>
        <v>0</v>
      </c>
      <c r="K124" s="12"/>
      <c r="L124" s="176"/>
      <c r="M124" s="180"/>
      <c r="N124" s="181"/>
      <c r="O124" s="181"/>
      <c r="P124" s="182">
        <f>P125+P133+P139+P168</f>
        <v>0</v>
      </c>
      <c r="Q124" s="181"/>
      <c r="R124" s="182">
        <f>R125+R133+R139+R168</f>
        <v>0.10317398999999999</v>
      </c>
      <c r="S124" s="181"/>
      <c r="T124" s="183">
        <f>T125+T133+T139+T168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77" t="s">
        <v>93</v>
      </c>
      <c r="AT124" s="184" t="s">
        <v>74</v>
      </c>
      <c r="AU124" s="184" t="s">
        <v>75</v>
      </c>
      <c r="AY124" s="177" t="s">
        <v>139</v>
      </c>
      <c r="BK124" s="185">
        <f>BK125+BK133+BK139+BK168</f>
        <v>0</v>
      </c>
    </row>
    <row r="125" s="12" customFormat="1" ht="22.8" customHeight="1">
      <c r="A125" s="12"/>
      <c r="B125" s="176"/>
      <c r="C125" s="12"/>
      <c r="D125" s="177" t="s">
        <v>74</v>
      </c>
      <c r="E125" s="186" t="s">
        <v>930</v>
      </c>
      <c r="F125" s="186" t="s">
        <v>931</v>
      </c>
      <c r="G125" s="12"/>
      <c r="H125" s="12"/>
      <c r="I125" s="179"/>
      <c r="J125" s="187">
        <f>BK125</f>
        <v>0</v>
      </c>
      <c r="K125" s="12"/>
      <c r="L125" s="176"/>
      <c r="M125" s="180"/>
      <c r="N125" s="181"/>
      <c r="O125" s="181"/>
      <c r="P125" s="182">
        <f>SUM(P126:P132)</f>
        <v>0</v>
      </c>
      <c r="Q125" s="181"/>
      <c r="R125" s="182">
        <f>SUM(R126:R132)</f>
        <v>0.0168687</v>
      </c>
      <c r="S125" s="181"/>
      <c r="T125" s="183">
        <f>SUM(T126:T132)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77" t="s">
        <v>93</v>
      </c>
      <c r="AT125" s="184" t="s">
        <v>74</v>
      </c>
      <c r="AU125" s="184" t="s">
        <v>83</v>
      </c>
      <c r="AY125" s="177" t="s">
        <v>139</v>
      </c>
      <c r="BK125" s="185">
        <f>SUM(BK126:BK132)</f>
        <v>0</v>
      </c>
    </row>
    <row r="126" s="2" customFormat="1" ht="21.75" customHeight="1">
      <c r="A126" s="37"/>
      <c r="B126" s="188"/>
      <c r="C126" s="189" t="s">
        <v>398</v>
      </c>
      <c r="D126" s="189" t="s">
        <v>142</v>
      </c>
      <c r="E126" s="190" t="s">
        <v>932</v>
      </c>
      <c r="F126" s="191" t="s">
        <v>933</v>
      </c>
      <c r="G126" s="192" t="s">
        <v>158</v>
      </c>
      <c r="H126" s="193">
        <v>10</v>
      </c>
      <c r="I126" s="194"/>
      <c r="J126" s="195">
        <f>ROUND(I126*H126,2)</f>
        <v>0</v>
      </c>
      <c r="K126" s="196"/>
      <c r="L126" s="38"/>
      <c r="M126" s="197" t="s">
        <v>1</v>
      </c>
      <c r="N126" s="198" t="s">
        <v>41</v>
      </c>
      <c r="O126" s="81"/>
      <c r="P126" s="199">
        <f>O126*H126</f>
        <v>0</v>
      </c>
      <c r="Q126" s="199">
        <v>0.0008319</v>
      </c>
      <c r="R126" s="199">
        <f>Q126*H126</f>
        <v>0.008319</v>
      </c>
      <c r="S126" s="199">
        <v>0</v>
      </c>
      <c r="T126" s="20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1" t="s">
        <v>212</v>
      </c>
      <c r="AT126" s="201" t="s">
        <v>142</v>
      </c>
      <c r="AU126" s="201" t="s">
        <v>93</v>
      </c>
      <c r="AY126" s="18" t="s">
        <v>139</v>
      </c>
      <c r="BE126" s="202">
        <f>IF(N126="základná",J126,0)</f>
        <v>0</v>
      </c>
      <c r="BF126" s="202">
        <f>IF(N126="znížená",J126,0)</f>
        <v>0</v>
      </c>
      <c r="BG126" s="202">
        <f>IF(N126="zákl. prenesená",J126,0)</f>
        <v>0</v>
      </c>
      <c r="BH126" s="202">
        <f>IF(N126="zníž. prenesená",J126,0)</f>
        <v>0</v>
      </c>
      <c r="BI126" s="202">
        <f>IF(N126="nulová",J126,0)</f>
        <v>0</v>
      </c>
      <c r="BJ126" s="18" t="s">
        <v>93</v>
      </c>
      <c r="BK126" s="202">
        <f>ROUND(I126*H126,2)</f>
        <v>0</v>
      </c>
      <c r="BL126" s="18" t="s">
        <v>212</v>
      </c>
      <c r="BM126" s="201" t="s">
        <v>934</v>
      </c>
    </row>
    <row r="127" s="2" customFormat="1" ht="21.75" customHeight="1">
      <c r="A127" s="37"/>
      <c r="B127" s="188"/>
      <c r="C127" s="189" t="s">
        <v>403</v>
      </c>
      <c r="D127" s="189" t="s">
        <v>142</v>
      </c>
      <c r="E127" s="190" t="s">
        <v>935</v>
      </c>
      <c r="F127" s="191" t="s">
        <v>936</v>
      </c>
      <c r="G127" s="192" t="s">
        <v>158</v>
      </c>
      <c r="H127" s="193">
        <v>5</v>
      </c>
      <c r="I127" s="194"/>
      <c r="J127" s="195">
        <f>ROUND(I127*H127,2)</f>
        <v>0</v>
      </c>
      <c r="K127" s="196"/>
      <c r="L127" s="38"/>
      <c r="M127" s="197" t="s">
        <v>1</v>
      </c>
      <c r="N127" s="198" t="s">
        <v>41</v>
      </c>
      <c r="O127" s="81"/>
      <c r="P127" s="199">
        <f>O127*H127</f>
        <v>0</v>
      </c>
      <c r="Q127" s="199">
        <v>0.0015171399999999999</v>
      </c>
      <c r="R127" s="199">
        <f>Q127*H127</f>
        <v>0.0075856999999999999</v>
      </c>
      <c r="S127" s="199">
        <v>0</v>
      </c>
      <c r="T127" s="200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01" t="s">
        <v>212</v>
      </c>
      <c r="AT127" s="201" t="s">
        <v>142</v>
      </c>
      <c r="AU127" s="201" t="s">
        <v>93</v>
      </c>
      <c r="AY127" s="18" t="s">
        <v>139</v>
      </c>
      <c r="BE127" s="202">
        <f>IF(N127="základná",J127,0)</f>
        <v>0</v>
      </c>
      <c r="BF127" s="202">
        <f>IF(N127="znížená",J127,0)</f>
        <v>0</v>
      </c>
      <c r="BG127" s="202">
        <f>IF(N127="zákl. prenesená",J127,0)</f>
        <v>0</v>
      </c>
      <c r="BH127" s="202">
        <f>IF(N127="zníž. prenesená",J127,0)</f>
        <v>0</v>
      </c>
      <c r="BI127" s="202">
        <f>IF(N127="nulová",J127,0)</f>
        <v>0</v>
      </c>
      <c r="BJ127" s="18" t="s">
        <v>93</v>
      </c>
      <c r="BK127" s="202">
        <f>ROUND(I127*H127,2)</f>
        <v>0</v>
      </c>
      <c r="BL127" s="18" t="s">
        <v>212</v>
      </c>
      <c r="BM127" s="201" t="s">
        <v>937</v>
      </c>
    </row>
    <row r="128" s="2" customFormat="1" ht="24.15" customHeight="1">
      <c r="A128" s="37"/>
      <c r="B128" s="188"/>
      <c r="C128" s="189" t="s">
        <v>407</v>
      </c>
      <c r="D128" s="189" t="s">
        <v>142</v>
      </c>
      <c r="E128" s="190" t="s">
        <v>938</v>
      </c>
      <c r="F128" s="191" t="s">
        <v>939</v>
      </c>
      <c r="G128" s="192" t="s">
        <v>169</v>
      </c>
      <c r="H128" s="193">
        <v>1</v>
      </c>
      <c r="I128" s="194"/>
      <c r="J128" s="195">
        <f>ROUND(I128*H128,2)</f>
        <v>0</v>
      </c>
      <c r="K128" s="196"/>
      <c r="L128" s="38"/>
      <c r="M128" s="197" t="s">
        <v>1</v>
      </c>
      <c r="N128" s="198" t="s">
        <v>41</v>
      </c>
      <c r="O128" s="8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1" t="s">
        <v>212</v>
      </c>
      <c r="AT128" s="201" t="s">
        <v>142</v>
      </c>
      <c r="AU128" s="201" t="s">
        <v>93</v>
      </c>
      <c r="AY128" s="18" t="s">
        <v>139</v>
      </c>
      <c r="BE128" s="202">
        <f>IF(N128="základná",J128,0)</f>
        <v>0</v>
      </c>
      <c r="BF128" s="202">
        <f>IF(N128="znížená",J128,0)</f>
        <v>0</v>
      </c>
      <c r="BG128" s="202">
        <f>IF(N128="zákl. prenesená",J128,0)</f>
        <v>0</v>
      </c>
      <c r="BH128" s="202">
        <f>IF(N128="zníž. prenesená",J128,0)</f>
        <v>0</v>
      </c>
      <c r="BI128" s="202">
        <f>IF(N128="nulová",J128,0)</f>
        <v>0</v>
      </c>
      <c r="BJ128" s="18" t="s">
        <v>93</v>
      </c>
      <c r="BK128" s="202">
        <f>ROUND(I128*H128,2)</f>
        <v>0</v>
      </c>
      <c r="BL128" s="18" t="s">
        <v>212</v>
      </c>
      <c r="BM128" s="201" t="s">
        <v>940</v>
      </c>
    </row>
    <row r="129" s="2" customFormat="1" ht="16.5" customHeight="1">
      <c r="A129" s="37"/>
      <c r="B129" s="188"/>
      <c r="C129" s="189" t="s">
        <v>344</v>
      </c>
      <c r="D129" s="189" t="s">
        <v>142</v>
      </c>
      <c r="E129" s="190" t="s">
        <v>941</v>
      </c>
      <c r="F129" s="191" t="s">
        <v>942</v>
      </c>
      <c r="G129" s="192" t="s">
        <v>169</v>
      </c>
      <c r="H129" s="193">
        <v>1</v>
      </c>
      <c r="I129" s="194"/>
      <c r="J129" s="195">
        <f>ROUND(I129*H129,2)</f>
        <v>0</v>
      </c>
      <c r="K129" s="196"/>
      <c r="L129" s="38"/>
      <c r="M129" s="197" t="s">
        <v>1</v>
      </c>
      <c r="N129" s="198" t="s">
        <v>41</v>
      </c>
      <c r="O129" s="81"/>
      <c r="P129" s="199">
        <f>O129*H129</f>
        <v>0</v>
      </c>
      <c r="Q129" s="199">
        <v>0.00096400000000000001</v>
      </c>
      <c r="R129" s="199">
        <f>Q129*H129</f>
        <v>0.00096400000000000001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212</v>
      </c>
      <c r="AT129" s="201" t="s">
        <v>142</v>
      </c>
      <c r="AU129" s="201" t="s">
        <v>93</v>
      </c>
      <c r="AY129" s="18" t="s">
        <v>139</v>
      </c>
      <c r="BE129" s="202">
        <f>IF(N129="základná",J129,0)</f>
        <v>0</v>
      </c>
      <c r="BF129" s="202">
        <f>IF(N129="znížená",J129,0)</f>
        <v>0</v>
      </c>
      <c r="BG129" s="202">
        <f>IF(N129="zákl. prenesená",J129,0)</f>
        <v>0</v>
      </c>
      <c r="BH129" s="202">
        <f>IF(N129="zníž. prenesená",J129,0)</f>
        <v>0</v>
      </c>
      <c r="BI129" s="202">
        <f>IF(N129="nulová",J129,0)</f>
        <v>0</v>
      </c>
      <c r="BJ129" s="18" t="s">
        <v>93</v>
      </c>
      <c r="BK129" s="202">
        <f>ROUND(I129*H129,2)</f>
        <v>0</v>
      </c>
      <c r="BL129" s="18" t="s">
        <v>212</v>
      </c>
      <c r="BM129" s="201" t="s">
        <v>943</v>
      </c>
    </row>
    <row r="130" s="2" customFormat="1" ht="21.75" customHeight="1">
      <c r="A130" s="37"/>
      <c r="B130" s="188"/>
      <c r="C130" s="241" t="s">
        <v>348</v>
      </c>
      <c r="D130" s="241" t="s">
        <v>295</v>
      </c>
      <c r="E130" s="242" t="s">
        <v>944</v>
      </c>
      <c r="F130" s="243" t="s">
        <v>945</v>
      </c>
      <c r="G130" s="244" t="s">
        <v>169</v>
      </c>
      <c r="H130" s="245">
        <v>1</v>
      </c>
      <c r="I130" s="246"/>
      <c r="J130" s="247">
        <f>ROUND(I130*H130,2)</f>
        <v>0</v>
      </c>
      <c r="K130" s="248"/>
      <c r="L130" s="249"/>
      <c r="M130" s="250" t="s">
        <v>1</v>
      </c>
      <c r="N130" s="251" t="s">
        <v>41</v>
      </c>
      <c r="O130" s="8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369</v>
      </c>
      <c r="AT130" s="201" t="s">
        <v>295</v>
      </c>
      <c r="AU130" s="201" t="s">
        <v>93</v>
      </c>
      <c r="AY130" s="18" t="s">
        <v>139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8" t="s">
        <v>93</v>
      </c>
      <c r="BK130" s="202">
        <f>ROUND(I130*H130,2)</f>
        <v>0</v>
      </c>
      <c r="BL130" s="18" t="s">
        <v>212</v>
      </c>
      <c r="BM130" s="201" t="s">
        <v>946</v>
      </c>
    </row>
    <row r="131" s="2" customFormat="1">
      <c r="A131" s="37"/>
      <c r="B131" s="38"/>
      <c r="C131" s="37"/>
      <c r="D131" s="204" t="s">
        <v>913</v>
      </c>
      <c r="E131" s="37"/>
      <c r="F131" s="253" t="s">
        <v>947</v>
      </c>
      <c r="G131" s="37"/>
      <c r="H131" s="37"/>
      <c r="I131" s="254"/>
      <c r="J131" s="37"/>
      <c r="K131" s="37"/>
      <c r="L131" s="38"/>
      <c r="M131" s="227"/>
      <c r="N131" s="228"/>
      <c r="O131" s="81"/>
      <c r="P131" s="81"/>
      <c r="Q131" s="81"/>
      <c r="R131" s="81"/>
      <c r="S131" s="81"/>
      <c r="T131" s="82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8" t="s">
        <v>913</v>
      </c>
      <c r="AU131" s="18" t="s">
        <v>93</v>
      </c>
    </row>
    <row r="132" s="2" customFormat="1" ht="24.15" customHeight="1">
      <c r="A132" s="37"/>
      <c r="B132" s="188"/>
      <c r="C132" s="189" t="s">
        <v>411</v>
      </c>
      <c r="D132" s="189" t="s">
        <v>142</v>
      </c>
      <c r="E132" s="190" t="s">
        <v>948</v>
      </c>
      <c r="F132" s="191" t="s">
        <v>949</v>
      </c>
      <c r="G132" s="192" t="s">
        <v>325</v>
      </c>
      <c r="H132" s="252"/>
      <c r="I132" s="194"/>
      <c r="J132" s="195">
        <f>ROUND(I132*H132,2)</f>
        <v>0</v>
      </c>
      <c r="K132" s="196"/>
      <c r="L132" s="38"/>
      <c r="M132" s="197" t="s">
        <v>1</v>
      </c>
      <c r="N132" s="198" t="s">
        <v>41</v>
      </c>
      <c r="O132" s="8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212</v>
      </c>
      <c r="AT132" s="201" t="s">
        <v>142</v>
      </c>
      <c r="AU132" s="201" t="s">
        <v>93</v>
      </c>
      <c r="AY132" s="18" t="s">
        <v>139</v>
      </c>
      <c r="BE132" s="202">
        <f>IF(N132="základná",J132,0)</f>
        <v>0</v>
      </c>
      <c r="BF132" s="202">
        <f>IF(N132="znížená",J132,0)</f>
        <v>0</v>
      </c>
      <c r="BG132" s="202">
        <f>IF(N132="zákl. prenesená",J132,0)</f>
        <v>0</v>
      </c>
      <c r="BH132" s="202">
        <f>IF(N132="zníž. prenesená",J132,0)</f>
        <v>0</v>
      </c>
      <c r="BI132" s="202">
        <f>IF(N132="nulová",J132,0)</f>
        <v>0</v>
      </c>
      <c r="BJ132" s="18" t="s">
        <v>93</v>
      </c>
      <c r="BK132" s="202">
        <f>ROUND(I132*H132,2)</f>
        <v>0</v>
      </c>
      <c r="BL132" s="18" t="s">
        <v>212</v>
      </c>
      <c r="BM132" s="201" t="s">
        <v>950</v>
      </c>
    </row>
    <row r="133" s="12" customFormat="1" ht="22.8" customHeight="1">
      <c r="A133" s="12"/>
      <c r="B133" s="176"/>
      <c r="C133" s="12"/>
      <c r="D133" s="177" t="s">
        <v>74</v>
      </c>
      <c r="E133" s="186" t="s">
        <v>951</v>
      </c>
      <c r="F133" s="186" t="s">
        <v>952</v>
      </c>
      <c r="G133" s="12"/>
      <c r="H133" s="12"/>
      <c r="I133" s="179"/>
      <c r="J133" s="187">
        <f>BK133</f>
        <v>0</v>
      </c>
      <c r="K133" s="12"/>
      <c r="L133" s="176"/>
      <c r="M133" s="180"/>
      <c r="N133" s="181"/>
      <c r="O133" s="181"/>
      <c r="P133" s="182">
        <f>SUM(P134:P138)</f>
        <v>0</v>
      </c>
      <c r="Q133" s="181"/>
      <c r="R133" s="182">
        <f>SUM(R134:R138)</f>
        <v>0.018749079999999998</v>
      </c>
      <c r="S133" s="181"/>
      <c r="T133" s="183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77" t="s">
        <v>93</v>
      </c>
      <c r="AT133" s="184" t="s">
        <v>74</v>
      </c>
      <c r="AU133" s="184" t="s">
        <v>83</v>
      </c>
      <c r="AY133" s="177" t="s">
        <v>139</v>
      </c>
      <c r="BK133" s="185">
        <f>SUM(BK134:BK138)</f>
        <v>0</v>
      </c>
    </row>
    <row r="134" s="2" customFormat="1" ht="24.15" customHeight="1">
      <c r="A134" s="37"/>
      <c r="B134" s="188"/>
      <c r="C134" s="189" t="s">
        <v>383</v>
      </c>
      <c r="D134" s="189" t="s">
        <v>142</v>
      </c>
      <c r="E134" s="190" t="s">
        <v>953</v>
      </c>
      <c r="F134" s="191" t="s">
        <v>954</v>
      </c>
      <c r="G134" s="192" t="s">
        <v>158</v>
      </c>
      <c r="H134" s="193">
        <v>30</v>
      </c>
      <c r="I134" s="194"/>
      <c r="J134" s="195">
        <f>ROUND(I134*H134,2)</f>
        <v>0</v>
      </c>
      <c r="K134" s="196"/>
      <c r="L134" s="38"/>
      <c r="M134" s="197" t="s">
        <v>1</v>
      </c>
      <c r="N134" s="198" t="s">
        <v>41</v>
      </c>
      <c r="O134" s="81"/>
      <c r="P134" s="199">
        <f>O134*H134</f>
        <v>0</v>
      </c>
      <c r="Q134" s="199">
        <v>0.00048939999999999997</v>
      </c>
      <c r="R134" s="199">
        <f>Q134*H134</f>
        <v>0.014681999999999999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212</v>
      </c>
      <c r="AT134" s="201" t="s">
        <v>142</v>
      </c>
      <c r="AU134" s="201" t="s">
        <v>93</v>
      </c>
      <c r="AY134" s="18" t="s">
        <v>139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93</v>
      </c>
      <c r="BK134" s="202">
        <f>ROUND(I134*H134,2)</f>
        <v>0</v>
      </c>
      <c r="BL134" s="18" t="s">
        <v>212</v>
      </c>
      <c r="BM134" s="201" t="s">
        <v>955</v>
      </c>
    </row>
    <row r="135" s="2" customFormat="1" ht="16.5" customHeight="1">
      <c r="A135" s="37"/>
      <c r="B135" s="188"/>
      <c r="C135" s="189" t="s">
        <v>369</v>
      </c>
      <c r="D135" s="189" t="s">
        <v>142</v>
      </c>
      <c r="E135" s="190" t="s">
        <v>956</v>
      </c>
      <c r="F135" s="191" t="s">
        <v>957</v>
      </c>
      <c r="G135" s="192" t="s">
        <v>158</v>
      </c>
      <c r="H135" s="193">
        <v>30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41</v>
      </c>
      <c r="O135" s="81"/>
      <c r="P135" s="199">
        <f>O135*H135</f>
        <v>0</v>
      </c>
      <c r="Q135" s="199">
        <v>0.00013072</v>
      </c>
      <c r="R135" s="199">
        <f>Q135*H135</f>
        <v>0.0039215999999999999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212</v>
      </c>
      <c r="AT135" s="201" t="s">
        <v>142</v>
      </c>
      <c r="AU135" s="201" t="s">
        <v>93</v>
      </c>
      <c r="AY135" s="18" t="s">
        <v>139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93</v>
      </c>
      <c r="BK135" s="202">
        <f>ROUND(I135*H135,2)</f>
        <v>0</v>
      </c>
      <c r="BL135" s="18" t="s">
        <v>212</v>
      </c>
      <c r="BM135" s="201" t="s">
        <v>958</v>
      </c>
    </row>
    <row r="136" s="2" customFormat="1" ht="24.15" customHeight="1">
      <c r="A136" s="37"/>
      <c r="B136" s="188"/>
      <c r="C136" s="189" t="s">
        <v>390</v>
      </c>
      <c r="D136" s="189" t="s">
        <v>142</v>
      </c>
      <c r="E136" s="190" t="s">
        <v>959</v>
      </c>
      <c r="F136" s="191" t="s">
        <v>960</v>
      </c>
      <c r="G136" s="192" t="s">
        <v>169</v>
      </c>
      <c r="H136" s="193">
        <v>1</v>
      </c>
      <c r="I136" s="194"/>
      <c r="J136" s="195">
        <f>ROUND(I136*H136,2)</f>
        <v>0</v>
      </c>
      <c r="K136" s="196"/>
      <c r="L136" s="38"/>
      <c r="M136" s="197" t="s">
        <v>1</v>
      </c>
      <c r="N136" s="198" t="s">
        <v>41</v>
      </c>
      <c r="O136" s="81"/>
      <c r="P136" s="199">
        <f>O136*H136</f>
        <v>0</v>
      </c>
      <c r="Q136" s="199">
        <v>4.5479999999999998E-05</v>
      </c>
      <c r="R136" s="199">
        <f>Q136*H136</f>
        <v>4.5479999999999998E-05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212</v>
      </c>
      <c r="AT136" s="201" t="s">
        <v>142</v>
      </c>
      <c r="AU136" s="201" t="s">
        <v>93</v>
      </c>
      <c r="AY136" s="18" t="s">
        <v>139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8" t="s">
        <v>93</v>
      </c>
      <c r="BK136" s="202">
        <f>ROUND(I136*H136,2)</f>
        <v>0</v>
      </c>
      <c r="BL136" s="18" t="s">
        <v>212</v>
      </c>
      <c r="BM136" s="201" t="s">
        <v>961</v>
      </c>
    </row>
    <row r="137" s="2" customFormat="1" ht="16.5" customHeight="1">
      <c r="A137" s="37"/>
      <c r="B137" s="188"/>
      <c r="C137" s="241" t="s">
        <v>394</v>
      </c>
      <c r="D137" s="241" t="s">
        <v>295</v>
      </c>
      <c r="E137" s="242" t="s">
        <v>962</v>
      </c>
      <c r="F137" s="243" t="s">
        <v>963</v>
      </c>
      <c r="G137" s="244" t="s">
        <v>169</v>
      </c>
      <c r="H137" s="245">
        <v>1</v>
      </c>
      <c r="I137" s="246"/>
      <c r="J137" s="247">
        <f>ROUND(I137*H137,2)</f>
        <v>0</v>
      </c>
      <c r="K137" s="248"/>
      <c r="L137" s="249"/>
      <c r="M137" s="250" t="s">
        <v>1</v>
      </c>
      <c r="N137" s="251" t="s">
        <v>41</v>
      </c>
      <c r="O137" s="81"/>
      <c r="P137" s="199">
        <f>O137*H137</f>
        <v>0</v>
      </c>
      <c r="Q137" s="199">
        <v>0.00010000000000000001</v>
      </c>
      <c r="R137" s="199">
        <f>Q137*H137</f>
        <v>0.00010000000000000001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369</v>
      </c>
      <c r="AT137" s="201" t="s">
        <v>295</v>
      </c>
      <c r="AU137" s="201" t="s">
        <v>93</v>
      </c>
      <c r="AY137" s="18" t="s">
        <v>139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8" t="s">
        <v>93</v>
      </c>
      <c r="BK137" s="202">
        <f>ROUND(I137*H137,2)</f>
        <v>0</v>
      </c>
      <c r="BL137" s="18" t="s">
        <v>212</v>
      </c>
      <c r="BM137" s="201" t="s">
        <v>964</v>
      </c>
    </row>
    <row r="138" s="2" customFormat="1" ht="24.15" customHeight="1">
      <c r="A138" s="37"/>
      <c r="B138" s="188"/>
      <c r="C138" s="189" t="s">
        <v>417</v>
      </c>
      <c r="D138" s="189" t="s">
        <v>142</v>
      </c>
      <c r="E138" s="190" t="s">
        <v>965</v>
      </c>
      <c r="F138" s="191" t="s">
        <v>966</v>
      </c>
      <c r="G138" s="192" t="s">
        <v>325</v>
      </c>
      <c r="H138" s="252"/>
      <c r="I138" s="194"/>
      <c r="J138" s="195">
        <f>ROUND(I138*H138,2)</f>
        <v>0</v>
      </c>
      <c r="K138" s="196"/>
      <c r="L138" s="38"/>
      <c r="M138" s="197" t="s">
        <v>1</v>
      </c>
      <c r="N138" s="198" t="s">
        <v>41</v>
      </c>
      <c r="O138" s="8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212</v>
      </c>
      <c r="AT138" s="201" t="s">
        <v>142</v>
      </c>
      <c r="AU138" s="201" t="s">
        <v>93</v>
      </c>
      <c r="AY138" s="18" t="s">
        <v>139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212</v>
      </c>
      <c r="BM138" s="201" t="s">
        <v>967</v>
      </c>
    </row>
    <row r="139" s="12" customFormat="1" ht="22.8" customHeight="1">
      <c r="A139" s="12"/>
      <c r="B139" s="176"/>
      <c r="C139" s="12"/>
      <c r="D139" s="177" t="s">
        <v>74</v>
      </c>
      <c r="E139" s="186" t="s">
        <v>968</v>
      </c>
      <c r="F139" s="186" t="s">
        <v>969</v>
      </c>
      <c r="G139" s="12"/>
      <c r="H139" s="12"/>
      <c r="I139" s="179"/>
      <c r="J139" s="187">
        <f>BK139</f>
        <v>0</v>
      </c>
      <c r="K139" s="12"/>
      <c r="L139" s="176"/>
      <c r="M139" s="180"/>
      <c r="N139" s="181"/>
      <c r="O139" s="181"/>
      <c r="P139" s="182">
        <f>SUM(P140:P167)</f>
        <v>0</v>
      </c>
      <c r="Q139" s="181"/>
      <c r="R139" s="182">
        <f>SUM(R140:R167)</f>
        <v>0.065985429999999998</v>
      </c>
      <c r="S139" s="181"/>
      <c r="T139" s="183">
        <f>SUM(T140:T167)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7" t="s">
        <v>93</v>
      </c>
      <c r="AT139" s="184" t="s">
        <v>74</v>
      </c>
      <c r="AU139" s="184" t="s">
        <v>83</v>
      </c>
      <c r="AY139" s="177" t="s">
        <v>139</v>
      </c>
      <c r="BK139" s="185">
        <f>SUM(BK140:BK167)</f>
        <v>0</v>
      </c>
    </row>
    <row r="140" s="2" customFormat="1" ht="24.15" customHeight="1">
      <c r="A140" s="37"/>
      <c r="B140" s="188"/>
      <c r="C140" s="189" t="s">
        <v>155</v>
      </c>
      <c r="D140" s="189" t="s">
        <v>142</v>
      </c>
      <c r="E140" s="190" t="s">
        <v>970</v>
      </c>
      <c r="F140" s="191" t="s">
        <v>971</v>
      </c>
      <c r="G140" s="192" t="s">
        <v>169</v>
      </c>
      <c r="H140" s="193">
        <v>1</v>
      </c>
      <c r="I140" s="194"/>
      <c r="J140" s="195">
        <f>ROUND(I140*H140,2)</f>
        <v>0</v>
      </c>
      <c r="K140" s="196"/>
      <c r="L140" s="38"/>
      <c r="M140" s="197" t="s">
        <v>1</v>
      </c>
      <c r="N140" s="198" t="s">
        <v>41</v>
      </c>
      <c r="O140" s="81"/>
      <c r="P140" s="199">
        <f>O140*H140</f>
        <v>0</v>
      </c>
      <c r="Q140" s="199">
        <v>0.00017000000000000001</v>
      </c>
      <c r="R140" s="199">
        <f>Q140*H140</f>
        <v>0.00017000000000000001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212</v>
      </c>
      <c r="AT140" s="201" t="s">
        <v>142</v>
      </c>
      <c r="AU140" s="201" t="s">
        <v>93</v>
      </c>
      <c r="AY140" s="18" t="s">
        <v>139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93</v>
      </c>
      <c r="BK140" s="202">
        <f>ROUND(I140*H140,2)</f>
        <v>0</v>
      </c>
      <c r="BL140" s="18" t="s">
        <v>212</v>
      </c>
      <c r="BM140" s="201" t="s">
        <v>972</v>
      </c>
    </row>
    <row r="141" s="2" customFormat="1" ht="24.15" customHeight="1">
      <c r="A141" s="37"/>
      <c r="B141" s="188"/>
      <c r="C141" s="241" t="s">
        <v>180</v>
      </c>
      <c r="D141" s="241" t="s">
        <v>295</v>
      </c>
      <c r="E141" s="242" t="s">
        <v>973</v>
      </c>
      <c r="F141" s="243" t="s">
        <v>974</v>
      </c>
      <c r="G141" s="244" t="s">
        <v>169</v>
      </c>
      <c r="H141" s="245">
        <v>1</v>
      </c>
      <c r="I141" s="246"/>
      <c r="J141" s="247">
        <f>ROUND(I141*H141,2)</f>
        <v>0</v>
      </c>
      <c r="K141" s="248"/>
      <c r="L141" s="249"/>
      <c r="M141" s="250" t="s">
        <v>1</v>
      </c>
      <c r="N141" s="251" t="s">
        <v>41</v>
      </c>
      <c r="O141" s="81"/>
      <c r="P141" s="199">
        <f>O141*H141</f>
        <v>0</v>
      </c>
      <c r="Q141" s="199">
        <v>0.017999999999999999</v>
      </c>
      <c r="R141" s="199">
        <f>Q141*H141</f>
        <v>0.017999999999999999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369</v>
      </c>
      <c r="AT141" s="201" t="s">
        <v>295</v>
      </c>
      <c r="AU141" s="201" t="s">
        <v>93</v>
      </c>
      <c r="AY141" s="18" t="s">
        <v>139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8" t="s">
        <v>93</v>
      </c>
      <c r="BK141" s="202">
        <f>ROUND(I141*H141,2)</f>
        <v>0</v>
      </c>
      <c r="BL141" s="18" t="s">
        <v>212</v>
      </c>
      <c r="BM141" s="201" t="s">
        <v>975</v>
      </c>
    </row>
    <row r="142" s="2" customFormat="1">
      <c r="A142" s="37"/>
      <c r="B142" s="38"/>
      <c r="C142" s="37"/>
      <c r="D142" s="204" t="s">
        <v>913</v>
      </c>
      <c r="E142" s="37"/>
      <c r="F142" s="253" t="s">
        <v>976</v>
      </c>
      <c r="G142" s="37"/>
      <c r="H142" s="37"/>
      <c r="I142" s="254"/>
      <c r="J142" s="37"/>
      <c r="K142" s="37"/>
      <c r="L142" s="38"/>
      <c r="M142" s="227"/>
      <c r="N142" s="228"/>
      <c r="O142" s="81"/>
      <c r="P142" s="81"/>
      <c r="Q142" s="81"/>
      <c r="R142" s="81"/>
      <c r="S142" s="81"/>
      <c r="T142" s="8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913</v>
      </c>
      <c r="AU142" s="18" t="s">
        <v>93</v>
      </c>
    </row>
    <row r="143" s="2" customFormat="1" ht="24.15" customHeight="1">
      <c r="A143" s="37"/>
      <c r="B143" s="188"/>
      <c r="C143" s="189" t="s">
        <v>83</v>
      </c>
      <c r="D143" s="189" t="s">
        <v>142</v>
      </c>
      <c r="E143" s="190" t="s">
        <v>977</v>
      </c>
      <c r="F143" s="191" t="s">
        <v>978</v>
      </c>
      <c r="G143" s="192" t="s">
        <v>169</v>
      </c>
      <c r="H143" s="193">
        <v>1</v>
      </c>
      <c r="I143" s="194"/>
      <c r="J143" s="195">
        <f>ROUND(I143*H143,2)</f>
        <v>0</v>
      </c>
      <c r="K143" s="196"/>
      <c r="L143" s="38"/>
      <c r="M143" s="197" t="s">
        <v>1</v>
      </c>
      <c r="N143" s="198" t="s">
        <v>41</v>
      </c>
      <c r="O143" s="81"/>
      <c r="P143" s="199">
        <f>O143*H143</f>
        <v>0</v>
      </c>
      <c r="Q143" s="199">
        <v>0</v>
      </c>
      <c r="R143" s="199">
        <f>Q143*H143</f>
        <v>0</v>
      </c>
      <c r="S143" s="199">
        <v>0</v>
      </c>
      <c r="T143" s="200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01" t="s">
        <v>212</v>
      </c>
      <c r="AT143" s="201" t="s">
        <v>142</v>
      </c>
      <c r="AU143" s="201" t="s">
        <v>93</v>
      </c>
      <c r="AY143" s="18" t="s">
        <v>139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93</v>
      </c>
      <c r="BK143" s="202">
        <f>ROUND(I143*H143,2)</f>
        <v>0</v>
      </c>
      <c r="BL143" s="18" t="s">
        <v>212</v>
      </c>
      <c r="BM143" s="201" t="s">
        <v>979</v>
      </c>
    </row>
    <row r="144" s="2" customFormat="1" ht="33" customHeight="1">
      <c r="A144" s="37"/>
      <c r="B144" s="188"/>
      <c r="C144" s="241" t="s">
        <v>171</v>
      </c>
      <c r="D144" s="241" t="s">
        <v>295</v>
      </c>
      <c r="E144" s="242" t="s">
        <v>980</v>
      </c>
      <c r="F144" s="243" t="s">
        <v>981</v>
      </c>
      <c r="G144" s="244" t="s">
        <v>169</v>
      </c>
      <c r="H144" s="245">
        <v>1</v>
      </c>
      <c r="I144" s="246"/>
      <c r="J144" s="247">
        <f>ROUND(I144*H144,2)</f>
        <v>0</v>
      </c>
      <c r="K144" s="248"/>
      <c r="L144" s="249"/>
      <c r="M144" s="250" t="s">
        <v>1</v>
      </c>
      <c r="N144" s="251" t="s">
        <v>41</v>
      </c>
      <c r="O144" s="81"/>
      <c r="P144" s="199">
        <f>O144*H144</f>
        <v>0</v>
      </c>
      <c r="Q144" s="199">
        <v>0.013650000000000001</v>
      </c>
      <c r="R144" s="199">
        <f>Q144*H144</f>
        <v>0.013650000000000001</v>
      </c>
      <c r="S144" s="199">
        <v>0</v>
      </c>
      <c r="T144" s="20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01" t="s">
        <v>369</v>
      </c>
      <c r="AT144" s="201" t="s">
        <v>295</v>
      </c>
      <c r="AU144" s="201" t="s">
        <v>93</v>
      </c>
      <c r="AY144" s="18" t="s">
        <v>139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8" t="s">
        <v>93</v>
      </c>
      <c r="BK144" s="202">
        <f>ROUND(I144*H144,2)</f>
        <v>0</v>
      </c>
      <c r="BL144" s="18" t="s">
        <v>212</v>
      </c>
      <c r="BM144" s="201" t="s">
        <v>982</v>
      </c>
    </row>
    <row r="145" s="2" customFormat="1" ht="24.15" customHeight="1">
      <c r="A145" s="37"/>
      <c r="B145" s="188"/>
      <c r="C145" s="241" t="s">
        <v>175</v>
      </c>
      <c r="D145" s="241" t="s">
        <v>295</v>
      </c>
      <c r="E145" s="242" t="s">
        <v>983</v>
      </c>
      <c r="F145" s="243" t="s">
        <v>984</v>
      </c>
      <c r="G145" s="244" t="s">
        <v>169</v>
      </c>
      <c r="H145" s="245">
        <v>1</v>
      </c>
      <c r="I145" s="246"/>
      <c r="J145" s="247">
        <f>ROUND(I145*H145,2)</f>
        <v>0</v>
      </c>
      <c r="K145" s="248"/>
      <c r="L145" s="249"/>
      <c r="M145" s="250" t="s">
        <v>1</v>
      </c>
      <c r="N145" s="251" t="s">
        <v>41</v>
      </c>
      <c r="O145" s="81"/>
      <c r="P145" s="199">
        <f>O145*H145</f>
        <v>0</v>
      </c>
      <c r="Q145" s="199">
        <v>0</v>
      </c>
      <c r="R145" s="199">
        <f>Q145*H145</f>
        <v>0</v>
      </c>
      <c r="S145" s="199">
        <v>0</v>
      </c>
      <c r="T145" s="200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01" t="s">
        <v>369</v>
      </c>
      <c r="AT145" s="201" t="s">
        <v>295</v>
      </c>
      <c r="AU145" s="201" t="s">
        <v>93</v>
      </c>
      <c r="AY145" s="18" t="s">
        <v>139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8" t="s">
        <v>93</v>
      </c>
      <c r="BK145" s="202">
        <f>ROUND(I145*H145,2)</f>
        <v>0</v>
      </c>
      <c r="BL145" s="18" t="s">
        <v>212</v>
      </c>
      <c r="BM145" s="201" t="s">
        <v>985</v>
      </c>
    </row>
    <row r="146" s="2" customFormat="1">
      <c r="A146" s="37"/>
      <c r="B146" s="38"/>
      <c r="C146" s="37"/>
      <c r="D146" s="204" t="s">
        <v>913</v>
      </c>
      <c r="E146" s="37"/>
      <c r="F146" s="253" t="s">
        <v>986</v>
      </c>
      <c r="G146" s="37"/>
      <c r="H146" s="37"/>
      <c r="I146" s="254"/>
      <c r="J146" s="37"/>
      <c r="K146" s="37"/>
      <c r="L146" s="38"/>
      <c r="M146" s="227"/>
      <c r="N146" s="228"/>
      <c r="O146" s="81"/>
      <c r="P146" s="81"/>
      <c r="Q146" s="81"/>
      <c r="R146" s="81"/>
      <c r="S146" s="81"/>
      <c r="T146" s="8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913</v>
      </c>
      <c r="AU146" s="18" t="s">
        <v>93</v>
      </c>
    </row>
    <row r="147" s="2" customFormat="1" ht="24.15" customHeight="1">
      <c r="A147" s="37"/>
      <c r="B147" s="188"/>
      <c r="C147" s="189" t="s">
        <v>140</v>
      </c>
      <c r="D147" s="189" t="s">
        <v>142</v>
      </c>
      <c r="E147" s="190" t="s">
        <v>987</v>
      </c>
      <c r="F147" s="191" t="s">
        <v>988</v>
      </c>
      <c r="G147" s="192" t="s">
        <v>169</v>
      </c>
      <c r="H147" s="193">
        <v>1</v>
      </c>
      <c r="I147" s="194"/>
      <c r="J147" s="195">
        <f>ROUND(I147*H147,2)</f>
        <v>0</v>
      </c>
      <c r="K147" s="196"/>
      <c r="L147" s="38"/>
      <c r="M147" s="197" t="s">
        <v>1</v>
      </c>
      <c r="N147" s="198" t="s">
        <v>41</v>
      </c>
      <c r="O147" s="81"/>
      <c r="P147" s="199">
        <f>O147*H147</f>
        <v>0</v>
      </c>
      <c r="Q147" s="199">
        <v>0.00027999999999999998</v>
      </c>
      <c r="R147" s="199">
        <f>Q147*H147</f>
        <v>0.00027999999999999998</v>
      </c>
      <c r="S147" s="199">
        <v>0</v>
      </c>
      <c r="T147" s="200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01" t="s">
        <v>212</v>
      </c>
      <c r="AT147" s="201" t="s">
        <v>142</v>
      </c>
      <c r="AU147" s="201" t="s">
        <v>93</v>
      </c>
      <c r="AY147" s="18" t="s">
        <v>139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8" t="s">
        <v>93</v>
      </c>
      <c r="BK147" s="202">
        <f>ROUND(I147*H147,2)</f>
        <v>0</v>
      </c>
      <c r="BL147" s="18" t="s">
        <v>212</v>
      </c>
      <c r="BM147" s="201" t="s">
        <v>989</v>
      </c>
    </row>
    <row r="148" s="2" customFormat="1" ht="24.15" customHeight="1">
      <c r="A148" s="37"/>
      <c r="B148" s="188"/>
      <c r="C148" s="241" t="s">
        <v>188</v>
      </c>
      <c r="D148" s="241" t="s">
        <v>295</v>
      </c>
      <c r="E148" s="242" t="s">
        <v>990</v>
      </c>
      <c r="F148" s="243" t="s">
        <v>991</v>
      </c>
      <c r="G148" s="244" t="s">
        <v>169</v>
      </c>
      <c r="H148" s="245">
        <v>1</v>
      </c>
      <c r="I148" s="246"/>
      <c r="J148" s="247">
        <f>ROUND(I148*H148,2)</f>
        <v>0</v>
      </c>
      <c r="K148" s="248"/>
      <c r="L148" s="249"/>
      <c r="M148" s="250" t="s">
        <v>1</v>
      </c>
      <c r="N148" s="251" t="s">
        <v>41</v>
      </c>
      <c r="O148" s="81"/>
      <c r="P148" s="199">
        <f>O148*H148</f>
        <v>0</v>
      </c>
      <c r="Q148" s="199">
        <v>0.014</v>
      </c>
      <c r="R148" s="199">
        <f>Q148*H148</f>
        <v>0.014</v>
      </c>
      <c r="S148" s="199">
        <v>0</v>
      </c>
      <c r="T148" s="200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01" t="s">
        <v>369</v>
      </c>
      <c r="AT148" s="201" t="s">
        <v>295</v>
      </c>
      <c r="AU148" s="201" t="s">
        <v>93</v>
      </c>
      <c r="AY148" s="18" t="s">
        <v>139</v>
      </c>
      <c r="BE148" s="202">
        <f>IF(N148="základná",J148,0)</f>
        <v>0</v>
      </c>
      <c r="BF148" s="202">
        <f>IF(N148="znížená",J148,0)</f>
        <v>0</v>
      </c>
      <c r="BG148" s="202">
        <f>IF(N148="zákl. prenesená",J148,0)</f>
        <v>0</v>
      </c>
      <c r="BH148" s="202">
        <f>IF(N148="zníž. prenesená",J148,0)</f>
        <v>0</v>
      </c>
      <c r="BI148" s="202">
        <f>IF(N148="nulová",J148,0)</f>
        <v>0</v>
      </c>
      <c r="BJ148" s="18" t="s">
        <v>93</v>
      </c>
      <c r="BK148" s="202">
        <f>ROUND(I148*H148,2)</f>
        <v>0</v>
      </c>
      <c r="BL148" s="18" t="s">
        <v>212</v>
      </c>
      <c r="BM148" s="201" t="s">
        <v>992</v>
      </c>
    </row>
    <row r="149" s="2" customFormat="1">
      <c r="A149" s="37"/>
      <c r="B149" s="38"/>
      <c r="C149" s="37"/>
      <c r="D149" s="204" t="s">
        <v>913</v>
      </c>
      <c r="E149" s="37"/>
      <c r="F149" s="253" t="s">
        <v>993</v>
      </c>
      <c r="G149" s="37"/>
      <c r="H149" s="37"/>
      <c r="I149" s="254"/>
      <c r="J149" s="37"/>
      <c r="K149" s="37"/>
      <c r="L149" s="38"/>
      <c r="M149" s="227"/>
      <c r="N149" s="228"/>
      <c r="O149" s="81"/>
      <c r="P149" s="81"/>
      <c r="Q149" s="81"/>
      <c r="R149" s="81"/>
      <c r="S149" s="81"/>
      <c r="T149" s="82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8" t="s">
        <v>913</v>
      </c>
      <c r="AU149" s="18" t="s">
        <v>93</v>
      </c>
    </row>
    <row r="150" s="2" customFormat="1" ht="33" customHeight="1">
      <c r="A150" s="37"/>
      <c r="B150" s="188"/>
      <c r="C150" s="189" t="s">
        <v>7</v>
      </c>
      <c r="D150" s="189" t="s">
        <v>142</v>
      </c>
      <c r="E150" s="190" t="s">
        <v>994</v>
      </c>
      <c r="F150" s="191" t="s">
        <v>995</v>
      </c>
      <c r="G150" s="192" t="s">
        <v>169</v>
      </c>
      <c r="H150" s="193">
        <v>1</v>
      </c>
      <c r="I150" s="194"/>
      <c r="J150" s="195">
        <f>ROUND(I150*H150,2)</f>
        <v>0</v>
      </c>
      <c r="K150" s="196"/>
      <c r="L150" s="38"/>
      <c r="M150" s="197" t="s">
        <v>1</v>
      </c>
      <c r="N150" s="198" t="s">
        <v>41</v>
      </c>
      <c r="O150" s="81"/>
      <c r="P150" s="199">
        <f>O150*H150</f>
        <v>0</v>
      </c>
      <c r="Q150" s="199">
        <v>0.00069196000000000004</v>
      </c>
      <c r="R150" s="199">
        <f>Q150*H150</f>
        <v>0.00069196000000000004</v>
      </c>
      <c r="S150" s="199">
        <v>0</v>
      </c>
      <c r="T150" s="200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01" t="s">
        <v>212</v>
      </c>
      <c r="AT150" s="201" t="s">
        <v>142</v>
      </c>
      <c r="AU150" s="201" t="s">
        <v>93</v>
      </c>
      <c r="AY150" s="18" t="s">
        <v>139</v>
      </c>
      <c r="BE150" s="202">
        <f>IF(N150="základná",J150,0)</f>
        <v>0</v>
      </c>
      <c r="BF150" s="202">
        <f>IF(N150="znížená",J150,0)</f>
        <v>0</v>
      </c>
      <c r="BG150" s="202">
        <f>IF(N150="zákl. prenesená",J150,0)</f>
        <v>0</v>
      </c>
      <c r="BH150" s="202">
        <f>IF(N150="zníž. prenesená",J150,0)</f>
        <v>0</v>
      </c>
      <c r="BI150" s="202">
        <f>IF(N150="nulová",J150,0)</f>
        <v>0</v>
      </c>
      <c r="BJ150" s="18" t="s">
        <v>93</v>
      </c>
      <c r="BK150" s="202">
        <f>ROUND(I150*H150,2)</f>
        <v>0</v>
      </c>
      <c r="BL150" s="18" t="s">
        <v>212</v>
      </c>
      <c r="BM150" s="201" t="s">
        <v>996</v>
      </c>
    </row>
    <row r="151" s="2" customFormat="1" ht="21.75" customHeight="1">
      <c r="A151" s="37"/>
      <c r="B151" s="188"/>
      <c r="C151" s="241" t="s">
        <v>340</v>
      </c>
      <c r="D151" s="241" t="s">
        <v>295</v>
      </c>
      <c r="E151" s="242" t="s">
        <v>997</v>
      </c>
      <c r="F151" s="243" t="s">
        <v>998</v>
      </c>
      <c r="G151" s="244" t="s">
        <v>169</v>
      </c>
      <c r="H151" s="245">
        <v>1</v>
      </c>
      <c r="I151" s="246"/>
      <c r="J151" s="247">
        <f>ROUND(I151*H151,2)</f>
        <v>0</v>
      </c>
      <c r="K151" s="248"/>
      <c r="L151" s="249"/>
      <c r="M151" s="250" t="s">
        <v>1</v>
      </c>
      <c r="N151" s="251" t="s">
        <v>41</v>
      </c>
      <c r="O151" s="81"/>
      <c r="P151" s="199">
        <f>O151*H151</f>
        <v>0</v>
      </c>
      <c r="Q151" s="199">
        <v>0.0043499999999999997</v>
      </c>
      <c r="R151" s="199">
        <f>Q151*H151</f>
        <v>0.0043499999999999997</v>
      </c>
      <c r="S151" s="199">
        <v>0</v>
      </c>
      <c r="T151" s="200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01" t="s">
        <v>369</v>
      </c>
      <c r="AT151" s="201" t="s">
        <v>295</v>
      </c>
      <c r="AU151" s="201" t="s">
        <v>93</v>
      </c>
      <c r="AY151" s="18" t="s">
        <v>139</v>
      </c>
      <c r="BE151" s="202">
        <f>IF(N151="základná",J151,0)</f>
        <v>0</v>
      </c>
      <c r="BF151" s="202">
        <f>IF(N151="znížená",J151,0)</f>
        <v>0</v>
      </c>
      <c r="BG151" s="202">
        <f>IF(N151="zákl. prenesená",J151,0)</f>
        <v>0</v>
      </c>
      <c r="BH151" s="202">
        <f>IF(N151="zníž. prenesená",J151,0)</f>
        <v>0</v>
      </c>
      <c r="BI151" s="202">
        <f>IF(N151="nulová",J151,0)</f>
        <v>0</v>
      </c>
      <c r="BJ151" s="18" t="s">
        <v>93</v>
      </c>
      <c r="BK151" s="202">
        <f>ROUND(I151*H151,2)</f>
        <v>0</v>
      </c>
      <c r="BL151" s="18" t="s">
        <v>212</v>
      </c>
      <c r="BM151" s="201" t="s">
        <v>999</v>
      </c>
    </row>
    <row r="152" s="2" customFormat="1" ht="24.15" customHeight="1">
      <c r="A152" s="37"/>
      <c r="B152" s="188"/>
      <c r="C152" s="189" t="s">
        <v>366</v>
      </c>
      <c r="D152" s="189" t="s">
        <v>142</v>
      </c>
      <c r="E152" s="190" t="s">
        <v>1000</v>
      </c>
      <c r="F152" s="191" t="s">
        <v>1001</v>
      </c>
      <c r="G152" s="192" t="s">
        <v>169</v>
      </c>
      <c r="H152" s="193">
        <v>1</v>
      </c>
      <c r="I152" s="194"/>
      <c r="J152" s="195">
        <f>ROUND(I152*H152,2)</f>
        <v>0</v>
      </c>
      <c r="K152" s="196"/>
      <c r="L152" s="38"/>
      <c r="M152" s="197" t="s">
        <v>1</v>
      </c>
      <c r="N152" s="198" t="s">
        <v>41</v>
      </c>
      <c r="O152" s="81"/>
      <c r="P152" s="199">
        <f>O152*H152</f>
        <v>0</v>
      </c>
      <c r="Q152" s="199">
        <v>0.00027648000000000001</v>
      </c>
      <c r="R152" s="199">
        <f>Q152*H152</f>
        <v>0.00027648000000000001</v>
      </c>
      <c r="S152" s="199">
        <v>0</v>
      </c>
      <c r="T152" s="200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01" t="s">
        <v>212</v>
      </c>
      <c r="AT152" s="201" t="s">
        <v>142</v>
      </c>
      <c r="AU152" s="201" t="s">
        <v>93</v>
      </c>
      <c r="AY152" s="18" t="s">
        <v>139</v>
      </c>
      <c r="BE152" s="202">
        <f>IF(N152="základná",J152,0)</f>
        <v>0</v>
      </c>
      <c r="BF152" s="202">
        <f>IF(N152="znížená",J152,0)</f>
        <v>0</v>
      </c>
      <c r="BG152" s="202">
        <f>IF(N152="zákl. prenesená",J152,0)</f>
        <v>0</v>
      </c>
      <c r="BH152" s="202">
        <f>IF(N152="zníž. prenesená",J152,0)</f>
        <v>0</v>
      </c>
      <c r="BI152" s="202">
        <f>IF(N152="nulová",J152,0)</f>
        <v>0</v>
      </c>
      <c r="BJ152" s="18" t="s">
        <v>93</v>
      </c>
      <c r="BK152" s="202">
        <f>ROUND(I152*H152,2)</f>
        <v>0</v>
      </c>
      <c r="BL152" s="18" t="s">
        <v>212</v>
      </c>
      <c r="BM152" s="201" t="s">
        <v>1002</v>
      </c>
    </row>
    <row r="153" s="2" customFormat="1" ht="33" customHeight="1">
      <c r="A153" s="37"/>
      <c r="B153" s="188"/>
      <c r="C153" s="241" t="s">
        <v>371</v>
      </c>
      <c r="D153" s="241" t="s">
        <v>295</v>
      </c>
      <c r="E153" s="242" t="s">
        <v>1003</v>
      </c>
      <c r="F153" s="243" t="s">
        <v>1004</v>
      </c>
      <c r="G153" s="244" t="s">
        <v>169</v>
      </c>
      <c r="H153" s="245">
        <v>1</v>
      </c>
      <c r="I153" s="246"/>
      <c r="J153" s="247">
        <f>ROUND(I153*H153,2)</f>
        <v>0</v>
      </c>
      <c r="K153" s="248"/>
      <c r="L153" s="249"/>
      <c r="M153" s="250" t="s">
        <v>1</v>
      </c>
      <c r="N153" s="251" t="s">
        <v>41</v>
      </c>
      <c r="O153" s="81"/>
      <c r="P153" s="199">
        <f>O153*H153</f>
        <v>0</v>
      </c>
      <c r="Q153" s="199">
        <v>0.0101</v>
      </c>
      <c r="R153" s="199">
        <f>Q153*H153</f>
        <v>0.0101</v>
      </c>
      <c r="S153" s="199">
        <v>0</v>
      </c>
      <c r="T153" s="200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01" t="s">
        <v>369</v>
      </c>
      <c r="AT153" s="201" t="s">
        <v>295</v>
      </c>
      <c r="AU153" s="201" t="s">
        <v>93</v>
      </c>
      <c r="AY153" s="18" t="s">
        <v>139</v>
      </c>
      <c r="BE153" s="202">
        <f>IF(N153="základná",J153,0)</f>
        <v>0</v>
      </c>
      <c r="BF153" s="202">
        <f>IF(N153="znížená",J153,0)</f>
        <v>0</v>
      </c>
      <c r="BG153" s="202">
        <f>IF(N153="zákl. prenesená",J153,0)</f>
        <v>0</v>
      </c>
      <c r="BH153" s="202">
        <f>IF(N153="zníž. prenesená",J153,0)</f>
        <v>0</v>
      </c>
      <c r="BI153" s="202">
        <f>IF(N153="nulová",J153,0)</f>
        <v>0</v>
      </c>
      <c r="BJ153" s="18" t="s">
        <v>93</v>
      </c>
      <c r="BK153" s="202">
        <f>ROUND(I153*H153,2)</f>
        <v>0</v>
      </c>
      <c r="BL153" s="18" t="s">
        <v>212</v>
      </c>
      <c r="BM153" s="201" t="s">
        <v>1005</v>
      </c>
    </row>
    <row r="154" s="2" customFormat="1" ht="16.5" customHeight="1">
      <c r="A154" s="37"/>
      <c r="B154" s="188"/>
      <c r="C154" s="189" t="s">
        <v>217</v>
      </c>
      <c r="D154" s="189" t="s">
        <v>142</v>
      </c>
      <c r="E154" s="190" t="s">
        <v>1006</v>
      </c>
      <c r="F154" s="191" t="s">
        <v>1007</v>
      </c>
      <c r="G154" s="192" t="s">
        <v>169</v>
      </c>
      <c r="H154" s="193">
        <v>4</v>
      </c>
      <c r="I154" s="194"/>
      <c r="J154" s="195">
        <f>ROUND(I154*H154,2)</f>
        <v>0</v>
      </c>
      <c r="K154" s="196"/>
      <c r="L154" s="38"/>
      <c r="M154" s="197" t="s">
        <v>1</v>
      </c>
      <c r="N154" s="198" t="s">
        <v>41</v>
      </c>
      <c r="O154" s="81"/>
      <c r="P154" s="199">
        <f>O154*H154</f>
        <v>0</v>
      </c>
      <c r="Q154" s="199">
        <v>8.0000000000000007E-05</v>
      </c>
      <c r="R154" s="199">
        <f>Q154*H154</f>
        <v>0.00032000000000000003</v>
      </c>
      <c r="S154" s="199">
        <v>0</v>
      </c>
      <c r="T154" s="200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01" t="s">
        <v>212</v>
      </c>
      <c r="AT154" s="201" t="s">
        <v>142</v>
      </c>
      <c r="AU154" s="201" t="s">
        <v>93</v>
      </c>
      <c r="AY154" s="18" t="s">
        <v>139</v>
      </c>
      <c r="BE154" s="202">
        <f>IF(N154="základná",J154,0)</f>
        <v>0</v>
      </c>
      <c r="BF154" s="202">
        <f>IF(N154="znížená",J154,0)</f>
        <v>0</v>
      </c>
      <c r="BG154" s="202">
        <f>IF(N154="zákl. prenesená",J154,0)</f>
        <v>0</v>
      </c>
      <c r="BH154" s="202">
        <f>IF(N154="zníž. prenesená",J154,0)</f>
        <v>0</v>
      </c>
      <c r="BI154" s="202">
        <f>IF(N154="nulová",J154,0)</f>
        <v>0</v>
      </c>
      <c r="BJ154" s="18" t="s">
        <v>93</v>
      </c>
      <c r="BK154" s="202">
        <f>ROUND(I154*H154,2)</f>
        <v>0</v>
      </c>
      <c r="BL154" s="18" t="s">
        <v>212</v>
      </c>
      <c r="BM154" s="201" t="s">
        <v>1008</v>
      </c>
    </row>
    <row r="155" s="2" customFormat="1" ht="24.15" customHeight="1">
      <c r="A155" s="37"/>
      <c r="B155" s="188"/>
      <c r="C155" s="241" t="s">
        <v>212</v>
      </c>
      <c r="D155" s="241" t="s">
        <v>295</v>
      </c>
      <c r="E155" s="242" t="s">
        <v>1009</v>
      </c>
      <c r="F155" s="243" t="s">
        <v>1010</v>
      </c>
      <c r="G155" s="244" t="s">
        <v>169</v>
      </c>
      <c r="H155" s="245">
        <v>4</v>
      </c>
      <c r="I155" s="246"/>
      <c r="J155" s="247">
        <f>ROUND(I155*H155,2)</f>
        <v>0</v>
      </c>
      <c r="K155" s="248"/>
      <c r="L155" s="249"/>
      <c r="M155" s="250" t="s">
        <v>1</v>
      </c>
      <c r="N155" s="251" t="s">
        <v>41</v>
      </c>
      <c r="O155" s="81"/>
      <c r="P155" s="199">
        <f>O155*H155</f>
        <v>0</v>
      </c>
      <c r="Q155" s="199">
        <v>0.00016000000000000001</v>
      </c>
      <c r="R155" s="199">
        <f>Q155*H155</f>
        <v>0.00064000000000000005</v>
      </c>
      <c r="S155" s="199">
        <v>0</v>
      </c>
      <c r="T155" s="200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01" t="s">
        <v>369</v>
      </c>
      <c r="AT155" s="201" t="s">
        <v>295</v>
      </c>
      <c r="AU155" s="201" t="s">
        <v>93</v>
      </c>
      <c r="AY155" s="18" t="s">
        <v>139</v>
      </c>
      <c r="BE155" s="202">
        <f>IF(N155="základná",J155,0)</f>
        <v>0</v>
      </c>
      <c r="BF155" s="202">
        <f>IF(N155="znížená",J155,0)</f>
        <v>0</v>
      </c>
      <c r="BG155" s="202">
        <f>IF(N155="zákl. prenesená",J155,0)</f>
        <v>0</v>
      </c>
      <c r="BH155" s="202">
        <f>IF(N155="zníž. prenesená",J155,0)</f>
        <v>0</v>
      </c>
      <c r="BI155" s="202">
        <f>IF(N155="nulová",J155,0)</f>
        <v>0</v>
      </c>
      <c r="BJ155" s="18" t="s">
        <v>93</v>
      </c>
      <c r="BK155" s="202">
        <f>ROUND(I155*H155,2)</f>
        <v>0</v>
      </c>
      <c r="BL155" s="18" t="s">
        <v>212</v>
      </c>
      <c r="BM155" s="201" t="s">
        <v>1011</v>
      </c>
    </row>
    <row r="156" s="2" customFormat="1" ht="33" customHeight="1">
      <c r="A156" s="37"/>
      <c r="B156" s="188"/>
      <c r="C156" s="189" t="s">
        <v>352</v>
      </c>
      <c r="D156" s="189" t="s">
        <v>142</v>
      </c>
      <c r="E156" s="190" t="s">
        <v>1012</v>
      </c>
      <c r="F156" s="191" t="s">
        <v>1013</v>
      </c>
      <c r="G156" s="192" t="s">
        <v>169</v>
      </c>
      <c r="H156" s="193">
        <v>2</v>
      </c>
      <c r="I156" s="194"/>
      <c r="J156" s="195">
        <f>ROUND(I156*H156,2)</f>
        <v>0</v>
      </c>
      <c r="K156" s="196"/>
      <c r="L156" s="38"/>
      <c r="M156" s="197" t="s">
        <v>1</v>
      </c>
      <c r="N156" s="198" t="s">
        <v>41</v>
      </c>
      <c r="O156" s="81"/>
      <c r="P156" s="199">
        <f>O156*H156</f>
        <v>0</v>
      </c>
      <c r="Q156" s="199">
        <v>0.00010000000000000001</v>
      </c>
      <c r="R156" s="199">
        <f>Q156*H156</f>
        <v>0.00020000000000000001</v>
      </c>
      <c r="S156" s="199">
        <v>0</v>
      </c>
      <c r="T156" s="200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01" t="s">
        <v>212</v>
      </c>
      <c r="AT156" s="201" t="s">
        <v>142</v>
      </c>
      <c r="AU156" s="201" t="s">
        <v>93</v>
      </c>
      <c r="AY156" s="18" t="s">
        <v>139</v>
      </c>
      <c r="BE156" s="202">
        <f>IF(N156="základná",J156,0)</f>
        <v>0</v>
      </c>
      <c r="BF156" s="202">
        <f>IF(N156="znížená",J156,0)</f>
        <v>0</v>
      </c>
      <c r="BG156" s="202">
        <f>IF(N156="zákl. prenesená",J156,0)</f>
        <v>0</v>
      </c>
      <c r="BH156" s="202">
        <f>IF(N156="zníž. prenesená",J156,0)</f>
        <v>0</v>
      </c>
      <c r="BI156" s="202">
        <f>IF(N156="nulová",J156,0)</f>
        <v>0</v>
      </c>
      <c r="BJ156" s="18" t="s">
        <v>93</v>
      </c>
      <c r="BK156" s="202">
        <f>ROUND(I156*H156,2)</f>
        <v>0</v>
      </c>
      <c r="BL156" s="18" t="s">
        <v>212</v>
      </c>
      <c r="BM156" s="201" t="s">
        <v>1014</v>
      </c>
    </row>
    <row r="157" s="2" customFormat="1" ht="16.5" customHeight="1">
      <c r="A157" s="37"/>
      <c r="B157" s="188"/>
      <c r="C157" s="241" t="s">
        <v>356</v>
      </c>
      <c r="D157" s="241" t="s">
        <v>295</v>
      </c>
      <c r="E157" s="242" t="s">
        <v>1015</v>
      </c>
      <c r="F157" s="243" t="s">
        <v>1016</v>
      </c>
      <c r="G157" s="244" t="s">
        <v>169</v>
      </c>
      <c r="H157" s="245">
        <v>1</v>
      </c>
      <c r="I157" s="246"/>
      <c r="J157" s="247">
        <f>ROUND(I157*H157,2)</f>
        <v>0</v>
      </c>
      <c r="K157" s="248"/>
      <c r="L157" s="249"/>
      <c r="M157" s="250" t="s">
        <v>1</v>
      </c>
      <c r="N157" s="251" t="s">
        <v>41</v>
      </c>
      <c r="O157" s="81"/>
      <c r="P157" s="199">
        <f>O157*H157</f>
        <v>0</v>
      </c>
      <c r="Q157" s="199">
        <v>0.002</v>
      </c>
      <c r="R157" s="199">
        <f>Q157*H157</f>
        <v>0.002</v>
      </c>
      <c r="S157" s="199">
        <v>0</v>
      </c>
      <c r="T157" s="200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01" t="s">
        <v>369</v>
      </c>
      <c r="AT157" s="201" t="s">
        <v>295</v>
      </c>
      <c r="AU157" s="201" t="s">
        <v>93</v>
      </c>
      <c r="AY157" s="18" t="s">
        <v>139</v>
      </c>
      <c r="BE157" s="202">
        <f>IF(N157="základná",J157,0)</f>
        <v>0</v>
      </c>
      <c r="BF157" s="202">
        <f>IF(N157="znížená",J157,0)</f>
        <v>0</v>
      </c>
      <c r="BG157" s="202">
        <f>IF(N157="zákl. prenesená",J157,0)</f>
        <v>0</v>
      </c>
      <c r="BH157" s="202">
        <f>IF(N157="zníž. prenesená",J157,0)</f>
        <v>0</v>
      </c>
      <c r="BI157" s="202">
        <f>IF(N157="nulová",J157,0)</f>
        <v>0</v>
      </c>
      <c r="BJ157" s="18" t="s">
        <v>93</v>
      </c>
      <c r="BK157" s="202">
        <f>ROUND(I157*H157,2)</f>
        <v>0</v>
      </c>
      <c r="BL157" s="18" t="s">
        <v>212</v>
      </c>
      <c r="BM157" s="201" t="s">
        <v>1017</v>
      </c>
    </row>
    <row r="158" s="2" customFormat="1" ht="16.5" customHeight="1">
      <c r="A158" s="37"/>
      <c r="B158" s="188"/>
      <c r="C158" s="241" t="s">
        <v>361</v>
      </c>
      <c r="D158" s="241" t="s">
        <v>295</v>
      </c>
      <c r="E158" s="242" t="s">
        <v>1018</v>
      </c>
      <c r="F158" s="243" t="s">
        <v>1019</v>
      </c>
      <c r="G158" s="244" t="s">
        <v>169</v>
      </c>
      <c r="H158" s="245">
        <v>1</v>
      </c>
      <c r="I158" s="246"/>
      <c r="J158" s="247">
        <f>ROUND(I158*H158,2)</f>
        <v>0</v>
      </c>
      <c r="K158" s="248"/>
      <c r="L158" s="249"/>
      <c r="M158" s="250" t="s">
        <v>1</v>
      </c>
      <c r="N158" s="251" t="s">
        <v>41</v>
      </c>
      <c r="O158" s="81"/>
      <c r="P158" s="199">
        <f>O158*H158</f>
        <v>0</v>
      </c>
      <c r="Q158" s="199">
        <v>0.0012999999999999999</v>
      </c>
      <c r="R158" s="199">
        <f>Q158*H158</f>
        <v>0.0012999999999999999</v>
      </c>
      <c r="S158" s="199">
        <v>0</v>
      </c>
      <c r="T158" s="200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01" t="s">
        <v>369</v>
      </c>
      <c r="AT158" s="201" t="s">
        <v>295</v>
      </c>
      <c r="AU158" s="201" t="s">
        <v>93</v>
      </c>
      <c r="AY158" s="18" t="s">
        <v>139</v>
      </c>
      <c r="BE158" s="202">
        <f>IF(N158="základná",J158,0)</f>
        <v>0</v>
      </c>
      <c r="BF158" s="202">
        <f>IF(N158="znížená",J158,0)</f>
        <v>0</v>
      </c>
      <c r="BG158" s="202">
        <f>IF(N158="zákl. prenesená",J158,0)</f>
        <v>0</v>
      </c>
      <c r="BH158" s="202">
        <f>IF(N158="zníž. prenesená",J158,0)</f>
        <v>0</v>
      </c>
      <c r="BI158" s="202">
        <f>IF(N158="nulová",J158,0)</f>
        <v>0</v>
      </c>
      <c r="BJ158" s="18" t="s">
        <v>93</v>
      </c>
      <c r="BK158" s="202">
        <f>ROUND(I158*H158,2)</f>
        <v>0</v>
      </c>
      <c r="BL158" s="18" t="s">
        <v>212</v>
      </c>
      <c r="BM158" s="201" t="s">
        <v>1020</v>
      </c>
    </row>
    <row r="159" s="2" customFormat="1" ht="24.15" customHeight="1">
      <c r="A159" s="37"/>
      <c r="B159" s="188"/>
      <c r="C159" s="189" t="s">
        <v>193</v>
      </c>
      <c r="D159" s="189" t="s">
        <v>142</v>
      </c>
      <c r="E159" s="190" t="s">
        <v>1021</v>
      </c>
      <c r="F159" s="191" t="s">
        <v>1022</v>
      </c>
      <c r="G159" s="192" t="s">
        <v>169</v>
      </c>
      <c r="H159" s="193">
        <v>1</v>
      </c>
      <c r="I159" s="194"/>
      <c r="J159" s="195">
        <f>ROUND(I159*H159,2)</f>
        <v>0</v>
      </c>
      <c r="K159" s="196"/>
      <c r="L159" s="38"/>
      <c r="M159" s="197" t="s">
        <v>1</v>
      </c>
      <c r="N159" s="198" t="s">
        <v>41</v>
      </c>
      <c r="O159" s="81"/>
      <c r="P159" s="199">
        <f>O159*H159</f>
        <v>0</v>
      </c>
      <c r="Q159" s="199">
        <v>0</v>
      </c>
      <c r="R159" s="199">
        <f>Q159*H159</f>
        <v>0</v>
      </c>
      <c r="S159" s="199">
        <v>0</v>
      </c>
      <c r="T159" s="200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01" t="s">
        <v>212</v>
      </c>
      <c r="AT159" s="201" t="s">
        <v>142</v>
      </c>
      <c r="AU159" s="201" t="s">
        <v>93</v>
      </c>
      <c r="AY159" s="18" t="s">
        <v>139</v>
      </c>
      <c r="BE159" s="202">
        <f>IF(N159="základná",J159,0)</f>
        <v>0</v>
      </c>
      <c r="BF159" s="202">
        <f>IF(N159="znížená",J159,0)</f>
        <v>0</v>
      </c>
      <c r="BG159" s="202">
        <f>IF(N159="zákl. prenesená",J159,0)</f>
        <v>0</v>
      </c>
      <c r="BH159" s="202">
        <f>IF(N159="zníž. prenesená",J159,0)</f>
        <v>0</v>
      </c>
      <c r="BI159" s="202">
        <f>IF(N159="nulová",J159,0)</f>
        <v>0</v>
      </c>
      <c r="BJ159" s="18" t="s">
        <v>93</v>
      </c>
      <c r="BK159" s="202">
        <f>ROUND(I159*H159,2)</f>
        <v>0</v>
      </c>
      <c r="BL159" s="18" t="s">
        <v>212</v>
      </c>
      <c r="BM159" s="201" t="s">
        <v>1023</v>
      </c>
    </row>
    <row r="160" s="2" customFormat="1" ht="16.5" customHeight="1">
      <c r="A160" s="37"/>
      <c r="B160" s="188"/>
      <c r="C160" s="241" t="s">
        <v>197</v>
      </c>
      <c r="D160" s="241" t="s">
        <v>295</v>
      </c>
      <c r="E160" s="242" t="s">
        <v>1024</v>
      </c>
      <c r="F160" s="243" t="s">
        <v>1025</v>
      </c>
      <c r="G160" s="244" t="s">
        <v>169</v>
      </c>
      <c r="H160" s="245">
        <v>1</v>
      </c>
      <c r="I160" s="246"/>
      <c r="J160" s="247">
        <f>ROUND(I160*H160,2)</f>
        <v>0</v>
      </c>
      <c r="K160" s="248"/>
      <c r="L160" s="249"/>
      <c r="M160" s="250" t="s">
        <v>1</v>
      </c>
      <c r="N160" s="251" t="s">
        <v>41</v>
      </c>
      <c r="O160" s="81"/>
      <c r="P160" s="199">
        <f>O160*H160</f>
        <v>0</v>
      </c>
      <c r="Q160" s="199">
        <v>0</v>
      </c>
      <c r="R160" s="199">
        <f>Q160*H160</f>
        <v>0</v>
      </c>
      <c r="S160" s="199">
        <v>0</v>
      </c>
      <c r="T160" s="20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01" t="s">
        <v>369</v>
      </c>
      <c r="AT160" s="201" t="s">
        <v>295</v>
      </c>
      <c r="AU160" s="201" t="s">
        <v>93</v>
      </c>
      <c r="AY160" s="18" t="s">
        <v>139</v>
      </c>
      <c r="BE160" s="202">
        <f>IF(N160="základná",J160,0)</f>
        <v>0</v>
      </c>
      <c r="BF160" s="202">
        <f>IF(N160="znížená",J160,0)</f>
        <v>0</v>
      </c>
      <c r="BG160" s="202">
        <f>IF(N160="zákl. prenesená",J160,0)</f>
        <v>0</v>
      </c>
      <c r="BH160" s="202">
        <f>IF(N160="zníž. prenesená",J160,0)</f>
        <v>0</v>
      </c>
      <c r="BI160" s="202">
        <f>IF(N160="nulová",J160,0)</f>
        <v>0</v>
      </c>
      <c r="BJ160" s="18" t="s">
        <v>93</v>
      </c>
      <c r="BK160" s="202">
        <f>ROUND(I160*H160,2)</f>
        <v>0</v>
      </c>
      <c r="BL160" s="18" t="s">
        <v>212</v>
      </c>
      <c r="BM160" s="201" t="s">
        <v>1026</v>
      </c>
    </row>
    <row r="161" s="2" customFormat="1">
      <c r="A161" s="37"/>
      <c r="B161" s="38"/>
      <c r="C161" s="37"/>
      <c r="D161" s="204" t="s">
        <v>913</v>
      </c>
      <c r="E161" s="37"/>
      <c r="F161" s="253" t="s">
        <v>1027</v>
      </c>
      <c r="G161" s="37"/>
      <c r="H161" s="37"/>
      <c r="I161" s="254"/>
      <c r="J161" s="37"/>
      <c r="K161" s="37"/>
      <c r="L161" s="38"/>
      <c r="M161" s="227"/>
      <c r="N161" s="228"/>
      <c r="O161" s="81"/>
      <c r="P161" s="81"/>
      <c r="Q161" s="81"/>
      <c r="R161" s="81"/>
      <c r="S161" s="81"/>
      <c r="T161" s="82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8" t="s">
        <v>913</v>
      </c>
      <c r="AU161" s="18" t="s">
        <v>93</v>
      </c>
    </row>
    <row r="162" s="2" customFormat="1" ht="33" customHeight="1">
      <c r="A162" s="37"/>
      <c r="B162" s="188"/>
      <c r="C162" s="189" t="s">
        <v>201</v>
      </c>
      <c r="D162" s="189" t="s">
        <v>142</v>
      </c>
      <c r="E162" s="190" t="s">
        <v>1028</v>
      </c>
      <c r="F162" s="191" t="s">
        <v>1029</v>
      </c>
      <c r="G162" s="192" t="s">
        <v>169</v>
      </c>
      <c r="H162" s="193">
        <v>1</v>
      </c>
      <c r="I162" s="194"/>
      <c r="J162" s="195">
        <f>ROUND(I162*H162,2)</f>
        <v>0</v>
      </c>
      <c r="K162" s="196"/>
      <c r="L162" s="38"/>
      <c r="M162" s="197" t="s">
        <v>1</v>
      </c>
      <c r="N162" s="198" t="s">
        <v>41</v>
      </c>
      <c r="O162" s="81"/>
      <c r="P162" s="199">
        <f>O162*H162</f>
        <v>0</v>
      </c>
      <c r="Q162" s="199">
        <v>6.99E-06</v>
      </c>
      <c r="R162" s="199">
        <f>Q162*H162</f>
        <v>6.99E-06</v>
      </c>
      <c r="S162" s="199">
        <v>0</v>
      </c>
      <c r="T162" s="20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01" t="s">
        <v>212</v>
      </c>
      <c r="AT162" s="201" t="s">
        <v>142</v>
      </c>
      <c r="AU162" s="201" t="s">
        <v>93</v>
      </c>
      <c r="AY162" s="18" t="s">
        <v>139</v>
      </c>
      <c r="BE162" s="202">
        <f>IF(N162="základná",J162,0)</f>
        <v>0</v>
      </c>
      <c r="BF162" s="202">
        <f>IF(N162="znížená",J162,0)</f>
        <v>0</v>
      </c>
      <c r="BG162" s="202">
        <f>IF(N162="zákl. prenesená",J162,0)</f>
        <v>0</v>
      </c>
      <c r="BH162" s="202">
        <f>IF(N162="zníž. prenesená",J162,0)</f>
        <v>0</v>
      </c>
      <c r="BI162" s="202">
        <f>IF(N162="nulová",J162,0)</f>
        <v>0</v>
      </c>
      <c r="BJ162" s="18" t="s">
        <v>93</v>
      </c>
      <c r="BK162" s="202">
        <f>ROUND(I162*H162,2)</f>
        <v>0</v>
      </c>
      <c r="BL162" s="18" t="s">
        <v>212</v>
      </c>
      <c r="BM162" s="201" t="s">
        <v>1030</v>
      </c>
    </row>
    <row r="163" s="2" customFormat="1" ht="24.15" customHeight="1">
      <c r="A163" s="37"/>
      <c r="B163" s="188"/>
      <c r="C163" s="241" t="s">
        <v>209</v>
      </c>
      <c r="D163" s="241" t="s">
        <v>295</v>
      </c>
      <c r="E163" s="242" t="s">
        <v>1031</v>
      </c>
      <c r="F163" s="243" t="s">
        <v>1032</v>
      </c>
      <c r="G163" s="244" t="s">
        <v>169</v>
      </c>
      <c r="H163" s="245">
        <v>1</v>
      </c>
      <c r="I163" s="246"/>
      <c r="J163" s="247">
        <f>ROUND(I163*H163,2)</f>
        <v>0</v>
      </c>
      <c r="K163" s="248"/>
      <c r="L163" s="249"/>
      <c r="M163" s="250" t="s">
        <v>1</v>
      </c>
      <c r="N163" s="251" t="s">
        <v>41</v>
      </c>
      <c r="O163" s="81"/>
      <c r="P163" s="199">
        <f>O163*H163</f>
        <v>0</v>
      </c>
      <c r="Q163" s="199">
        <v>0</v>
      </c>
      <c r="R163" s="199">
        <f>Q163*H163</f>
        <v>0</v>
      </c>
      <c r="S163" s="199">
        <v>0</v>
      </c>
      <c r="T163" s="20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01" t="s">
        <v>369</v>
      </c>
      <c r="AT163" s="201" t="s">
        <v>295</v>
      </c>
      <c r="AU163" s="201" t="s">
        <v>93</v>
      </c>
      <c r="AY163" s="18" t="s">
        <v>139</v>
      </c>
      <c r="BE163" s="202">
        <f>IF(N163="základná",J163,0)</f>
        <v>0</v>
      </c>
      <c r="BF163" s="202">
        <f>IF(N163="znížená",J163,0)</f>
        <v>0</v>
      </c>
      <c r="BG163" s="202">
        <f>IF(N163="zákl. prenesená",J163,0)</f>
        <v>0</v>
      </c>
      <c r="BH163" s="202">
        <f>IF(N163="zníž. prenesená",J163,0)</f>
        <v>0</v>
      </c>
      <c r="BI163" s="202">
        <f>IF(N163="nulová",J163,0)</f>
        <v>0</v>
      </c>
      <c r="BJ163" s="18" t="s">
        <v>93</v>
      </c>
      <c r="BK163" s="202">
        <f>ROUND(I163*H163,2)</f>
        <v>0</v>
      </c>
      <c r="BL163" s="18" t="s">
        <v>212</v>
      </c>
      <c r="BM163" s="201" t="s">
        <v>1033</v>
      </c>
    </row>
    <row r="164" s="2" customFormat="1">
      <c r="A164" s="37"/>
      <c r="B164" s="38"/>
      <c r="C164" s="37"/>
      <c r="D164" s="204" t="s">
        <v>913</v>
      </c>
      <c r="E164" s="37"/>
      <c r="F164" s="253" t="s">
        <v>1034</v>
      </c>
      <c r="G164" s="37"/>
      <c r="H164" s="37"/>
      <c r="I164" s="254"/>
      <c r="J164" s="37"/>
      <c r="K164" s="37"/>
      <c r="L164" s="38"/>
      <c r="M164" s="227"/>
      <c r="N164" s="228"/>
      <c r="O164" s="81"/>
      <c r="P164" s="81"/>
      <c r="Q164" s="81"/>
      <c r="R164" s="81"/>
      <c r="S164" s="81"/>
      <c r="T164" s="82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8" t="s">
        <v>913</v>
      </c>
      <c r="AU164" s="18" t="s">
        <v>93</v>
      </c>
    </row>
    <row r="165" s="2" customFormat="1" ht="24.15" customHeight="1">
      <c r="A165" s="37"/>
      <c r="B165" s="188"/>
      <c r="C165" s="189" t="s">
        <v>235</v>
      </c>
      <c r="D165" s="189" t="s">
        <v>142</v>
      </c>
      <c r="E165" s="190" t="s">
        <v>1035</v>
      </c>
      <c r="F165" s="191" t="s">
        <v>1036</v>
      </c>
      <c r="G165" s="192" t="s">
        <v>169</v>
      </c>
      <c r="H165" s="193">
        <v>1</v>
      </c>
      <c r="I165" s="194"/>
      <c r="J165" s="195">
        <f>ROUND(I165*H165,2)</f>
        <v>0</v>
      </c>
      <c r="K165" s="196"/>
      <c r="L165" s="38"/>
      <c r="M165" s="197" t="s">
        <v>1</v>
      </c>
      <c r="N165" s="198" t="s">
        <v>41</v>
      </c>
      <c r="O165" s="81"/>
      <c r="P165" s="199">
        <f>O165*H165</f>
        <v>0</v>
      </c>
      <c r="Q165" s="199">
        <v>0</v>
      </c>
      <c r="R165" s="199">
        <f>Q165*H165</f>
        <v>0</v>
      </c>
      <c r="S165" s="199">
        <v>0</v>
      </c>
      <c r="T165" s="20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01" t="s">
        <v>212</v>
      </c>
      <c r="AT165" s="201" t="s">
        <v>142</v>
      </c>
      <c r="AU165" s="201" t="s">
        <v>93</v>
      </c>
      <c r="AY165" s="18" t="s">
        <v>139</v>
      </c>
      <c r="BE165" s="202">
        <f>IF(N165="základná",J165,0)</f>
        <v>0</v>
      </c>
      <c r="BF165" s="202">
        <f>IF(N165="znížená",J165,0)</f>
        <v>0</v>
      </c>
      <c r="BG165" s="202">
        <f>IF(N165="zákl. prenesená",J165,0)</f>
        <v>0</v>
      </c>
      <c r="BH165" s="202">
        <f>IF(N165="zníž. prenesená",J165,0)</f>
        <v>0</v>
      </c>
      <c r="BI165" s="202">
        <f>IF(N165="nulová",J165,0)</f>
        <v>0</v>
      </c>
      <c r="BJ165" s="18" t="s">
        <v>93</v>
      </c>
      <c r="BK165" s="202">
        <f>ROUND(I165*H165,2)</f>
        <v>0</v>
      </c>
      <c r="BL165" s="18" t="s">
        <v>212</v>
      </c>
      <c r="BM165" s="201" t="s">
        <v>1037</v>
      </c>
    </row>
    <row r="166" s="2" customFormat="1" ht="16.5" customHeight="1">
      <c r="A166" s="37"/>
      <c r="B166" s="188"/>
      <c r="C166" s="241" t="s">
        <v>332</v>
      </c>
      <c r="D166" s="241" t="s">
        <v>295</v>
      </c>
      <c r="E166" s="242" t="s">
        <v>1038</v>
      </c>
      <c r="F166" s="243" t="s">
        <v>1039</v>
      </c>
      <c r="G166" s="244" t="s">
        <v>169</v>
      </c>
      <c r="H166" s="245">
        <v>1</v>
      </c>
      <c r="I166" s="246"/>
      <c r="J166" s="247">
        <f>ROUND(I166*H166,2)</f>
        <v>0</v>
      </c>
      <c r="K166" s="248"/>
      <c r="L166" s="249"/>
      <c r="M166" s="250" t="s">
        <v>1</v>
      </c>
      <c r="N166" s="251" t="s">
        <v>41</v>
      </c>
      <c r="O166" s="81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01" t="s">
        <v>369</v>
      </c>
      <c r="AT166" s="201" t="s">
        <v>295</v>
      </c>
      <c r="AU166" s="201" t="s">
        <v>93</v>
      </c>
      <c r="AY166" s="18" t="s">
        <v>139</v>
      </c>
      <c r="BE166" s="202">
        <f>IF(N166="základná",J166,0)</f>
        <v>0</v>
      </c>
      <c r="BF166" s="202">
        <f>IF(N166="znížená",J166,0)</f>
        <v>0</v>
      </c>
      <c r="BG166" s="202">
        <f>IF(N166="zákl. prenesená",J166,0)</f>
        <v>0</v>
      </c>
      <c r="BH166" s="202">
        <f>IF(N166="zníž. prenesená",J166,0)</f>
        <v>0</v>
      </c>
      <c r="BI166" s="202">
        <f>IF(N166="nulová",J166,0)</f>
        <v>0</v>
      </c>
      <c r="BJ166" s="18" t="s">
        <v>93</v>
      </c>
      <c r="BK166" s="202">
        <f>ROUND(I166*H166,2)</f>
        <v>0</v>
      </c>
      <c r="BL166" s="18" t="s">
        <v>212</v>
      </c>
      <c r="BM166" s="201" t="s">
        <v>1040</v>
      </c>
    </row>
    <row r="167" s="2" customFormat="1" ht="24.15" customHeight="1">
      <c r="A167" s="37"/>
      <c r="B167" s="188"/>
      <c r="C167" s="189" t="s">
        <v>229</v>
      </c>
      <c r="D167" s="189" t="s">
        <v>142</v>
      </c>
      <c r="E167" s="190" t="s">
        <v>1041</v>
      </c>
      <c r="F167" s="191" t="s">
        <v>1042</v>
      </c>
      <c r="G167" s="192" t="s">
        <v>325</v>
      </c>
      <c r="H167" s="252"/>
      <c r="I167" s="194"/>
      <c r="J167" s="195">
        <f>ROUND(I167*H167,2)</f>
        <v>0</v>
      </c>
      <c r="K167" s="196"/>
      <c r="L167" s="38"/>
      <c r="M167" s="197" t="s">
        <v>1</v>
      </c>
      <c r="N167" s="198" t="s">
        <v>41</v>
      </c>
      <c r="O167" s="81"/>
      <c r="P167" s="199">
        <f>O167*H167</f>
        <v>0</v>
      </c>
      <c r="Q167" s="199">
        <v>0</v>
      </c>
      <c r="R167" s="199">
        <f>Q167*H167</f>
        <v>0</v>
      </c>
      <c r="S167" s="199">
        <v>0</v>
      </c>
      <c r="T167" s="200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01" t="s">
        <v>212</v>
      </c>
      <c r="AT167" s="201" t="s">
        <v>142</v>
      </c>
      <c r="AU167" s="201" t="s">
        <v>93</v>
      </c>
      <c r="AY167" s="18" t="s">
        <v>139</v>
      </c>
      <c r="BE167" s="202">
        <f>IF(N167="základná",J167,0)</f>
        <v>0</v>
      </c>
      <c r="BF167" s="202">
        <f>IF(N167="znížená",J167,0)</f>
        <v>0</v>
      </c>
      <c r="BG167" s="202">
        <f>IF(N167="zákl. prenesená",J167,0)</f>
        <v>0</v>
      </c>
      <c r="BH167" s="202">
        <f>IF(N167="zníž. prenesená",J167,0)</f>
        <v>0</v>
      </c>
      <c r="BI167" s="202">
        <f>IF(N167="nulová",J167,0)</f>
        <v>0</v>
      </c>
      <c r="BJ167" s="18" t="s">
        <v>93</v>
      </c>
      <c r="BK167" s="202">
        <f>ROUND(I167*H167,2)</f>
        <v>0</v>
      </c>
      <c r="BL167" s="18" t="s">
        <v>212</v>
      </c>
      <c r="BM167" s="201" t="s">
        <v>1043</v>
      </c>
    </row>
    <row r="168" s="12" customFormat="1" ht="22.8" customHeight="1">
      <c r="A168" s="12"/>
      <c r="B168" s="176"/>
      <c r="C168" s="12"/>
      <c r="D168" s="177" t="s">
        <v>74</v>
      </c>
      <c r="E168" s="186" t="s">
        <v>207</v>
      </c>
      <c r="F168" s="186" t="s">
        <v>208</v>
      </c>
      <c r="G168" s="12"/>
      <c r="H168" s="12"/>
      <c r="I168" s="179"/>
      <c r="J168" s="187">
        <f>BK168</f>
        <v>0</v>
      </c>
      <c r="K168" s="12"/>
      <c r="L168" s="176"/>
      <c r="M168" s="180"/>
      <c r="N168" s="181"/>
      <c r="O168" s="181"/>
      <c r="P168" s="182">
        <f>SUM(P169:P170)</f>
        <v>0</v>
      </c>
      <c r="Q168" s="181"/>
      <c r="R168" s="182">
        <f>SUM(R169:R170)</f>
        <v>0.0015707799999999999</v>
      </c>
      <c r="S168" s="181"/>
      <c r="T168" s="183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77" t="s">
        <v>93</v>
      </c>
      <c r="AT168" s="184" t="s">
        <v>74</v>
      </c>
      <c r="AU168" s="184" t="s">
        <v>83</v>
      </c>
      <c r="AY168" s="177" t="s">
        <v>139</v>
      </c>
      <c r="BK168" s="185">
        <f>SUM(BK169:BK170)</f>
        <v>0</v>
      </c>
    </row>
    <row r="169" s="2" customFormat="1" ht="16.5" customHeight="1">
      <c r="A169" s="37"/>
      <c r="B169" s="188"/>
      <c r="C169" s="189" t="s">
        <v>375</v>
      </c>
      <c r="D169" s="189" t="s">
        <v>142</v>
      </c>
      <c r="E169" s="190" t="s">
        <v>1044</v>
      </c>
      <c r="F169" s="191" t="s">
        <v>1045</v>
      </c>
      <c r="G169" s="192" t="s">
        <v>169</v>
      </c>
      <c r="H169" s="193">
        <v>1</v>
      </c>
      <c r="I169" s="194"/>
      <c r="J169" s="195">
        <f>ROUND(I169*H169,2)</f>
        <v>0</v>
      </c>
      <c r="K169" s="196"/>
      <c r="L169" s="38"/>
      <c r="M169" s="197" t="s">
        <v>1</v>
      </c>
      <c r="N169" s="198" t="s">
        <v>41</v>
      </c>
      <c r="O169" s="81"/>
      <c r="P169" s="199">
        <f>O169*H169</f>
        <v>0</v>
      </c>
      <c r="Q169" s="199">
        <v>0.0015707799999999999</v>
      </c>
      <c r="R169" s="199">
        <f>Q169*H169</f>
        <v>0.0015707799999999999</v>
      </c>
      <c r="S169" s="199">
        <v>0</v>
      </c>
      <c r="T169" s="200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01" t="s">
        <v>212</v>
      </c>
      <c r="AT169" s="201" t="s">
        <v>142</v>
      </c>
      <c r="AU169" s="201" t="s">
        <v>93</v>
      </c>
      <c r="AY169" s="18" t="s">
        <v>139</v>
      </c>
      <c r="BE169" s="202">
        <f>IF(N169="základná",J169,0)</f>
        <v>0</v>
      </c>
      <c r="BF169" s="202">
        <f>IF(N169="znížená",J169,0)</f>
        <v>0</v>
      </c>
      <c r="BG169" s="202">
        <f>IF(N169="zákl. prenesená",J169,0)</f>
        <v>0</v>
      </c>
      <c r="BH169" s="202">
        <f>IF(N169="zníž. prenesená",J169,0)</f>
        <v>0</v>
      </c>
      <c r="BI169" s="202">
        <f>IF(N169="nulová",J169,0)</f>
        <v>0</v>
      </c>
      <c r="BJ169" s="18" t="s">
        <v>93</v>
      </c>
      <c r="BK169" s="202">
        <f>ROUND(I169*H169,2)</f>
        <v>0</v>
      </c>
      <c r="BL169" s="18" t="s">
        <v>212</v>
      </c>
      <c r="BM169" s="201" t="s">
        <v>1046</v>
      </c>
    </row>
    <row r="170" s="2" customFormat="1" ht="24.15" customHeight="1">
      <c r="A170" s="37"/>
      <c r="B170" s="188"/>
      <c r="C170" s="189" t="s">
        <v>379</v>
      </c>
      <c r="D170" s="189" t="s">
        <v>142</v>
      </c>
      <c r="E170" s="190" t="s">
        <v>349</v>
      </c>
      <c r="F170" s="191" t="s">
        <v>350</v>
      </c>
      <c r="G170" s="192" t="s">
        <v>325</v>
      </c>
      <c r="H170" s="252"/>
      <c r="I170" s="194"/>
      <c r="J170" s="195">
        <f>ROUND(I170*H170,2)</f>
        <v>0</v>
      </c>
      <c r="K170" s="196"/>
      <c r="L170" s="38"/>
      <c r="M170" s="197" t="s">
        <v>1</v>
      </c>
      <c r="N170" s="198" t="s">
        <v>41</v>
      </c>
      <c r="O170" s="81"/>
      <c r="P170" s="199">
        <f>O170*H170</f>
        <v>0</v>
      </c>
      <c r="Q170" s="199">
        <v>0</v>
      </c>
      <c r="R170" s="199">
        <f>Q170*H170</f>
        <v>0</v>
      </c>
      <c r="S170" s="199">
        <v>0</v>
      </c>
      <c r="T170" s="200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01" t="s">
        <v>212</v>
      </c>
      <c r="AT170" s="201" t="s">
        <v>142</v>
      </c>
      <c r="AU170" s="201" t="s">
        <v>93</v>
      </c>
      <c r="AY170" s="18" t="s">
        <v>139</v>
      </c>
      <c r="BE170" s="202">
        <f>IF(N170="základná",J170,0)</f>
        <v>0</v>
      </c>
      <c r="BF170" s="202">
        <f>IF(N170="znížená",J170,0)</f>
        <v>0</v>
      </c>
      <c r="BG170" s="202">
        <f>IF(N170="zákl. prenesená",J170,0)</f>
        <v>0</v>
      </c>
      <c r="BH170" s="202">
        <f>IF(N170="zníž. prenesená",J170,0)</f>
        <v>0</v>
      </c>
      <c r="BI170" s="202">
        <f>IF(N170="nulová",J170,0)</f>
        <v>0</v>
      </c>
      <c r="BJ170" s="18" t="s">
        <v>93</v>
      </c>
      <c r="BK170" s="202">
        <f>ROUND(I170*H170,2)</f>
        <v>0</v>
      </c>
      <c r="BL170" s="18" t="s">
        <v>212</v>
      </c>
      <c r="BM170" s="201" t="s">
        <v>1047</v>
      </c>
    </row>
    <row r="171" s="12" customFormat="1" ht="25.92" customHeight="1">
      <c r="A171" s="12"/>
      <c r="B171" s="176"/>
      <c r="C171" s="12"/>
      <c r="D171" s="177" t="s">
        <v>74</v>
      </c>
      <c r="E171" s="178" t="s">
        <v>558</v>
      </c>
      <c r="F171" s="178" t="s">
        <v>559</v>
      </c>
      <c r="G171" s="12"/>
      <c r="H171" s="12"/>
      <c r="I171" s="179"/>
      <c r="J171" s="164">
        <f>BK171</f>
        <v>0</v>
      </c>
      <c r="K171" s="12"/>
      <c r="L171" s="176"/>
      <c r="M171" s="180"/>
      <c r="N171" s="181"/>
      <c r="O171" s="181"/>
      <c r="P171" s="182">
        <f>SUM(P172:P173)</f>
        <v>0</v>
      </c>
      <c r="Q171" s="181"/>
      <c r="R171" s="182">
        <f>SUM(R172:R173)</f>
        <v>0</v>
      </c>
      <c r="S171" s="181"/>
      <c r="T171" s="183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77" t="s">
        <v>166</v>
      </c>
      <c r="AT171" s="184" t="s">
        <v>74</v>
      </c>
      <c r="AU171" s="184" t="s">
        <v>75</v>
      </c>
      <c r="AY171" s="177" t="s">
        <v>139</v>
      </c>
      <c r="BK171" s="185">
        <f>SUM(BK172:BK173)</f>
        <v>0</v>
      </c>
    </row>
    <row r="172" s="2" customFormat="1" ht="24.15" customHeight="1">
      <c r="A172" s="37"/>
      <c r="B172" s="188"/>
      <c r="C172" s="189" t="s">
        <v>427</v>
      </c>
      <c r="D172" s="189" t="s">
        <v>142</v>
      </c>
      <c r="E172" s="190" t="s">
        <v>561</v>
      </c>
      <c r="F172" s="191" t="s">
        <v>562</v>
      </c>
      <c r="G172" s="192" t="s">
        <v>325</v>
      </c>
      <c r="H172" s="252"/>
      <c r="I172" s="194"/>
      <c r="J172" s="195">
        <f>ROUND(I172*H172,2)</f>
        <v>0</v>
      </c>
      <c r="K172" s="196"/>
      <c r="L172" s="38"/>
      <c r="M172" s="197" t="s">
        <v>1</v>
      </c>
      <c r="N172" s="198" t="s">
        <v>41</v>
      </c>
      <c r="O172" s="81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01" t="s">
        <v>563</v>
      </c>
      <c r="AT172" s="201" t="s">
        <v>142</v>
      </c>
      <c r="AU172" s="201" t="s">
        <v>83</v>
      </c>
      <c r="AY172" s="18" t="s">
        <v>139</v>
      </c>
      <c r="BE172" s="202">
        <f>IF(N172="základná",J172,0)</f>
        <v>0</v>
      </c>
      <c r="BF172" s="202">
        <f>IF(N172="znížená",J172,0)</f>
        <v>0</v>
      </c>
      <c r="BG172" s="202">
        <f>IF(N172="zákl. prenesená",J172,0)</f>
        <v>0</v>
      </c>
      <c r="BH172" s="202">
        <f>IF(N172="zníž. prenesená",J172,0)</f>
        <v>0</v>
      </c>
      <c r="BI172" s="202">
        <f>IF(N172="nulová",J172,0)</f>
        <v>0</v>
      </c>
      <c r="BJ172" s="18" t="s">
        <v>93</v>
      </c>
      <c r="BK172" s="202">
        <f>ROUND(I172*H172,2)</f>
        <v>0</v>
      </c>
      <c r="BL172" s="18" t="s">
        <v>563</v>
      </c>
      <c r="BM172" s="201" t="s">
        <v>1048</v>
      </c>
    </row>
    <row r="173" s="2" customFormat="1" ht="16.5" customHeight="1">
      <c r="A173" s="37"/>
      <c r="B173" s="188"/>
      <c r="C173" s="189" t="s">
        <v>422</v>
      </c>
      <c r="D173" s="189" t="s">
        <v>142</v>
      </c>
      <c r="E173" s="190" t="s">
        <v>780</v>
      </c>
      <c r="F173" s="191" t="s">
        <v>781</v>
      </c>
      <c r="G173" s="192" t="s">
        <v>325</v>
      </c>
      <c r="H173" s="252"/>
      <c r="I173" s="194"/>
      <c r="J173" s="195">
        <f>ROUND(I173*H173,2)</f>
        <v>0</v>
      </c>
      <c r="K173" s="196"/>
      <c r="L173" s="38"/>
      <c r="M173" s="197" t="s">
        <v>1</v>
      </c>
      <c r="N173" s="198" t="s">
        <v>41</v>
      </c>
      <c r="O173" s="81"/>
      <c r="P173" s="199">
        <f>O173*H173</f>
        <v>0</v>
      </c>
      <c r="Q173" s="199">
        <v>0</v>
      </c>
      <c r="R173" s="199">
        <f>Q173*H173</f>
        <v>0</v>
      </c>
      <c r="S173" s="199">
        <v>0</v>
      </c>
      <c r="T173" s="20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01" t="s">
        <v>563</v>
      </c>
      <c r="AT173" s="201" t="s">
        <v>142</v>
      </c>
      <c r="AU173" s="201" t="s">
        <v>83</v>
      </c>
      <c r="AY173" s="18" t="s">
        <v>139</v>
      </c>
      <c r="BE173" s="202">
        <f>IF(N173="základná",J173,0)</f>
        <v>0</v>
      </c>
      <c r="BF173" s="202">
        <f>IF(N173="znížená",J173,0)</f>
        <v>0</v>
      </c>
      <c r="BG173" s="202">
        <f>IF(N173="zákl. prenesená",J173,0)</f>
        <v>0</v>
      </c>
      <c r="BH173" s="202">
        <f>IF(N173="zníž. prenesená",J173,0)</f>
        <v>0</v>
      </c>
      <c r="BI173" s="202">
        <f>IF(N173="nulová",J173,0)</f>
        <v>0</v>
      </c>
      <c r="BJ173" s="18" t="s">
        <v>93</v>
      </c>
      <c r="BK173" s="202">
        <f>ROUND(I173*H173,2)</f>
        <v>0</v>
      </c>
      <c r="BL173" s="18" t="s">
        <v>563</v>
      </c>
      <c r="BM173" s="201" t="s">
        <v>1049</v>
      </c>
    </row>
    <row r="174" s="2" customFormat="1" ht="49.92" customHeight="1">
      <c r="A174" s="37"/>
      <c r="B174" s="38"/>
      <c r="C174" s="37"/>
      <c r="D174" s="37"/>
      <c r="E174" s="178" t="s">
        <v>241</v>
      </c>
      <c r="F174" s="178" t="s">
        <v>242</v>
      </c>
      <c r="G174" s="37"/>
      <c r="H174" s="37"/>
      <c r="I174" s="37"/>
      <c r="J174" s="164">
        <f>BK174</f>
        <v>0</v>
      </c>
      <c r="K174" s="37"/>
      <c r="L174" s="38"/>
      <c r="M174" s="227"/>
      <c r="N174" s="228"/>
      <c r="O174" s="81"/>
      <c r="P174" s="81"/>
      <c r="Q174" s="81"/>
      <c r="R174" s="81"/>
      <c r="S174" s="81"/>
      <c r="T174" s="82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8" t="s">
        <v>74</v>
      </c>
      <c r="AU174" s="18" t="s">
        <v>75</v>
      </c>
      <c r="AY174" s="18" t="s">
        <v>243</v>
      </c>
      <c r="BK174" s="202">
        <f>SUM(BK175:BK179)</f>
        <v>0</v>
      </c>
    </row>
    <row r="175" s="2" customFormat="1" ht="16.32" customHeight="1">
      <c r="A175" s="37"/>
      <c r="B175" s="38"/>
      <c r="C175" s="229" t="s">
        <v>1</v>
      </c>
      <c r="D175" s="229" t="s">
        <v>142</v>
      </c>
      <c r="E175" s="230" t="s">
        <v>1</v>
      </c>
      <c r="F175" s="231" t="s">
        <v>1</v>
      </c>
      <c r="G175" s="232" t="s">
        <v>1</v>
      </c>
      <c r="H175" s="233"/>
      <c r="I175" s="234"/>
      <c r="J175" s="235">
        <f>BK175</f>
        <v>0</v>
      </c>
      <c r="K175" s="236"/>
      <c r="L175" s="38"/>
      <c r="M175" s="237" t="s">
        <v>1</v>
      </c>
      <c r="N175" s="238" t="s">
        <v>41</v>
      </c>
      <c r="O175" s="81"/>
      <c r="P175" s="81"/>
      <c r="Q175" s="81"/>
      <c r="R175" s="81"/>
      <c r="S175" s="81"/>
      <c r="T175" s="82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T175" s="18" t="s">
        <v>243</v>
      </c>
      <c r="AU175" s="18" t="s">
        <v>83</v>
      </c>
      <c r="AY175" s="18" t="s">
        <v>243</v>
      </c>
      <c r="BE175" s="202">
        <f>IF(N175="základná",J175,0)</f>
        <v>0</v>
      </c>
      <c r="BF175" s="202">
        <f>IF(N175="znížená",J175,0)</f>
        <v>0</v>
      </c>
      <c r="BG175" s="202">
        <f>IF(N175="zákl. prenesená",J175,0)</f>
        <v>0</v>
      </c>
      <c r="BH175" s="202">
        <f>IF(N175="zníž. prenesená",J175,0)</f>
        <v>0</v>
      </c>
      <c r="BI175" s="202">
        <f>IF(N175="nulová",J175,0)</f>
        <v>0</v>
      </c>
      <c r="BJ175" s="18" t="s">
        <v>93</v>
      </c>
      <c r="BK175" s="202">
        <f>I175*H175</f>
        <v>0</v>
      </c>
    </row>
    <row r="176" s="2" customFormat="1" ht="16.32" customHeight="1">
      <c r="A176" s="37"/>
      <c r="B176" s="38"/>
      <c r="C176" s="229" t="s">
        <v>1</v>
      </c>
      <c r="D176" s="229" t="s">
        <v>142</v>
      </c>
      <c r="E176" s="230" t="s">
        <v>1</v>
      </c>
      <c r="F176" s="231" t="s">
        <v>1</v>
      </c>
      <c r="G176" s="232" t="s">
        <v>1</v>
      </c>
      <c r="H176" s="233"/>
      <c r="I176" s="234"/>
      <c r="J176" s="235">
        <f>BK176</f>
        <v>0</v>
      </c>
      <c r="K176" s="236"/>
      <c r="L176" s="38"/>
      <c r="M176" s="237" t="s">
        <v>1</v>
      </c>
      <c r="N176" s="238" t="s">
        <v>41</v>
      </c>
      <c r="O176" s="81"/>
      <c r="P176" s="81"/>
      <c r="Q176" s="81"/>
      <c r="R176" s="81"/>
      <c r="S176" s="81"/>
      <c r="T176" s="8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8" t="s">
        <v>243</v>
      </c>
      <c r="AU176" s="18" t="s">
        <v>83</v>
      </c>
      <c r="AY176" s="18" t="s">
        <v>243</v>
      </c>
      <c r="BE176" s="202">
        <f>IF(N176="základná",J176,0)</f>
        <v>0</v>
      </c>
      <c r="BF176" s="202">
        <f>IF(N176="znížená",J176,0)</f>
        <v>0</v>
      </c>
      <c r="BG176" s="202">
        <f>IF(N176="zákl. prenesená",J176,0)</f>
        <v>0</v>
      </c>
      <c r="BH176" s="202">
        <f>IF(N176="zníž. prenesená",J176,0)</f>
        <v>0</v>
      </c>
      <c r="BI176" s="202">
        <f>IF(N176="nulová",J176,0)</f>
        <v>0</v>
      </c>
      <c r="BJ176" s="18" t="s">
        <v>93</v>
      </c>
      <c r="BK176" s="202">
        <f>I176*H176</f>
        <v>0</v>
      </c>
    </row>
    <row r="177" s="2" customFormat="1" ht="16.32" customHeight="1">
      <c r="A177" s="37"/>
      <c r="B177" s="38"/>
      <c r="C177" s="229" t="s">
        <v>1</v>
      </c>
      <c r="D177" s="229" t="s">
        <v>142</v>
      </c>
      <c r="E177" s="230" t="s">
        <v>1</v>
      </c>
      <c r="F177" s="231" t="s">
        <v>1</v>
      </c>
      <c r="G177" s="232" t="s">
        <v>1</v>
      </c>
      <c r="H177" s="233"/>
      <c r="I177" s="234"/>
      <c r="J177" s="235">
        <f>BK177</f>
        <v>0</v>
      </c>
      <c r="K177" s="236"/>
      <c r="L177" s="38"/>
      <c r="M177" s="237" t="s">
        <v>1</v>
      </c>
      <c r="N177" s="238" t="s">
        <v>41</v>
      </c>
      <c r="O177" s="81"/>
      <c r="P177" s="81"/>
      <c r="Q177" s="81"/>
      <c r="R177" s="81"/>
      <c r="S177" s="81"/>
      <c r="T177" s="82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8" t="s">
        <v>243</v>
      </c>
      <c r="AU177" s="18" t="s">
        <v>83</v>
      </c>
      <c r="AY177" s="18" t="s">
        <v>243</v>
      </c>
      <c r="BE177" s="202">
        <f>IF(N177="základná",J177,0)</f>
        <v>0</v>
      </c>
      <c r="BF177" s="202">
        <f>IF(N177="znížená",J177,0)</f>
        <v>0</v>
      </c>
      <c r="BG177" s="202">
        <f>IF(N177="zákl. prenesená",J177,0)</f>
        <v>0</v>
      </c>
      <c r="BH177" s="202">
        <f>IF(N177="zníž. prenesená",J177,0)</f>
        <v>0</v>
      </c>
      <c r="BI177" s="202">
        <f>IF(N177="nulová",J177,0)</f>
        <v>0</v>
      </c>
      <c r="BJ177" s="18" t="s">
        <v>93</v>
      </c>
      <c r="BK177" s="202">
        <f>I177*H177</f>
        <v>0</v>
      </c>
    </row>
    <row r="178" s="2" customFormat="1" ht="16.32" customHeight="1">
      <c r="A178" s="37"/>
      <c r="B178" s="38"/>
      <c r="C178" s="229" t="s">
        <v>1</v>
      </c>
      <c r="D178" s="229" t="s">
        <v>142</v>
      </c>
      <c r="E178" s="230" t="s">
        <v>1</v>
      </c>
      <c r="F178" s="231" t="s">
        <v>1</v>
      </c>
      <c r="G178" s="232" t="s">
        <v>1</v>
      </c>
      <c r="H178" s="233"/>
      <c r="I178" s="234"/>
      <c r="J178" s="235">
        <f>BK178</f>
        <v>0</v>
      </c>
      <c r="K178" s="236"/>
      <c r="L178" s="38"/>
      <c r="M178" s="237" t="s">
        <v>1</v>
      </c>
      <c r="N178" s="238" t="s">
        <v>41</v>
      </c>
      <c r="O178" s="81"/>
      <c r="P178" s="81"/>
      <c r="Q178" s="81"/>
      <c r="R178" s="81"/>
      <c r="S178" s="81"/>
      <c r="T178" s="82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8" t="s">
        <v>243</v>
      </c>
      <c r="AU178" s="18" t="s">
        <v>83</v>
      </c>
      <c r="AY178" s="18" t="s">
        <v>243</v>
      </c>
      <c r="BE178" s="202">
        <f>IF(N178="základná",J178,0)</f>
        <v>0</v>
      </c>
      <c r="BF178" s="202">
        <f>IF(N178="znížená",J178,0)</f>
        <v>0</v>
      </c>
      <c r="BG178" s="202">
        <f>IF(N178="zákl. prenesená",J178,0)</f>
        <v>0</v>
      </c>
      <c r="BH178" s="202">
        <f>IF(N178="zníž. prenesená",J178,0)</f>
        <v>0</v>
      </c>
      <c r="BI178" s="202">
        <f>IF(N178="nulová",J178,0)</f>
        <v>0</v>
      </c>
      <c r="BJ178" s="18" t="s">
        <v>93</v>
      </c>
      <c r="BK178" s="202">
        <f>I178*H178</f>
        <v>0</v>
      </c>
    </row>
    <row r="179" s="2" customFormat="1" ht="16.32" customHeight="1">
      <c r="A179" s="37"/>
      <c r="B179" s="38"/>
      <c r="C179" s="229" t="s">
        <v>1</v>
      </c>
      <c r="D179" s="229" t="s">
        <v>142</v>
      </c>
      <c r="E179" s="230" t="s">
        <v>1</v>
      </c>
      <c r="F179" s="231" t="s">
        <v>1</v>
      </c>
      <c r="G179" s="232" t="s">
        <v>1</v>
      </c>
      <c r="H179" s="233"/>
      <c r="I179" s="234"/>
      <c r="J179" s="235">
        <f>BK179</f>
        <v>0</v>
      </c>
      <c r="K179" s="236"/>
      <c r="L179" s="38"/>
      <c r="M179" s="237" t="s">
        <v>1</v>
      </c>
      <c r="N179" s="238" t="s">
        <v>41</v>
      </c>
      <c r="O179" s="239"/>
      <c r="P179" s="239"/>
      <c r="Q179" s="239"/>
      <c r="R179" s="239"/>
      <c r="S179" s="239"/>
      <c r="T179" s="240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8" t="s">
        <v>243</v>
      </c>
      <c r="AU179" s="18" t="s">
        <v>83</v>
      </c>
      <c r="AY179" s="18" t="s">
        <v>243</v>
      </c>
      <c r="BE179" s="202">
        <f>IF(N179="základná",J179,0)</f>
        <v>0</v>
      </c>
      <c r="BF179" s="202">
        <f>IF(N179="znížená",J179,0)</f>
        <v>0</v>
      </c>
      <c r="BG179" s="202">
        <f>IF(N179="zákl. prenesená",J179,0)</f>
        <v>0</v>
      </c>
      <c r="BH179" s="202">
        <f>IF(N179="zníž. prenesená",J179,0)</f>
        <v>0</v>
      </c>
      <c r="BI179" s="202">
        <f>IF(N179="nulová",J179,0)</f>
        <v>0</v>
      </c>
      <c r="BJ179" s="18" t="s">
        <v>93</v>
      </c>
      <c r="BK179" s="202">
        <f>I179*H179</f>
        <v>0</v>
      </c>
    </row>
    <row r="180" s="2" customFormat="1" ht="6.96" customHeight="1">
      <c r="A180" s="37"/>
      <c r="B180" s="64"/>
      <c r="C180" s="65"/>
      <c r="D180" s="65"/>
      <c r="E180" s="65"/>
      <c r="F180" s="65"/>
      <c r="G180" s="65"/>
      <c r="H180" s="65"/>
      <c r="I180" s="65"/>
      <c r="J180" s="65"/>
      <c r="K180" s="65"/>
      <c r="L180" s="38"/>
      <c r="M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</row>
  </sheetData>
  <autoFilter ref="C122:K179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dataValidations count="2">
    <dataValidation type="list" allowBlank="1" showInputMessage="1" showErrorMessage="1" error="Povolené sú hodnoty K, M." sqref="D175:D180">
      <formula1>"K, M"</formula1>
    </dataValidation>
    <dataValidation type="list" allowBlank="1" showInputMessage="1" showErrorMessage="1" error="Povolené sú hodnoty základná, znížená, nulová." sqref="N175:N180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108</v>
      </c>
      <c r="L4" s="21"/>
      <c r="M4" s="132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15</v>
      </c>
      <c r="L6" s="21"/>
    </row>
    <row r="7" s="1" customFormat="1" ht="26.25" customHeight="1">
      <c r="B7" s="21"/>
      <c r="E7" s="133" t="str">
        <f>'Rekapitulácia stavby'!K6</f>
        <v>Rekonštrukcia a prestavba skladových priestorov na kancelárske priestory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109</v>
      </c>
      <c r="E8" s="37"/>
      <c r="F8" s="37"/>
      <c r="G8" s="37"/>
      <c r="H8" s="37"/>
      <c r="I8" s="37"/>
      <c r="J8" s="37"/>
      <c r="K8" s="37"/>
      <c r="L8" s="5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71" t="s">
        <v>1050</v>
      </c>
      <c r="F9" s="37"/>
      <c r="G9" s="37"/>
      <c r="H9" s="37"/>
      <c r="I9" s="37"/>
      <c r="J9" s="37"/>
      <c r="K9" s="37"/>
      <c r="L9" s="5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17</v>
      </c>
      <c r="E11" s="37"/>
      <c r="F11" s="26" t="s">
        <v>1</v>
      </c>
      <c r="G11" s="37"/>
      <c r="H11" s="37"/>
      <c r="I11" s="31" t="s">
        <v>18</v>
      </c>
      <c r="J11" s="26" t="s">
        <v>1</v>
      </c>
      <c r="K11" s="37"/>
      <c r="L11" s="5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19</v>
      </c>
      <c r="E12" s="37"/>
      <c r="F12" s="26" t="s">
        <v>568</v>
      </c>
      <c r="G12" s="37"/>
      <c r="H12" s="37"/>
      <c r="I12" s="31" t="s">
        <v>21</v>
      </c>
      <c r="J12" s="73" t="str">
        <f>'Rekapitulácia stavby'!AN8</f>
        <v>31. 5. 2024</v>
      </c>
      <c r="K12" s="37"/>
      <c r="L12" s="5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23</v>
      </c>
      <c r="E14" s="37"/>
      <c r="F14" s="37"/>
      <c r="G14" s="37"/>
      <c r="H14" s="37"/>
      <c r="I14" s="31" t="s">
        <v>24</v>
      </c>
      <c r="J14" s="26" t="str">
        <f>IF('Rekapitulácia stavby'!AN10="","",'Rekapitulácia stavby'!AN10)</f>
        <v/>
      </c>
      <c r="K14" s="37"/>
      <c r="L14" s="5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IF('Rekapitulácia stavby'!E11="","",'Rekapitulácia stavby'!E11)</f>
        <v>Odvoz a likvidácia odpadu a.s.</v>
      </c>
      <c r="F15" s="37"/>
      <c r="G15" s="37"/>
      <c r="H15" s="37"/>
      <c r="I15" s="31" t="s">
        <v>26</v>
      </c>
      <c r="J15" s="26" t="str">
        <f>IF('Rekapitulácia stavby'!AN11="","",'Rekapitulácia stavby'!AN11)</f>
        <v/>
      </c>
      <c r="K15" s="37"/>
      <c r="L15" s="5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27</v>
      </c>
      <c r="E17" s="37"/>
      <c r="F17" s="37"/>
      <c r="G17" s="37"/>
      <c r="H17" s="37"/>
      <c r="I17" s="31" t="s">
        <v>24</v>
      </c>
      <c r="J17" s="32" t="str">
        <f>'Rekapitulácia stavby'!AN13</f>
        <v>Vyplň údaj</v>
      </c>
      <c r="K17" s="37"/>
      <c r="L17" s="5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'Rekapitulácia stavby'!E14</f>
        <v>Vyplň údaj</v>
      </c>
      <c r="F18" s="26"/>
      <c r="G18" s="26"/>
      <c r="H18" s="26"/>
      <c r="I18" s="31" t="s">
        <v>26</v>
      </c>
      <c r="J18" s="32" t="str">
        <f>'Rekapitulácia stavby'!AN14</f>
        <v>Vyplň údaj</v>
      </c>
      <c r="K18" s="37"/>
      <c r="L18" s="5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29</v>
      </c>
      <c r="E20" s="37"/>
      <c r="F20" s="37"/>
      <c r="G20" s="37"/>
      <c r="H20" s="37"/>
      <c r="I20" s="31" t="s">
        <v>24</v>
      </c>
      <c r="J20" s="26" t="str">
        <f>IF('Rekapitulácia stavby'!AN16="","",'Rekapitulácia stavby'!AN16)</f>
        <v/>
      </c>
      <c r="K20" s="37"/>
      <c r="L20" s="5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IF('Rekapitulácia stavby'!E17="","",'Rekapitulácia stavby'!E17)</f>
        <v>HR-PROJECT s.r.o.</v>
      </c>
      <c r="F21" s="37"/>
      <c r="G21" s="37"/>
      <c r="H21" s="37"/>
      <c r="I21" s="31" t="s">
        <v>26</v>
      </c>
      <c r="J21" s="26" t="str">
        <f>IF('Rekapitulácia stavby'!AN17="","",'Rekapitulácia stavby'!AN17)</f>
        <v/>
      </c>
      <c r="K21" s="37"/>
      <c r="L21" s="5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24</v>
      </c>
      <c r="J23" s="26" t="str">
        <f>IF('Rekapitulácia stavby'!AN19="","",'Rekapitulácia stavby'!AN19)</f>
        <v/>
      </c>
      <c r="K23" s="37"/>
      <c r="L23" s="5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IF('Rekapitulácia stavby'!E20="","",'Rekapitulácia stavby'!E20)</f>
        <v>Vladimír Pilnik</v>
      </c>
      <c r="F24" s="37"/>
      <c r="G24" s="37"/>
      <c r="H24" s="37"/>
      <c r="I24" s="31" t="s">
        <v>26</v>
      </c>
      <c r="J24" s="26" t="str">
        <f>IF('Rekapitulácia stavby'!AN20="","",'Rekapitulácia stavby'!AN20)</f>
        <v/>
      </c>
      <c r="K24" s="37"/>
      <c r="L24" s="5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34</v>
      </c>
      <c r="E26" s="37"/>
      <c r="F26" s="37"/>
      <c r="G26" s="37"/>
      <c r="H26" s="37"/>
      <c r="I26" s="37"/>
      <c r="J26" s="37"/>
      <c r="K26" s="37"/>
      <c r="L26" s="5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4"/>
      <c r="B27" s="135"/>
      <c r="C27" s="134"/>
      <c r="D27" s="134"/>
      <c r="E27" s="35" t="s">
        <v>1</v>
      </c>
      <c r="F27" s="35"/>
      <c r="G27" s="35"/>
      <c r="H27" s="35"/>
      <c r="I27" s="134"/>
      <c r="J27" s="134"/>
      <c r="K27" s="134"/>
      <c r="L27" s="136"/>
      <c r="S27" s="134"/>
      <c r="T27" s="134"/>
      <c r="U27" s="134"/>
      <c r="V27" s="134"/>
      <c r="W27" s="134"/>
      <c r="X27" s="134"/>
      <c r="Y27" s="134"/>
      <c r="Z27" s="134"/>
      <c r="AA27" s="134"/>
      <c r="AB27" s="134"/>
      <c r="AC27" s="134"/>
      <c r="AD27" s="134"/>
      <c r="AE27" s="134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94"/>
      <c r="E29" s="94"/>
      <c r="F29" s="94"/>
      <c r="G29" s="94"/>
      <c r="H29" s="94"/>
      <c r="I29" s="94"/>
      <c r="J29" s="94"/>
      <c r="K29" s="94"/>
      <c r="L29" s="5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37" t="s">
        <v>35</v>
      </c>
      <c r="E30" s="37"/>
      <c r="F30" s="37"/>
      <c r="G30" s="37"/>
      <c r="H30" s="37"/>
      <c r="I30" s="37"/>
      <c r="J30" s="100">
        <f>ROUND(J121, 2)</f>
        <v>0</v>
      </c>
      <c r="K30" s="37"/>
      <c r="L30" s="5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94"/>
      <c r="E31" s="94"/>
      <c r="F31" s="94"/>
      <c r="G31" s="94"/>
      <c r="H31" s="94"/>
      <c r="I31" s="94"/>
      <c r="J31" s="94"/>
      <c r="K31" s="94"/>
      <c r="L31" s="5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37</v>
      </c>
      <c r="G32" s="37"/>
      <c r="H32" s="37"/>
      <c r="I32" s="42" t="s">
        <v>36</v>
      </c>
      <c r="J32" s="42" t="s">
        <v>38</v>
      </c>
      <c r="K32" s="37"/>
      <c r="L32" s="5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38" t="s">
        <v>39</v>
      </c>
      <c r="E33" s="44" t="s">
        <v>40</v>
      </c>
      <c r="F33" s="139">
        <f>ROUND((ROUND((SUM(BE121:BE141)),  2) + SUM(BE143:BE147)), 2)</f>
        <v>0</v>
      </c>
      <c r="G33" s="140"/>
      <c r="H33" s="140"/>
      <c r="I33" s="141">
        <v>0.20000000000000001</v>
      </c>
      <c r="J33" s="139">
        <f>ROUND((ROUND(((SUM(BE121:BE141))*I33),  2) + (SUM(BE143:BE147)*I33)), 2)</f>
        <v>0</v>
      </c>
      <c r="K33" s="37"/>
      <c r="L33" s="5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44" t="s">
        <v>41</v>
      </c>
      <c r="F34" s="139">
        <f>ROUND((ROUND((SUM(BF121:BF141)),  2) + SUM(BF143:BF147)), 2)</f>
        <v>0</v>
      </c>
      <c r="G34" s="140"/>
      <c r="H34" s="140"/>
      <c r="I34" s="141">
        <v>0.20000000000000001</v>
      </c>
      <c r="J34" s="139">
        <f>ROUND((ROUND(((SUM(BF121:BF141))*I34),  2) + (SUM(BF143:BF147)*I34)), 2)</f>
        <v>0</v>
      </c>
      <c r="K34" s="37"/>
      <c r="L34" s="5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42</v>
      </c>
      <c r="F35" s="142">
        <f>ROUND((ROUND((SUM(BG121:BG141)),  2) + SUM(BG143:BG147)), 2)</f>
        <v>0</v>
      </c>
      <c r="G35" s="37"/>
      <c r="H35" s="37"/>
      <c r="I35" s="143">
        <v>0.20000000000000001</v>
      </c>
      <c r="J35" s="142">
        <f>0</f>
        <v>0</v>
      </c>
      <c r="K35" s="37"/>
      <c r="L35" s="5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43</v>
      </c>
      <c r="F36" s="142">
        <f>ROUND((ROUND((SUM(BH121:BH141)),  2) + SUM(BH143:BH147)), 2)</f>
        <v>0</v>
      </c>
      <c r="G36" s="37"/>
      <c r="H36" s="37"/>
      <c r="I36" s="143">
        <v>0.20000000000000001</v>
      </c>
      <c r="J36" s="142">
        <f>0</f>
        <v>0</v>
      </c>
      <c r="K36" s="37"/>
      <c r="L36" s="5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44" t="s">
        <v>44</v>
      </c>
      <c r="F37" s="139">
        <f>ROUND((ROUND((SUM(BI121:BI141)),  2) + SUM(BI143:BI147)), 2)</f>
        <v>0</v>
      </c>
      <c r="G37" s="140"/>
      <c r="H37" s="140"/>
      <c r="I37" s="141">
        <v>0</v>
      </c>
      <c r="J37" s="139">
        <f>0</f>
        <v>0</v>
      </c>
      <c r="K37" s="37"/>
      <c r="L37" s="5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44"/>
      <c r="D39" s="145" t="s">
        <v>45</v>
      </c>
      <c r="E39" s="85"/>
      <c r="F39" s="85"/>
      <c r="G39" s="146" t="s">
        <v>46</v>
      </c>
      <c r="H39" s="147" t="s">
        <v>47</v>
      </c>
      <c r="I39" s="85"/>
      <c r="J39" s="148">
        <f>SUM(J30:J37)</f>
        <v>0</v>
      </c>
      <c r="K39" s="149"/>
      <c r="L39" s="5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9"/>
      <c r="D50" s="60" t="s">
        <v>48</v>
      </c>
      <c r="E50" s="61"/>
      <c r="F50" s="61"/>
      <c r="G50" s="60" t="s">
        <v>49</v>
      </c>
      <c r="H50" s="61"/>
      <c r="I50" s="61"/>
      <c r="J50" s="61"/>
      <c r="K50" s="61"/>
      <c r="L50" s="59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62" t="s">
        <v>50</v>
      </c>
      <c r="E61" s="40"/>
      <c r="F61" s="150" t="s">
        <v>51</v>
      </c>
      <c r="G61" s="62" t="s">
        <v>50</v>
      </c>
      <c r="H61" s="40"/>
      <c r="I61" s="40"/>
      <c r="J61" s="151" t="s">
        <v>51</v>
      </c>
      <c r="K61" s="40"/>
      <c r="L61" s="59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60" t="s">
        <v>52</v>
      </c>
      <c r="E65" s="63"/>
      <c r="F65" s="63"/>
      <c r="G65" s="60" t="s">
        <v>53</v>
      </c>
      <c r="H65" s="63"/>
      <c r="I65" s="63"/>
      <c r="J65" s="63"/>
      <c r="K65" s="63"/>
      <c r="L65" s="5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62" t="s">
        <v>50</v>
      </c>
      <c r="E76" s="40"/>
      <c r="F76" s="150" t="s">
        <v>51</v>
      </c>
      <c r="G76" s="62" t="s">
        <v>50</v>
      </c>
      <c r="H76" s="40"/>
      <c r="I76" s="40"/>
      <c r="J76" s="151" t="s">
        <v>51</v>
      </c>
      <c r="K76" s="40"/>
      <c r="L76" s="5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5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5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111</v>
      </c>
      <c r="D82" s="37"/>
      <c r="E82" s="37"/>
      <c r="F82" s="37"/>
      <c r="G82" s="37"/>
      <c r="H82" s="37"/>
      <c r="I82" s="37"/>
      <c r="J82" s="37"/>
      <c r="K82" s="37"/>
      <c r="L82" s="5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15</v>
      </c>
      <c r="D84" s="37"/>
      <c r="E84" s="37"/>
      <c r="F84" s="37"/>
      <c r="G84" s="37"/>
      <c r="H84" s="37"/>
      <c r="I84" s="37"/>
      <c r="J84" s="37"/>
      <c r="K84" s="37"/>
      <c r="L84" s="5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7"/>
      <c r="D85" s="37"/>
      <c r="E85" s="133" t="str">
        <f>E7</f>
        <v>Rekonštrukcia a prestavba skladových priestorov na kancelárske priestory</v>
      </c>
      <c r="F85" s="31"/>
      <c r="G85" s="31"/>
      <c r="H85" s="31"/>
      <c r="I85" s="37"/>
      <c r="J85" s="37"/>
      <c r="K85" s="37"/>
      <c r="L85" s="5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109</v>
      </c>
      <c r="D86" s="37"/>
      <c r="E86" s="37"/>
      <c r="F86" s="37"/>
      <c r="G86" s="37"/>
      <c r="H86" s="37"/>
      <c r="I86" s="37"/>
      <c r="J86" s="37"/>
      <c r="K86" s="37"/>
      <c r="L86" s="5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71" t="str">
        <f>E9</f>
        <v>05 - Klimatizácia</v>
      </c>
      <c r="F87" s="37"/>
      <c r="G87" s="37"/>
      <c r="H87" s="37"/>
      <c r="I87" s="37"/>
      <c r="J87" s="37"/>
      <c r="K87" s="37"/>
      <c r="L87" s="5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19</v>
      </c>
      <c r="D89" s="37"/>
      <c r="E89" s="37"/>
      <c r="F89" s="26" t="str">
        <f>F12</f>
        <v xml:space="preserve"> </v>
      </c>
      <c r="G89" s="37"/>
      <c r="H89" s="37"/>
      <c r="I89" s="31" t="s">
        <v>21</v>
      </c>
      <c r="J89" s="73" t="str">
        <f>IF(J12="","",J12)</f>
        <v>31. 5. 2024</v>
      </c>
      <c r="K89" s="37"/>
      <c r="L89" s="5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23</v>
      </c>
      <c r="D91" s="37"/>
      <c r="E91" s="37"/>
      <c r="F91" s="26" t="str">
        <f>E15</f>
        <v>Odvoz a likvidácia odpadu a.s.</v>
      </c>
      <c r="G91" s="37"/>
      <c r="H91" s="37"/>
      <c r="I91" s="31" t="s">
        <v>29</v>
      </c>
      <c r="J91" s="35" t="str">
        <f>E21</f>
        <v>HR-PROJECT s.r.o.</v>
      </c>
      <c r="K91" s="37"/>
      <c r="L91" s="5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>Vladimír Pilnik</v>
      </c>
      <c r="K92" s="37"/>
      <c r="L92" s="5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9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52" t="s">
        <v>112</v>
      </c>
      <c r="D94" s="144"/>
      <c r="E94" s="144"/>
      <c r="F94" s="144"/>
      <c r="G94" s="144"/>
      <c r="H94" s="144"/>
      <c r="I94" s="144"/>
      <c r="J94" s="153" t="s">
        <v>113</v>
      </c>
      <c r="K94" s="144"/>
      <c r="L94" s="59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9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54" t="s">
        <v>114</v>
      </c>
      <c r="D96" s="37"/>
      <c r="E96" s="37"/>
      <c r="F96" s="37"/>
      <c r="G96" s="37"/>
      <c r="H96" s="37"/>
      <c r="I96" s="37"/>
      <c r="J96" s="100">
        <f>J121</f>
        <v>0</v>
      </c>
      <c r="K96" s="37"/>
      <c r="L96" s="5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115</v>
      </c>
    </row>
    <row r="97" s="9" customFormat="1" ht="24.96" customHeight="1">
      <c r="A97" s="9"/>
      <c r="B97" s="155"/>
      <c r="C97" s="9"/>
      <c r="D97" s="156" t="s">
        <v>118</v>
      </c>
      <c r="E97" s="157"/>
      <c r="F97" s="157"/>
      <c r="G97" s="157"/>
      <c r="H97" s="157"/>
      <c r="I97" s="157"/>
      <c r="J97" s="158">
        <f>J122</f>
        <v>0</v>
      </c>
      <c r="K97" s="9"/>
      <c r="L97" s="15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9"/>
      <c r="C98" s="10"/>
      <c r="D98" s="160" t="s">
        <v>927</v>
      </c>
      <c r="E98" s="161"/>
      <c r="F98" s="161"/>
      <c r="G98" s="161"/>
      <c r="H98" s="161"/>
      <c r="I98" s="161"/>
      <c r="J98" s="162">
        <f>J123</f>
        <v>0</v>
      </c>
      <c r="K98" s="10"/>
      <c r="L98" s="15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9"/>
      <c r="C99" s="10"/>
      <c r="D99" s="160" t="s">
        <v>1051</v>
      </c>
      <c r="E99" s="161"/>
      <c r="F99" s="161"/>
      <c r="G99" s="161"/>
      <c r="H99" s="161"/>
      <c r="I99" s="161"/>
      <c r="J99" s="162">
        <f>J127</f>
        <v>0</v>
      </c>
      <c r="K99" s="10"/>
      <c r="L99" s="15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55"/>
      <c r="C100" s="9"/>
      <c r="D100" s="156" t="s">
        <v>255</v>
      </c>
      <c r="E100" s="157"/>
      <c r="F100" s="157"/>
      <c r="G100" s="157"/>
      <c r="H100" s="157"/>
      <c r="I100" s="157"/>
      <c r="J100" s="158">
        <f>J139</f>
        <v>0</v>
      </c>
      <c r="K100" s="9"/>
      <c r="L100" s="15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1.84" customHeight="1">
      <c r="A101" s="9"/>
      <c r="B101" s="155"/>
      <c r="C101" s="9"/>
      <c r="D101" s="163" t="s">
        <v>124</v>
      </c>
      <c r="E101" s="9"/>
      <c r="F101" s="9"/>
      <c r="G101" s="9"/>
      <c r="H101" s="9"/>
      <c r="I101" s="9"/>
      <c r="J101" s="164">
        <f>J142</f>
        <v>0</v>
      </c>
      <c r="K101" s="9"/>
      <c r="L101" s="15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59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125</v>
      </c>
      <c r="D108" s="37"/>
      <c r="E108" s="37"/>
      <c r="F108" s="37"/>
      <c r="G108" s="37"/>
      <c r="H108" s="37"/>
      <c r="I108" s="37"/>
      <c r="J108" s="37"/>
      <c r="K108" s="37"/>
      <c r="L108" s="59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9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15</v>
      </c>
      <c r="D110" s="37"/>
      <c r="E110" s="37"/>
      <c r="F110" s="37"/>
      <c r="G110" s="37"/>
      <c r="H110" s="37"/>
      <c r="I110" s="37"/>
      <c r="J110" s="37"/>
      <c r="K110" s="37"/>
      <c r="L110" s="59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6.25" customHeight="1">
      <c r="A111" s="37"/>
      <c r="B111" s="38"/>
      <c r="C111" s="37"/>
      <c r="D111" s="37"/>
      <c r="E111" s="133" t="str">
        <f>E7</f>
        <v>Rekonštrukcia a prestavba skladových priestorov na kancelárske priestory</v>
      </c>
      <c r="F111" s="31"/>
      <c r="G111" s="31"/>
      <c r="H111" s="31"/>
      <c r="I111" s="37"/>
      <c r="J111" s="37"/>
      <c r="K111" s="37"/>
      <c r="L111" s="59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109</v>
      </c>
      <c r="D112" s="37"/>
      <c r="E112" s="37"/>
      <c r="F112" s="37"/>
      <c r="G112" s="37"/>
      <c r="H112" s="37"/>
      <c r="I112" s="37"/>
      <c r="J112" s="37"/>
      <c r="K112" s="37"/>
      <c r="L112" s="59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71" t="str">
        <f>E9</f>
        <v>05 - Klimatizácia</v>
      </c>
      <c r="F113" s="37"/>
      <c r="G113" s="37"/>
      <c r="H113" s="37"/>
      <c r="I113" s="37"/>
      <c r="J113" s="37"/>
      <c r="K113" s="37"/>
      <c r="L113" s="59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9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19</v>
      </c>
      <c r="D115" s="37"/>
      <c r="E115" s="37"/>
      <c r="F115" s="26" t="str">
        <f>F12</f>
        <v xml:space="preserve"> </v>
      </c>
      <c r="G115" s="37"/>
      <c r="H115" s="37"/>
      <c r="I115" s="31" t="s">
        <v>21</v>
      </c>
      <c r="J115" s="73" t="str">
        <f>IF(J12="","",J12)</f>
        <v>31. 5. 2024</v>
      </c>
      <c r="K115" s="37"/>
      <c r="L115" s="59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9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23</v>
      </c>
      <c r="D117" s="37"/>
      <c r="E117" s="37"/>
      <c r="F117" s="26" t="str">
        <f>E15</f>
        <v>Odvoz a likvidácia odpadu a.s.</v>
      </c>
      <c r="G117" s="37"/>
      <c r="H117" s="37"/>
      <c r="I117" s="31" t="s">
        <v>29</v>
      </c>
      <c r="J117" s="35" t="str">
        <f>E21</f>
        <v>HR-PROJECT s.r.o.</v>
      </c>
      <c r="K117" s="37"/>
      <c r="L117" s="59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27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>Vladimír Pilnik</v>
      </c>
      <c r="K118" s="37"/>
      <c r="L118" s="59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9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65"/>
      <c r="B120" s="166"/>
      <c r="C120" s="167" t="s">
        <v>126</v>
      </c>
      <c r="D120" s="168" t="s">
        <v>60</v>
      </c>
      <c r="E120" s="168" t="s">
        <v>56</v>
      </c>
      <c r="F120" s="168" t="s">
        <v>57</v>
      </c>
      <c r="G120" s="168" t="s">
        <v>127</v>
      </c>
      <c r="H120" s="168" t="s">
        <v>128</v>
      </c>
      <c r="I120" s="168" t="s">
        <v>129</v>
      </c>
      <c r="J120" s="169" t="s">
        <v>113</v>
      </c>
      <c r="K120" s="170" t="s">
        <v>130</v>
      </c>
      <c r="L120" s="171"/>
      <c r="M120" s="90" t="s">
        <v>1</v>
      </c>
      <c r="N120" s="91" t="s">
        <v>39</v>
      </c>
      <c r="O120" s="91" t="s">
        <v>131</v>
      </c>
      <c r="P120" s="91" t="s">
        <v>132</v>
      </c>
      <c r="Q120" s="91" t="s">
        <v>133</v>
      </c>
      <c r="R120" s="91" t="s">
        <v>134</v>
      </c>
      <c r="S120" s="91" t="s">
        <v>135</v>
      </c>
      <c r="T120" s="92" t="s">
        <v>136</v>
      </c>
      <c r="U120" s="165"/>
      <c r="V120" s="165"/>
      <c r="W120" s="165"/>
      <c r="X120" s="165"/>
      <c r="Y120" s="165"/>
      <c r="Z120" s="165"/>
      <c r="AA120" s="165"/>
      <c r="AB120" s="165"/>
      <c r="AC120" s="165"/>
      <c r="AD120" s="165"/>
      <c r="AE120" s="165"/>
    </row>
    <row r="121" s="2" customFormat="1" ht="22.8" customHeight="1">
      <c r="A121" s="37"/>
      <c r="B121" s="38"/>
      <c r="C121" s="97" t="s">
        <v>114</v>
      </c>
      <c r="D121" s="37"/>
      <c r="E121" s="37"/>
      <c r="F121" s="37"/>
      <c r="G121" s="37"/>
      <c r="H121" s="37"/>
      <c r="I121" s="37"/>
      <c r="J121" s="172">
        <f>BK121</f>
        <v>0</v>
      </c>
      <c r="K121" s="37"/>
      <c r="L121" s="38"/>
      <c r="M121" s="93"/>
      <c r="N121" s="77"/>
      <c r="O121" s="94"/>
      <c r="P121" s="173">
        <f>P122+P139+P142</f>
        <v>0</v>
      </c>
      <c r="Q121" s="94"/>
      <c r="R121" s="173">
        <f>R122+R139+R142</f>
        <v>0.073634999999999992</v>
      </c>
      <c r="S121" s="94"/>
      <c r="T121" s="174">
        <f>T122+T139+T142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74</v>
      </c>
      <c r="AU121" s="18" t="s">
        <v>115</v>
      </c>
      <c r="BK121" s="175">
        <f>BK122+BK139+BK142</f>
        <v>0</v>
      </c>
    </row>
    <row r="122" s="12" customFormat="1" ht="25.92" customHeight="1">
      <c r="A122" s="12"/>
      <c r="B122" s="176"/>
      <c r="C122" s="12"/>
      <c r="D122" s="177" t="s">
        <v>74</v>
      </c>
      <c r="E122" s="178" t="s">
        <v>205</v>
      </c>
      <c r="F122" s="178" t="s">
        <v>206</v>
      </c>
      <c r="G122" s="12"/>
      <c r="H122" s="12"/>
      <c r="I122" s="179"/>
      <c r="J122" s="164">
        <f>BK122</f>
        <v>0</v>
      </c>
      <c r="K122" s="12"/>
      <c r="L122" s="176"/>
      <c r="M122" s="180"/>
      <c r="N122" s="181"/>
      <c r="O122" s="181"/>
      <c r="P122" s="182">
        <f>P123+P127</f>
        <v>0</v>
      </c>
      <c r="Q122" s="181"/>
      <c r="R122" s="182">
        <f>R123+R127</f>
        <v>0.073634999999999992</v>
      </c>
      <c r="S122" s="181"/>
      <c r="T122" s="183">
        <f>T123+T127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77" t="s">
        <v>93</v>
      </c>
      <c r="AT122" s="184" t="s">
        <v>74</v>
      </c>
      <c r="AU122" s="184" t="s">
        <v>75</v>
      </c>
      <c r="AY122" s="177" t="s">
        <v>139</v>
      </c>
      <c r="BK122" s="185">
        <f>BK123+BK127</f>
        <v>0</v>
      </c>
    </row>
    <row r="123" s="12" customFormat="1" ht="22.8" customHeight="1">
      <c r="A123" s="12"/>
      <c r="B123" s="176"/>
      <c r="C123" s="12"/>
      <c r="D123" s="177" t="s">
        <v>74</v>
      </c>
      <c r="E123" s="186" t="s">
        <v>930</v>
      </c>
      <c r="F123" s="186" t="s">
        <v>931</v>
      </c>
      <c r="G123" s="12"/>
      <c r="H123" s="12"/>
      <c r="I123" s="179"/>
      <c r="J123" s="187">
        <f>BK123</f>
        <v>0</v>
      </c>
      <c r="K123" s="12"/>
      <c r="L123" s="176"/>
      <c r="M123" s="180"/>
      <c r="N123" s="181"/>
      <c r="O123" s="181"/>
      <c r="P123" s="182">
        <f>SUM(P124:P126)</f>
        <v>0</v>
      </c>
      <c r="Q123" s="181"/>
      <c r="R123" s="182">
        <f>SUM(R124:R126)</f>
        <v>0.0076000000000000009</v>
      </c>
      <c r="S123" s="181"/>
      <c r="T123" s="183">
        <f>SUM(T124:T126)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77" t="s">
        <v>93</v>
      </c>
      <c r="AT123" s="184" t="s">
        <v>74</v>
      </c>
      <c r="AU123" s="184" t="s">
        <v>83</v>
      </c>
      <c r="AY123" s="177" t="s">
        <v>139</v>
      </c>
      <c r="BK123" s="185">
        <f>SUM(BK124:BK126)</f>
        <v>0</v>
      </c>
    </row>
    <row r="124" s="2" customFormat="1" ht="21.75" customHeight="1">
      <c r="A124" s="37"/>
      <c r="B124" s="188"/>
      <c r="C124" s="189" t="s">
        <v>83</v>
      </c>
      <c r="D124" s="189" t="s">
        <v>142</v>
      </c>
      <c r="E124" s="190" t="s">
        <v>1052</v>
      </c>
      <c r="F124" s="191" t="s">
        <v>1053</v>
      </c>
      <c r="G124" s="192" t="s">
        <v>158</v>
      </c>
      <c r="H124" s="193">
        <v>20</v>
      </c>
      <c r="I124" s="194"/>
      <c r="J124" s="195">
        <f>ROUND(I124*H124,2)</f>
        <v>0</v>
      </c>
      <c r="K124" s="196"/>
      <c r="L124" s="38"/>
      <c r="M124" s="197" t="s">
        <v>1</v>
      </c>
      <c r="N124" s="198" t="s">
        <v>41</v>
      </c>
      <c r="O124" s="81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01" t="s">
        <v>212</v>
      </c>
      <c r="AT124" s="201" t="s">
        <v>142</v>
      </c>
      <c r="AU124" s="201" t="s">
        <v>93</v>
      </c>
      <c r="AY124" s="18" t="s">
        <v>139</v>
      </c>
      <c r="BE124" s="202">
        <f>IF(N124="základná",J124,0)</f>
        <v>0</v>
      </c>
      <c r="BF124" s="202">
        <f>IF(N124="znížená",J124,0)</f>
        <v>0</v>
      </c>
      <c r="BG124" s="202">
        <f>IF(N124="zákl. prenesená",J124,0)</f>
        <v>0</v>
      </c>
      <c r="BH124" s="202">
        <f>IF(N124="zníž. prenesená",J124,0)</f>
        <v>0</v>
      </c>
      <c r="BI124" s="202">
        <f>IF(N124="nulová",J124,0)</f>
        <v>0</v>
      </c>
      <c r="BJ124" s="18" t="s">
        <v>93</v>
      </c>
      <c r="BK124" s="202">
        <f>ROUND(I124*H124,2)</f>
        <v>0</v>
      </c>
      <c r="BL124" s="18" t="s">
        <v>212</v>
      </c>
      <c r="BM124" s="201" t="s">
        <v>1054</v>
      </c>
    </row>
    <row r="125" s="2" customFormat="1" ht="21.75" customHeight="1">
      <c r="A125" s="37"/>
      <c r="B125" s="188"/>
      <c r="C125" s="241" t="s">
        <v>93</v>
      </c>
      <c r="D125" s="241" t="s">
        <v>295</v>
      </c>
      <c r="E125" s="242" t="s">
        <v>1055</v>
      </c>
      <c r="F125" s="243" t="s">
        <v>1056</v>
      </c>
      <c r="G125" s="244" t="s">
        <v>158</v>
      </c>
      <c r="H125" s="245">
        <v>20</v>
      </c>
      <c r="I125" s="246"/>
      <c r="J125" s="247">
        <f>ROUND(I125*H125,2)</f>
        <v>0</v>
      </c>
      <c r="K125" s="248"/>
      <c r="L125" s="249"/>
      <c r="M125" s="250" t="s">
        <v>1</v>
      </c>
      <c r="N125" s="251" t="s">
        <v>41</v>
      </c>
      <c r="O125" s="81"/>
      <c r="P125" s="199">
        <f>O125*H125</f>
        <v>0</v>
      </c>
      <c r="Q125" s="199">
        <v>0.00038000000000000002</v>
      </c>
      <c r="R125" s="199">
        <f>Q125*H125</f>
        <v>0.0076000000000000009</v>
      </c>
      <c r="S125" s="199">
        <v>0</v>
      </c>
      <c r="T125" s="200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01" t="s">
        <v>369</v>
      </c>
      <c r="AT125" s="201" t="s">
        <v>295</v>
      </c>
      <c r="AU125" s="201" t="s">
        <v>93</v>
      </c>
      <c r="AY125" s="18" t="s">
        <v>139</v>
      </c>
      <c r="BE125" s="202">
        <f>IF(N125="základná",J125,0)</f>
        <v>0</v>
      </c>
      <c r="BF125" s="202">
        <f>IF(N125="znížená",J125,0)</f>
        <v>0</v>
      </c>
      <c r="BG125" s="202">
        <f>IF(N125="zákl. prenesená",J125,0)</f>
        <v>0</v>
      </c>
      <c r="BH125" s="202">
        <f>IF(N125="zníž. prenesená",J125,0)</f>
        <v>0</v>
      </c>
      <c r="BI125" s="202">
        <f>IF(N125="nulová",J125,0)</f>
        <v>0</v>
      </c>
      <c r="BJ125" s="18" t="s">
        <v>93</v>
      </c>
      <c r="BK125" s="202">
        <f>ROUND(I125*H125,2)</f>
        <v>0</v>
      </c>
      <c r="BL125" s="18" t="s">
        <v>212</v>
      </c>
      <c r="BM125" s="201" t="s">
        <v>1057</v>
      </c>
    </row>
    <row r="126" s="2" customFormat="1" ht="24.15" customHeight="1">
      <c r="A126" s="37"/>
      <c r="B126" s="188"/>
      <c r="C126" s="189" t="s">
        <v>155</v>
      </c>
      <c r="D126" s="189" t="s">
        <v>142</v>
      </c>
      <c r="E126" s="190" t="s">
        <v>948</v>
      </c>
      <c r="F126" s="191" t="s">
        <v>949</v>
      </c>
      <c r="G126" s="192" t="s">
        <v>325</v>
      </c>
      <c r="H126" s="252"/>
      <c r="I126" s="194"/>
      <c r="J126" s="195">
        <f>ROUND(I126*H126,2)</f>
        <v>0</v>
      </c>
      <c r="K126" s="196"/>
      <c r="L126" s="38"/>
      <c r="M126" s="197" t="s">
        <v>1</v>
      </c>
      <c r="N126" s="198" t="s">
        <v>41</v>
      </c>
      <c r="O126" s="81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01" t="s">
        <v>212</v>
      </c>
      <c r="AT126" s="201" t="s">
        <v>142</v>
      </c>
      <c r="AU126" s="201" t="s">
        <v>93</v>
      </c>
      <c r="AY126" s="18" t="s">
        <v>139</v>
      </c>
      <c r="BE126" s="202">
        <f>IF(N126="základná",J126,0)</f>
        <v>0</v>
      </c>
      <c r="BF126" s="202">
        <f>IF(N126="znížená",J126,0)</f>
        <v>0</v>
      </c>
      <c r="BG126" s="202">
        <f>IF(N126="zákl. prenesená",J126,0)</f>
        <v>0</v>
      </c>
      <c r="BH126" s="202">
        <f>IF(N126="zníž. prenesená",J126,0)</f>
        <v>0</v>
      </c>
      <c r="BI126" s="202">
        <f>IF(N126="nulová",J126,0)</f>
        <v>0</v>
      </c>
      <c r="BJ126" s="18" t="s">
        <v>93</v>
      </c>
      <c r="BK126" s="202">
        <f>ROUND(I126*H126,2)</f>
        <v>0</v>
      </c>
      <c r="BL126" s="18" t="s">
        <v>212</v>
      </c>
      <c r="BM126" s="201" t="s">
        <v>1058</v>
      </c>
    </row>
    <row r="127" s="12" customFormat="1" ht="22.8" customHeight="1">
      <c r="A127" s="12"/>
      <c r="B127" s="176"/>
      <c r="C127" s="12"/>
      <c r="D127" s="177" t="s">
        <v>74</v>
      </c>
      <c r="E127" s="186" t="s">
        <v>1059</v>
      </c>
      <c r="F127" s="186" t="s">
        <v>1060</v>
      </c>
      <c r="G127" s="12"/>
      <c r="H127" s="12"/>
      <c r="I127" s="179"/>
      <c r="J127" s="187">
        <f>BK127</f>
        <v>0</v>
      </c>
      <c r="K127" s="12"/>
      <c r="L127" s="176"/>
      <c r="M127" s="180"/>
      <c r="N127" s="181"/>
      <c r="O127" s="181"/>
      <c r="P127" s="182">
        <f>SUM(P128:P138)</f>
        <v>0</v>
      </c>
      <c r="Q127" s="181"/>
      <c r="R127" s="182">
        <f>SUM(R128:R138)</f>
        <v>0.066034999999999996</v>
      </c>
      <c r="S127" s="181"/>
      <c r="T127" s="183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77" t="s">
        <v>93</v>
      </c>
      <c r="AT127" s="184" t="s">
        <v>74</v>
      </c>
      <c r="AU127" s="184" t="s">
        <v>83</v>
      </c>
      <c r="AY127" s="177" t="s">
        <v>139</v>
      </c>
      <c r="BK127" s="185">
        <f>SUM(BK128:BK138)</f>
        <v>0</v>
      </c>
    </row>
    <row r="128" s="2" customFormat="1" ht="24.15" customHeight="1">
      <c r="A128" s="37"/>
      <c r="B128" s="188"/>
      <c r="C128" s="189" t="s">
        <v>146</v>
      </c>
      <c r="D128" s="189" t="s">
        <v>142</v>
      </c>
      <c r="E128" s="190" t="s">
        <v>1061</v>
      </c>
      <c r="F128" s="191" t="s">
        <v>1062</v>
      </c>
      <c r="G128" s="192" t="s">
        <v>169</v>
      </c>
      <c r="H128" s="193">
        <v>1</v>
      </c>
      <c r="I128" s="194"/>
      <c r="J128" s="195">
        <f>ROUND(I128*H128,2)</f>
        <v>0</v>
      </c>
      <c r="K128" s="196"/>
      <c r="L128" s="38"/>
      <c r="M128" s="197" t="s">
        <v>1</v>
      </c>
      <c r="N128" s="198" t="s">
        <v>41</v>
      </c>
      <c r="O128" s="81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01" t="s">
        <v>212</v>
      </c>
      <c r="AT128" s="201" t="s">
        <v>142</v>
      </c>
      <c r="AU128" s="201" t="s">
        <v>93</v>
      </c>
      <c r="AY128" s="18" t="s">
        <v>139</v>
      </c>
      <c r="BE128" s="202">
        <f>IF(N128="základná",J128,0)</f>
        <v>0</v>
      </c>
      <c r="BF128" s="202">
        <f>IF(N128="znížená",J128,0)</f>
        <v>0</v>
      </c>
      <c r="BG128" s="202">
        <f>IF(N128="zákl. prenesená",J128,0)</f>
        <v>0</v>
      </c>
      <c r="BH128" s="202">
        <f>IF(N128="zníž. prenesená",J128,0)</f>
        <v>0</v>
      </c>
      <c r="BI128" s="202">
        <f>IF(N128="nulová",J128,0)</f>
        <v>0</v>
      </c>
      <c r="BJ128" s="18" t="s">
        <v>93</v>
      </c>
      <c r="BK128" s="202">
        <f>ROUND(I128*H128,2)</f>
        <v>0</v>
      </c>
      <c r="BL128" s="18" t="s">
        <v>212</v>
      </c>
      <c r="BM128" s="201" t="s">
        <v>1063</v>
      </c>
    </row>
    <row r="129" s="2" customFormat="1" ht="16.5" customHeight="1">
      <c r="A129" s="37"/>
      <c r="B129" s="188"/>
      <c r="C129" s="241" t="s">
        <v>166</v>
      </c>
      <c r="D129" s="241" t="s">
        <v>295</v>
      </c>
      <c r="E129" s="242" t="s">
        <v>1064</v>
      </c>
      <c r="F129" s="243" t="s">
        <v>1065</v>
      </c>
      <c r="G129" s="244" t="s">
        <v>169</v>
      </c>
      <c r="H129" s="245">
        <v>1</v>
      </c>
      <c r="I129" s="246"/>
      <c r="J129" s="247">
        <f>ROUND(I129*H129,2)</f>
        <v>0</v>
      </c>
      <c r="K129" s="248"/>
      <c r="L129" s="249"/>
      <c r="M129" s="250" t="s">
        <v>1</v>
      </c>
      <c r="N129" s="251" t="s">
        <v>41</v>
      </c>
      <c r="O129" s="81"/>
      <c r="P129" s="199">
        <f>O129*H129</f>
        <v>0</v>
      </c>
      <c r="Q129" s="199">
        <v>0.00064999999999999997</v>
      </c>
      <c r="R129" s="199">
        <f>Q129*H129</f>
        <v>0.00064999999999999997</v>
      </c>
      <c r="S129" s="199">
        <v>0</v>
      </c>
      <c r="T129" s="200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01" t="s">
        <v>369</v>
      </c>
      <c r="AT129" s="201" t="s">
        <v>295</v>
      </c>
      <c r="AU129" s="201" t="s">
        <v>93</v>
      </c>
      <c r="AY129" s="18" t="s">
        <v>139</v>
      </c>
      <c r="BE129" s="202">
        <f>IF(N129="základná",J129,0)</f>
        <v>0</v>
      </c>
      <c r="BF129" s="202">
        <f>IF(N129="znížená",J129,0)</f>
        <v>0</v>
      </c>
      <c r="BG129" s="202">
        <f>IF(N129="zákl. prenesená",J129,0)</f>
        <v>0</v>
      </c>
      <c r="BH129" s="202">
        <f>IF(N129="zníž. prenesená",J129,0)</f>
        <v>0</v>
      </c>
      <c r="BI129" s="202">
        <f>IF(N129="nulová",J129,0)</f>
        <v>0</v>
      </c>
      <c r="BJ129" s="18" t="s">
        <v>93</v>
      </c>
      <c r="BK129" s="202">
        <f>ROUND(I129*H129,2)</f>
        <v>0</v>
      </c>
      <c r="BL129" s="18" t="s">
        <v>212</v>
      </c>
      <c r="BM129" s="201" t="s">
        <v>1066</v>
      </c>
    </row>
    <row r="130" s="2" customFormat="1" ht="16.5" customHeight="1">
      <c r="A130" s="37"/>
      <c r="B130" s="188"/>
      <c r="C130" s="189" t="s">
        <v>171</v>
      </c>
      <c r="D130" s="189" t="s">
        <v>142</v>
      </c>
      <c r="E130" s="190" t="s">
        <v>1067</v>
      </c>
      <c r="F130" s="191" t="s">
        <v>1068</v>
      </c>
      <c r="G130" s="192" t="s">
        <v>158</v>
      </c>
      <c r="H130" s="193">
        <v>4.5</v>
      </c>
      <c r="I130" s="194"/>
      <c r="J130" s="195">
        <f>ROUND(I130*H130,2)</f>
        <v>0</v>
      </c>
      <c r="K130" s="196"/>
      <c r="L130" s="38"/>
      <c r="M130" s="197" t="s">
        <v>1</v>
      </c>
      <c r="N130" s="198" t="s">
        <v>41</v>
      </c>
      <c r="O130" s="81"/>
      <c r="P130" s="199">
        <f>O130*H130</f>
        <v>0</v>
      </c>
      <c r="Q130" s="199">
        <v>0</v>
      </c>
      <c r="R130" s="199">
        <f>Q130*H130</f>
        <v>0</v>
      </c>
      <c r="S130" s="199">
        <v>0</v>
      </c>
      <c r="T130" s="200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01" t="s">
        <v>212</v>
      </c>
      <c r="AT130" s="201" t="s">
        <v>142</v>
      </c>
      <c r="AU130" s="201" t="s">
        <v>93</v>
      </c>
      <c r="AY130" s="18" t="s">
        <v>139</v>
      </c>
      <c r="BE130" s="202">
        <f>IF(N130="základná",J130,0)</f>
        <v>0</v>
      </c>
      <c r="BF130" s="202">
        <f>IF(N130="znížená",J130,0)</f>
        <v>0</v>
      </c>
      <c r="BG130" s="202">
        <f>IF(N130="zákl. prenesená",J130,0)</f>
        <v>0</v>
      </c>
      <c r="BH130" s="202">
        <f>IF(N130="zníž. prenesená",J130,0)</f>
        <v>0</v>
      </c>
      <c r="BI130" s="202">
        <f>IF(N130="nulová",J130,0)</f>
        <v>0</v>
      </c>
      <c r="BJ130" s="18" t="s">
        <v>93</v>
      </c>
      <c r="BK130" s="202">
        <f>ROUND(I130*H130,2)</f>
        <v>0</v>
      </c>
      <c r="BL130" s="18" t="s">
        <v>212</v>
      </c>
      <c r="BM130" s="201" t="s">
        <v>1069</v>
      </c>
    </row>
    <row r="131" s="2" customFormat="1" ht="16.5" customHeight="1">
      <c r="A131" s="37"/>
      <c r="B131" s="188"/>
      <c r="C131" s="241" t="s">
        <v>175</v>
      </c>
      <c r="D131" s="241" t="s">
        <v>295</v>
      </c>
      <c r="E131" s="242" t="s">
        <v>1070</v>
      </c>
      <c r="F131" s="243" t="s">
        <v>1071</v>
      </c>
      <c r="G131" s="244" t="s">
        <v>158</v>
      </c>
      <c r="H131" s="245">
        <v>4.5</v>
      </c>
      <c r="I131" s="246"/>
      <c r="J131" s="247">
        <f>ROUND(I131*H131,2)</f>
        <v>0</v>
      </c>
      <c r="K131" s="248"/>
      <c r="L131" s="249"/>
      <c r="M131" s="250" t="s">
        <v>1</v>
      </c>
      <c r="N131" s="251" t="s">
        <v>41</v>
      </c>
      <c r="O131" s="81"/>
      <c r="P131" s="199">
        <f>O131*H131</f>
        <v>0</v>
      </c>
      <c r="Q131" s="199">
        <v>0.00052999999999999998</v>
      </c>
      <c r="R131" s="199">
        <f>Q131*H131</f>
        <v>0.002385</v>
      </c>
      <c r="S131" s="199">
        <v>0</v>
      </c>
      <c r="T131" s="200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01" t="s">
        <v>369</v>
      </c>
      <c r="AT131" s="201" t="s">
        <v>295</v>
      </c>
      <c r="AU131" s="201" t="s">
        <v>93</v>
      </c>
      <c r="AY131" s="18" t="s">
        <v>139</v>
      </c>
      <c r="BE131" s="202">
        <f>IF(N131="základná",J131,0)</f>
        <v>0</v>
      </c>
      <c r="BF131" s="202">
        <f>IF(N131="znížená",J131,0)</f>
        <v>0</v>
      </c>
      <c r="BG131" s="202">
        <f>IF(N131="zákl. prenesená",J131,0)</f>
        <v>0</v>
      </c>
      <c r="BH131" s="202">
        <f>IF(N131="zníž. prenesená",J131,0)</f>
        <v>0</v>
      </c>
      <c r="BI131" s="202">
        <f>IF(N131="nulová",J131,0)</f>
        <v>0</v>
      </c>
      <c r="BJ131" s="18" t="s">
        <v>93</v>
      </c>
      <c r="BK131" s="202">
        <f>ROUND(I131*H131,2)</f>
        <v>0</v>
      </c>
      <c r="BL131" s="18" t="s">
        <v>212</v>
      </c>
      <c r="BM131" s="201" t="s">
        <v>1072</v>
      </c>
    </row>
    <row r="132" s="2" customFormat="1" ht="24.15" customHeight="1">
      <c r="A132" s="37"/>
      <c r="B132" s="188"/>
      <c r="C132" s="189" t="s">
        <v>180</v>
      </c>
      <c r="D132" s="189" t="s">
        <v>142</v>
      </c>
      <c r="E132" s="190" t="s">
        <v>1073</v>
      </c>
      <c r="F132" s="191" t="s">
        <v>1074</v>
      </c>
      <c r="G132" s="192" t="s">
        <v>169</v>
      </c>
      <c r="H132" s="193">
        <v>4</v>
      </c>
      <c r="I132" s="194"/>
      <c r="J132" s="195">
        <f>ROUND(I132*H132,2)</f>
        <v>0</v>
      </c>
      <c r="K132" s="196"/>
      <c r="L132" s="38"/>
      <c r="M132" s="197" t="s">
        <v>1</v>
      </c>
      <c r="N132" s="198" t="s">
        <v>41</v>
      </c>
      <c r="O132" s="81"/>
      <c r="P132" s="199">
        <f>O132*H132</f>
        <v>0</v>
      </c>
      <c r="Q132" s="199">
        <v>0</v>
      </c>
      <c r="R132" s="199">
        <f>Q132*H132</f>
        <v>0</v>
      </c>
      <c r="S132" s="199">
        <v>0</v>
      </c>
      <c r="T132" s="200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01" t="s">
        <v>212</v>
      </c>
      <c r="AT132" s="201" t="s">
        <v>142</v>
      </c>
      <c r="AU132" s="201" t="s">
        <v>93</v>
      </c>
      <c r="AY132" s="18" t="s">
        <v>139</v>
      </c>
      <c r="BE132" s="202">
        <f>IF(N132="základná",J132,0)</f>
        <v>0</v>
      </c>
      <c r="BF132" s="202">
        <f>IF(N132="znížená",J132,0)</f>
        <v>0</v>
      </c>
      <c r="BG132" s="202">
        <f>IF(N132="zákl. prenesená",J132,0)</f>
        <v>0</v>
      </c>
      <c r="BH132" s="202">
        <f>IF(N132="zníž. prenesená",J132,0)</f>
        <v>0</v>
      </c>
      <c r="BI132" s="202">
        <f>IF(N132="nulová",J132,0)</f>
        <v>0</v>
      </c>
      <c r="BJ132" s="18" t="s">
        <v>93</v>
      </c>
      <c r="BK132" s="202">
        <f>ROUND(I132*H132,2)</f>
        <v>0</v>
      </c>
      <c r="BL132" s="18" t="s">
        <v>212</v>
      </c>
      <c r="BM132" s="201" t="s">
        <v>1075</v>
      </c>
    </row>
    <row r="133" s="2" customFormat="1" ht="24.15" customHeight="1">
      <c r="A133" s="37"/>
      <c r="B133" s="188"/>
      <c r="C133" s="241" t="s">
        <v>140</v>
      </c>
      <c r="D133" s="241" t="s">
        <v>295</v>
      </c>
      <c r="E133" s="242" t="s">
        <v>1076</v>
      </c>
      <c r="F133" s="243" t="s">
        <v>1077</v>
      </c>
      <c r="G133" s="244" t="s">
        <v>169</v>
      </c>
      <c r="H133" s="245">
        <v>3</v>
      </c>
      <c r="I133" s="246"/>
      <c r="J133" s="247">
        <f>ROUND(I133*H133,2)</f>
        <v>0</v>
      </c>
      <c r="K133" s="248"/>
      <c r="L133" s="249"/>
      <c r="M133" s="250" t="s">
        <v>1</v>
      </c>
      <c r="N133" s="251" t="s">
        <v>41</v>
      </c>
      <c r="O133" s="81"/>
      <c r="P133" s="199">
        <f>O133*H133</f>
        <v>0</v>
      </c>
      <c r="Q133" s="199">
        <v>0.0080000000000000002</v>
      </c>
      <c r="R133" s="199">
        <f>Q133*H133</f>
        <v>0.024</v>
      </c>
      <c r="S133" s="199">
        <v>0</v>
      </c>
      <c r="T133" s="20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01" t="s">
        <v>369</v>
      </c>
      <c r="AT133" s="201" t="s">
        <v>295</v>
      </c>
      <c r="AU133" s="201" t="s">
        <v>93</v>
      </c>
      <c r="AY133" s="18" t="s">
        <v>139</v>
      </c>
      <c r="BE133" s="202">
        <f>IF(N133="základná",J133,0)</f>
        <v>0</v>
      </c>
      <c r="BF133" s="202">
        <f>IF(N133="znížená",J133,0)</f>
        <v>0</v>
      </c>
      <c r="BG133" s="202">
        <f>IF(N133="zákl. prenesená",J133,0)</f>
        <v>0</v>
      </c>
      <c r="BH133" s="202">
        <f>IF(N133="zníž. prenesená",J133,0)</f>
        <v>0</v>
      </c>
      <c r="BI133" s="202">
        <f>IF(N133="nulová",J133,0)</f>
        <v>0</v>
      </c>
      <c r="BJ133" s="18" t="s">
        <v>93</v>
      </c>
      <c r="BK133" s="202">
        <f>ROUND(I133*H133,2)</f>
        <v>0</v>
      </c>
      <c r="BL133" s="18" t="s">
        <v>212</v>
      </c>
      <c r="BM133" s="201" t="s">
        <v>1078</v>
      </c>
    </row>
    <row r="134" s="2" customFormat="1" ht="21.75" customHeight="1">
      <c r="A134" s="37"/>
      <c r="B134" s="188"/>
      <c r="C134" s="241" t="s">
        <v>188</v>
      </c>
      <c r="D134" s="241" t="s">
        <v>295</v>
      </c>
      <c r="E134" s="242" t="s">
        <v>1079</v>
      </c>
      <c r="F134" s="243" t="s">
        <v>1080</v>
      </c>
      <c r="G134" s="244" t="s">
        <v>169</v>
      </c>
      <c r="H134" s="245">
        <v>1</v>
      </c>
      <c r="I134" s="246"/>
      <c r="J134" s="247">
        <f>ROUND(I134*H134,2)</f>
        <v>0</v>
      </c>
      <c r="K134" s="248"/>
      <c r="L134" s="249"/>
      <c r="M134" s="250" t="s">
        <v>1</v>
      </c>
      <c r="N134" s="251" t="s">
        <v>41</v>
      </c>
      <c r="O134" s="81"/>
      <c r="P134" s="199">
        <f>O134*H134</f>
        <v>0</v>
      </c>
      <c r="Q134" s="199">
        <v>0.0080000000000000002</v>
      </c>
      <c r="R134" s="199">
        <f>Q134*H134</f>
        <v>0.0080000000000000002</v>
      </c>
      <c r="S134" s="199">
        <v>0</v>
      </c>
      <c r="T134" s="20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01" t="s">
        <v>369</v>
      </c>
      <c r="AT134" s="201" t="s">
        <v>295</v>
      </c>
      <c r="AU134" s="201" t="s">
        <v>93</v>
      </c>
      <c r="AY134" s="18" t="s">
        <v>139</v>
      </c>
      <c r="BE134" s="202">
        <f>IF(N134="základná",J134,0)</f>
        <v>0</v>
      </c>
      <c r="BF134" s="202">
        <f>IF(N134="znížená",J134,0)</f>
        <v>0</v>
      </c>
      <c r="BG134" s="202">
        <f>IF(N134="zákl. prenesená",J134,0)</f>
        <v>0</v>
      </c>
      <c r="BH134" s="202">
        <f>IF(N134="zníž. prenesená",J134,0)</f>
        <v>0</v>
      </c>
      <c r="BI134" s="202">
        <f>IF(N134="nulová",J134,0)</f>
        <v>0</v>
      </c>
      <c r="BJ134" s="18" t="s">
        <v>93</v>
      </c>
      <c r="BK134" s="202">
        <f>ROUND(I134*H134,2)</f>
        <v>0</v>
      </c>
      <c r="BL134" s="18" t="s">
        <v>212</v>
      </c>
      <c r="BM134" s="201" t="s">
        <v>1081</v>
      </c>
    </row>
    <row r="135" s="2" customFormat="1" ht="24.15" customHeight="1">
      <c r="A135" s="37"/>
      <c r="B135" s="188"/>
      <c r="C135" s="189" t="s">
        <v>193</v>
      </c>
      <c r="D135" s="189" t="s">
        <v>142</v>
      </c>
      <c r="E135" s="190" t="s">
        <v>1082</v>
      </c>
      <c r="F135" s="191" t="s">
        <v>1083</v>
      </c>
      <c r="G135" s="192" t="s">
        <v>158</v>
      </c>
      <c r="H135" s="193">
        <v>100</v>
      </c>
      <c r="I135" s="194"/>
      <c r="J135" s="195">
        <f>ROUND(I135*H135,2)</f>
        <v>0</v>
      </c>
      <c r="K135" s="196"/>
      <c r="L135" s="38"/>
      <c r="M135" s="197" t="s">
        <v>1</v>
      </c>
      <c r="N135" s="198" t="s">
        <v>41</v>
      </c>
      <c r="O135" s="81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01" t="s">
        <v>212</v>
      </c>
      <c r="AT135" s="201" t="s">
        <v>142</v>
      </c>
      <c r="AU135" s="201" t="s">
        <v>93</v>
      </c>
      <c r="AY135" s="18" t="s">
        <v>139</v>
      </c>
      <c r="BE135" s="202">
        <f>IF(N135="základná",J135,0)</f>
        <v>0</v>
      </c>
      <c r="BF135" s="202">
        <f>IF(N135="znížená",J135,0)</f>
        <v>0</v>
      </c>
      <c r="BG135" s="202">
        <f>IF(N135="zákl. prenesená",J135,0)</f>
        <v>0</v>
      </c>
      <c r="BH135" s="202">
        <f>IF(N135="zníž. prenesená",J135,0)</f>
        <v>0</v>
      </c>
      <c r="BI135" s="202">
        <f>IF(N135="nulová",J135,0)</f>
        <v>0</v>
      </c>
      <c r="BJ135" s="18" t="s">
        <v>93</v>
      </c>
      <c r="BK135" s="202">
        <f>ROUND(I135*H135,2)</f>
        <v>0</v>
      </c>
      <c r="BL135" s="18" t="s">
        <v>212</v>
      </c>
      <c r="BM135" s="201" t="s">
        <v>1084</v>
      </c>
    </row>
    <row r="136" s="2" customFormat="1" ht="24.15" customHeight="1">
      <c r="A136" s="37"/>
      <c r="B136" s="188"/>
      <c r="C136" s="241" t="s">
        <v>197</v>
      </c>
      <c r="D136" s="241" t="s">
        <v>295</v>
      </c>
      <c r="E136" s="242" t="s">
        <v>1085</v>
      </c>
      <c r="F136" s="243" t="s">
        <v>1086</v>
      </c>
      <c r="G136" s="244" t="s">
        <v>158</v>
      </c>
      <c r="H136" s="245">
        <v>100</v>
      </c>
      <c r="I136" s="246"/>
      <c r="J136" s="247">
        <f>ROUND(I136*H136,2)</f>
        <v>0</v>
      </c>
      <c r="K136" s="248"/>
      <c r="L136" s="249"/>
      <c r="M136" s="250" t="s">
        <v>1</v>
      </c>
      <c r="N136" s="251" t="s">
        <v>41</v>
      </c>
      <c r="O136" s="81"/>
      <c r="P136" s="199">
        <f>O136*H136</f>
        <v>0</v>
      </c>
      <c r="Q136" s="199">
        <v>0.00031</v>
      </c>
      <c r="R136" s="199">
        <f>Q136*H136</f>
        <v>0.031</v>
      </c>
      <c r="S136" s="199">
        <v>0</v>
      </c>
      <c r="T136" s="200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01" t="s">
        <v>369</v>
      </c>
      <c r="AT136" s="201" t="s">
        <v>295</v>
      </c>
      <c r="AU136" s="201" t="s">
        <v>93</v>
      </c>
      <c r="AY136" s="18" t="s">
        <v>139</v>
      </c>
      <c r="BE136" s="202">
        <f>IF(N136="základná",J136,0)</f>
        <v>0</v>
      </c>
      <c r="BF136" s="202">
        <f>IF(N136="znížená",J136,0)</f>
        <v>0</v>
      </c>
      <c r="BG136" s="202">
        <f>IF(N136="zákl. prenesená",J136,0)</f>
        <v>0</v>
      </c>
      <c r="BH136" s="202">
        <f>IF(N136="zníž. prenesená",J136,0)</f>
        <v>0</v>
      </c>
      <c r="BI136" s="202">
        <f>IF(N136="nulová",J136,0)</f>
        <v>0</v>
      </c>
      <c r="BJ136" s="18" t="s">
        <v>93</v>
      </c>
      <c r="BK136" s="202">
        <f>ROUND(I136*H136,2)</f>
        <v>0</v>
      </c>
      <c r="BL136" s="18" t="s">
        <v>212</v>
      </c>
      <c r="BM136" s="201" t="s">
        <v>1087</v>
      </c>
    </row>
    <row r="137" s="2" customFormat="1" ht="16.5" customHeight="1">
      <c r="A137" s="37"/>
      <c r="B137" s="188"/>
      <c r="C137" s="189" t="s">
        <v>201</v>
      </c>
      <c r="D137" s="189" t="s">
        <v>142</v>
      </c>
      <c r="E137" s="190" t="s">
        <v>1088</v>
      </c>
      <c r="F137" s="191" t="s">
        <v>1089</v>
      </c>
      <c r="G137" s="192" t="s">
        <v>169</v>
      </c>
      <c r="H137" s="193">
        <v>6</v>
      </c>
      <c r="I137" s="194"/>
      <c r="J137" s="195">
        <f>ROUND(I137*H137,2)</f>
        <v>0</v>
      </c>
      <c r="K137" s="196"/>
      <c r="L137" s="38"/>
      <c r="M137" s="197" t="s">
        <v>1</v>
      </c>
      <c r="N137" s="198" t="s">
        <v>41</v>
      </c>
      <c r="O137" s="81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01" t="s">
        <v>212</v>
      </c>
      <c r="AT137" s="201" t="s">
        <v>142</v>
      </c>
      <c r="AU137" s="201" t="s">
        <v>93</v>
      </c>
      <c r="AY137" s="18" t="s">
        <v>139</v>
      </c>
      <c r="BE137" s="202">
        <f>IF(N137="základná",J137,0)</f>
        <v>0</v>
      </c>
      <c r="BF137" s="202">
        <f>IF(N137="znížená",J137,0)</f>
        <v>0</v>
      </c>
      <c r="BG137" s="202">
        <f>IF(N137="zákl. prenesená",J137,0)</f>
        <v>0</v>
      </c>
      <c r="BH137" s="202">
        <f>IF(N137="zníž. prenesená",J137,0)</f>
        <v>0</v>
      </c>
      <c r="BI137" s="202">
        <f>IF(N137="nulová",J137,0)</f>
        <v>0</v>
      </c>
      <c r="BJ137" s="18" t="s">
        <v>93</v>
      </c>
      <c r="BK137" s="202">
        <f>ROUND(I137*H137,2)</f>
        <v>0</v>
      </c>
      <c r="BL137" s="18" t="s">
        <v>212</v>
      </c>
      <c r="BM137" s="201" t="s">
        <v>1090</v>
      </c>
    </row>
    <row r="138" s="2" customFormat="1" ht="24.15" customHeight="1">
      <c r="A138" s="37"/>
      <c r="B138" s="188"/>
      <c r="C138" s="189" t="s">
        <v>209</v>
      </c>
      <c r="D138" s="189" t="s">
        <v>142</v>
      </c>
      <c r="E138" s="190" t="s">
        <v>1091</v>
      </c>
      <c r="F138" s="191" t="s">
        <v>1092</v>
      </c>
      <c r="G138" s="192" t="s">
        <v>325</v>
      </c>
      <c r="H138" s="252"/>
      <c r="I138" s="194"/>
      <c r="J138" s="195">
        <f>ROUND(I138*H138,2)</f>
        <v>0</v>
      </c>
      <c r="K138" s="196"/>
      <c r="L138" s="38"/>
      <c r="M138" s="197" t="s">
        <v>1</v>
      </c>
      <c r="N138" s="198" t="s">
        <v>41</v>
      </c>
      <c r="O138" s="81"/>
      <c r="P138" s="199">
        <f>O138*H138</f>
        <v>0</v>
      </c>
      <c r="Q138" s="199">
        <v>0</v>
      </c>
      <c r="R138" s="199">
        <f>Q138*H138</f>
        <v>0</v>
      </c>
      <c r="S138" s="199">
        <v>0</v>
      </c>
      <c r="T138" s="20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01" t="s">
        <v>212</v>
      </c>
      <c r="AT138" s="201" t="s">
        <v>142</v>
      </c>
      <c r="AU138" s="201" t="s">
        <v>93</v>
      </c>
      <c r="AY138" s="18" t="s">
        <v>139</v>
      </c>
      <c r="BE138" s="202">
        <f>IF(N138="základná",J138,0)</f>
        <v>0</v>
      </c>
      <c r="BF138" s="202">
        <f>IF(N138="znížená",J138,0)</f>
        <v>0</v>
      </c>
      <c r="BG138" s="202">
        <f>IF(N138="zákl. prenesená",J138,0)</f>
        <v>0</v>
      </c>
      <c r="BH138" s="202">
        <f>IF(N138="zníž. prenesená",J138,0)</f>
        <v>0</v>
      </c>
      <c r="BI138" s="202">
        <f>IF(N138="nulová",J138,0)</f>
        <v>0</v>
      </c>
      <c r="BJ138" s="18" t="s">
        <v>93</v>
      </c>
      <c r="BK138" s="202">
        <f>ROUND(I138*H138,2)</f>
        <v>0</v>
      </c>
      <c r="BL138" s="18" t="s">
        <v>212</v>
      </c>
      <c r="BM138" s="201" t="s">
        <v>1093</v>
      </c>
    </row>
    <row r="139" s="12" customFormat="1" ht="25.92" customHeight="1">
      <c r="A139" s="12"/>
      <c r="B139" s="176"/>
      <c r="C139" s="12"/>
      <c r="D139" s="177" t="s">
        <v>74</v>
      </c>
      <c r="E139" s="178" t="s">
        <v>558</v>
      </c>
      <c r="F139" s="178" t="s">
        <v>559</v>
      </c>
      <c r="G139" s="12"/>
      <c r="H139" s="12"/>
      <c r="I139" s="179"/>
      <c r="J139" s="164">
        <f>BK139</f>
        <v>0</v>
      </c>
      <c r="K139" s="12"/>
      <c r="L139" s="176"/>
      <c r="M139" s="180"/>
      <c r="N139" s="181"/>
      <c r="O139" s="181"/>
      <c r="P139" s="182">
        <f>SUM(P140:P141)</f>
        <v>0</v>
      </c>
      <c r="Q139" s="181"/>
      <c r="R139" s="182">
        <f>SUM(R140:R141)</f>
        <v>0</v>
      </c>
      <c r="S139" s="181"/>
      <c r="T139" s="183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77" t="s">
        <v>166</v>
      </c>
      <c r="AT139" s="184" t="s">
        <v>74</v>
      </c>
      <c r="AU139" s="184" t="s">
        <v>75</v>
      </c>
      <c r="AY139" s="177" t="s">
        <v>139</v>
      </c>
      <c r="BK139" s="185">
        <f>SUM(BK140:BK141)</f>
        <v>0</v>
      </c>
    </row>
    <row r="140" s="2" customFormat="1" ht="24.15" customHeight="1">
      <c r="A140" s="37"/>
      <c r="B140" s="188"/>
      <c r="C140" s="189" t="s">
        <v>217</v>
      </c>
      <c r="D140" s="189" t="s">
        <v>142</v>
      </c>
      <c r="E140" s="190" t="s">
        <v>561</v>
      </c>
      <c r="F140" s="191" t="s">
        <v>562</v>
      </c>
      <c r="G140" s="192" t="s">
        <v>325</v>
      </c>
      <c r="H140" s="252"/>
      <c r="I140" s="194"/>
      <c r="J140" s="195">
        <f>ROUND(I140*H140,2)</f>
        <v>0</v>
      </c>
      <c r="K140" s="196"/>
      <c r="L140" s="38"/>
      <c r="M140" s="197" t="s">
        <v>1</v>
      </c>
      <c r="N140" s="198" t="s">
        <v>41</v>
      </c>
      <c r="O140" s="81"/>
      <c r="P140" s="199">
        <f>O140*H140</f>
        <v>0</v>
      </c>
      <c r="Q140" s="199">
        <v>0</v>
      </c>
      <c r="R140" s="199">
        <f>Q140*H140</f>
        <v>0</v>
      </c>
      <c r="S140" s="199">
        <v>0</v>
      </c>
      <c r="T140" s="20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01" t="s">
        <v>563</v>
      </c>
      <c r="AT140" s="201" t="s">
        <v>142</v>
      </c>
      <c r="AU140" s="201" t="s">
        <v>83</v>
      </c>
      <c r="AY140" s="18" t="s">
        <v>139</v>
      </c>
      <c r="BE140" s="202">
        <f>IF(N140="základná",J140,0)</f>
        <v>0</v>
      </c>
      <c r="BF140" s="202">
        <f>IF(N140="znížená",J140,0)</f>
        <v>0</v>
      </c>
      <c r="BG140" s="202">
        <f>IF(N140="zákl. prenesená",J140,0)</f>
        <v>0</v>
      </c>
      <c r="BH140" s="202">
        <f>IF(N140="zníž. prenesená",J140,0)</f>
        <v>0</v>
      </c>
      <c r="BI140" s="202">
        <f>IF(N140="nulová",J140,0)</f>
        <v>0</v>
      </c>
      <c r="BJ140" s="18" t="s">
        <v>93</v>
      </c>
      <c r="BK140" s="202">
        <f>ROUND(I140*H140,2)</f>
        <v>0</v>
      </c>
      <c r="BL140" s="18" t="s">
        <v>563</v>
      </c>
      <c r="BM140" s="201" t="s">
        <v>1094</v>
      </c>
    </row>
    <row r="141" s="2" customFormat="1" ht="16.5" customHeight="1">
      <c r="A141" s="37"/>
      <c r="B141" s="188"/>
      <c r="C141" s="189" t="s">
        <v>212</v>
      </c>
      <c r="D141" s="189" t="s">
        <v>142</v>
      </c>
      <c r="E141" s="190" t="s">
        <v>780</v>
      </c>
      <c r="F141" s="191" t="s">
        <v>781</v>
      </c>
      <c r="G141" s="192" t="s">
        <v>325</v>
      </c>
      <c r="H141" s="252"/>
      <c r="I141" s="194"/>
      <c r="J141" s="195">
        <f>ROUND(I141*H141,2)</f>
        <v>0</v>
      </c>
      <c r="K141" s="196"/>
      <c r="L141" s="38"/>
      <c r="M141" s="197" t="s">
        <v>1</v>
      </c>
      <c r="N141" s="198" t="s">
        <v>41</v>
      </c>
      <c r="O141" s="81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01" t="s">
        <v>563</v>
      </c>
      <c r="AT141" s="201" t="s">
        <v>142</v>
      </c>
      <c r="AU141" s="201" t="s">
        <v>83</v>
      </c>
      <c r="AY141" s="18" t="s">
        <v>139</v>
      </c>
      <c r="BE141" s="202">
        <f>IF(N141="základná",J141,0)</f>
        <v>0</v>
      </c>
      <c r="BF141" s="202">
        <f>IF(N141="znížená",J141,0)</f>
        <v>0</v>
      </c>
      <c r="BG141" s="202">
        <f>IF(N141="zákl. prenesená",J141,0)</f>
        <v>0</v>
      </c>
      <c r="BH141" s="202">
        <f>IF(N141="zníž. prenesená",J141,0)</f>
        <v>0</v>
      </c>
      <c r="BI141" s="202">
        <f>IF(N141="nulová",J141,0)</f>
        <v>0</v>
      </c>
      <c r="BJ141" s="18" t="s">
        <v>93</v>
      </c>
      <c r="BK141" s="202">
        <f>ROUND(I141*H141,2)</f>
        <v>0</v>
      </c>
      <c r="BL141" s="18" t="s">
        <v>563</v>
      </c>
      <c r="BM141" s="201" t="s">
        <v>1095</v>
      </c>
    </row>
    <row r="142" s="2" customFormat="1" ht="49.92" customHeight="1">
      <c r="A142" s="37"/>
      <c r="B142" s="38"/>
      <c r="C142" s="37"/>
      <c r="D142" s="37"/>
      <c r="E142" s="178" t="s">
        <v>241</v>
      </c>
      <c r="F142" s="178" t="s">
        <v>242</v>
      </c>
      <c r="G142" s="37"/>
      <c r="H142" s="37"/>
      <c r="I142" s="37"/>
      <c r="J142" s="164">
        <f>BK142</f>
        <v>0</v>
      </c>
      <c r="K142" s="37"/>
      <c r="L142" s="38"/>
      <c r="M142" s="227"/>
      <c r="N142" s="228"/>
      <c r="O142" s="81"/>
      <c r="P142" s="81"/>
      <c r="Q142" s="81"/>
      <c r="R142" s="81"/>
      <c r="S142" s="81"/>
      <c r="T142" s="82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8" t="s">
        <v>74</v>
      </c>
      <c r="AU142" s="18" t="s">
        <v>75</v>
      </c>
      <c r="AY142" s="18" t="s">
        <v>243</v>
      </c>
      <c r="BK142" s="202">
        <f>SUM(BK143:BK147)</f>
        <v>0</v>
      </c>
    </row>
    <row r="143" s="2" customFormat="1" ht="16.32" customHeight="1">
      <c r="A143" s="37"/>
      <c r="B143" s="38"/>
      <c r="C143" s="229" t="s">
        <v>1</v>
      </c>
      <c r="D143" s="229" t="s">
        <v>142</v>
      </c>
      <c r="E143" s="230" t="s">
        <v>1</v>
      </c>
      <c r="F143" s="231" t="s">
        <v>1</v>
      </c>
      <c r="G143" s="232" t="s">
        <v>1</v>
      </c>
      <c r="H143" s="233"/>
      <c r="I143" s="234"/>
      <c r="J143" s="235">
        <f>BK143</f>
        <v>0</v>
      </c>
      <c r="K143" s="236"/>
      <c r="L143" s="38"/>
      <c r="M143" s="237" t="s">
        <v>1</v>
      </c>
      <c r="N143" s="238" t="s">
        <v>41</v>
      </c>
      <c r="O143" s="81"/>
      <c r="P143" s="81"/>
      <c r="Q143" s="81"/>
      <c r="R143" s="81"/>
      <c r="S143" s="81"/>
      <c r="T143" s="82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243</v>
      </c>
      <c r="AU143" s="18" t="s">
        <v>83</v>
      </c>
      <c r="AY143" s="18" t="s">
        <v>243</v>
      </c>
      <c r="BE143" s="202">
        <f>IF(N143="základná",J143,0)</f>
        <v>0</v>
      </c>
      <c r="BF143" s="202">
        <f>IF(N143="znížená",J143,0)</f>
        <v>0</v>
      </c>
      <c r="BG143" s="202">
        <f>IF(N143="zákl. prenesená",J143,0)</f>
        <v>0</v>
      </c>
      <c r="BH143" s="202">
        <f>IF(N143="zníž. prenesená",J143,0)</f>
        <v>0</v>
      </c>
      <c r="BI143" s="202">
        <f>IF(N143="nulová",J143,0)</f>
        <v>0</v>
      </c>
      <c r="BJ143" s="18" t="s">
        <v>93</v>
      </c>
      <c r="BK143" s="202">
        <f>I143*H143</f>
        <v>0</v>
      </c>
    </row>
    <row r="144" s="2" customFormat="1" ht="16.32" customHeight="1">
      <c r="A144" s="37"/>
      <c r="B144" s="38"/>
      <c r="C144" s="229" t="s">
        <v>1</v>
      </c>
      <c r="D144" s="229" t="s">
        <v>142</v>
      </c>
      <c r="E144" s="230" t="s">
        <v>1</v>
      </c>
      <c r="F144" s="231" t="s">
        <v>1</v>
      </c>
      <c r="G144" s="232" t="s">
        <v>1</v>
      </c>
      <c r="H144" s="233"/>
      <c r="I144" s="234"/>
      <c r="J144" s="235">
        <f>BK144</f>
        <v>0</v>
      </c>
      <c r="K144" s="236"/>
      <c r="L144" s="38"/>
      <c r="M144" s="237" t="s">
        <v>1</v>
      </c>
      <c r="N144" s="238" t="s">
        <v>41</v>
      </c>
      <c r="O144" s="81"/>
      <c r="P144" s="81"/>
      <c r="Q144" s="81"/>
      <c r="R144" s="81"/>
      <c r="S144" s="81"/>
      <c r="T144" s="82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8" t="s">
        <v>243</v>
      </c>
      <c r="AU144" s="18" t="s">
        <v>83</v>
      </c>
      <c r="AY144" s="18" t="s">
        <v>243</v>
      </c>
      <c r="BE144" s="202">
        <f>IF(N144="základná",J144,0)</f>
        <v>0</v>
      </c>
      <c r="BF144" s="202">
        <f>IF(N144="znížená",J144,0)</f>
        <v>0</v>
      </c>
      <c r="BG144" s="202">
        <f>IF(N144="zákl. prenesená",J144,0)</f>
        <v>0</v>
      </c>
      <c r="BH144" s="202">
        <f>IF(N144="zníž. prenesená",J144,0)</f>
        <v>0</v>
      </c>
      <c r="BI144" s="202">
        <f>IF(N144="nulová",J144,0)</f>
        <v>0</v>
      </c>
      <c r="BJ144" s="18" t="s">
        <v>93</v>
      </c>
      <c r="BK144" s="202">
        <f>I144*H144</f>
        <v>0</v>
      </c>
    </row>
    <row r="145" s="2" customFormat="1" ht="16.32" customHeight="1">
      <c r="A145" s="37"/>
      <c r="B145" s="38"/>
      <c r="C145" s="229" t="s">
        <v>1</v>
      </c>
      <c r="D145" s="229" t="s">
        <v>142</v>
      </c>
      <c r="E145" s="230" t="s">
        <v>1</v>
      </c>
      <c r="F145" s="231" t="s">
        <v>1</v>
      </c>
      <c r="G145" s="232" t="s">
        <v>1</v>
      </c>
      <c r="H145" s="233"/>
      <c r="I145" s="234"/>
      <c r="J145" s="235">
        <f>BK145</f>
        <v>0</v>
      </c>
      <c r="K145" s="236"/>
      <c r="L145" s="38"/>
      <c r="M145" s="237" t="s">
        <v>1</v>
      </c>
      <c r="N145" s="238" t="s">
        <v>41</v>
      </c>
      <c r="O145" s="81"/>
      <c r="P145" s="81"/>
      <c r="Q145" s="81"/>
      <c r="R145" s="81"/>
      <c r="S145" s="81"/>
      <c r="T145" s="82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243</v>
      </c>
      <c r="AU145" s="18" t="s">
        <v>83</v>
      </c>
      <c r="AY145" s="18" t="s">
        <v>243</v>
      </c>
      <c r="BE145" s="202">
        <f>IF(N145="základná",J145,0)</f>
        <v>0</v>
      </c>
      <c r="BF145" s="202">
        <f>IF(N145="znížená",J145,0)</f>
        <v>0</v>
      </c>
      <c r="BG145" s="202">
        <f>IF(N145="zákl. prenesená",J145,0)</f>
        <v>0</v>
      </c>
      <c r="BH145" s="202">
        <f>IF(N145="zníž. prenesená",J145,0)</f>
        <v>0</v>
      </c>
      <c r="BI145" s="202">
        <f>IF(N145="nulová",J145,0)</f>
        <v>0</v>
      </c>
      <c r="BJ145" s="18" t="s">
        <v>93</v>
      </c>
      <c r="BK145" s="202">
        <f>I145*H145</f>
        <v>0</v>
      </c>
    </row>
    <row r="146" s="2" customFormat="1" ht="16.32" customHeight="1">
      <c r="A146" s="37"/>
      <c r="B146" s="38"/>
      <c r="C146" s="229" t="s">
        <v>1</v>
      </c>
      <c r="D146" s="229" t="s">
        <v>142</v>
      </c>
      <c r="E146" s="230" t="s">
        <v>1</v>
      </c>
      <c r="F146" s="231" t="s">
        <v>1</v>
      </c>
      <c r="G146" s="232" t="s">
        <v>1</v>
      </c>
      <c r="H146" s="233"/>
      <c r="I146" s="234"/>
      <c r="J146" s="235">
        <f>BK146</f>
        <v>0</v>
      </c>
      <c r="K146" s="236"/>
      <c r="L146" s="38"/>
      <c r="M146" s="237" t="s">
        <v>1</v>
      </c>
      <c r="N146" s="238" t="s">
        <v>41</v>
      </c>
      <c r="O146" s="81"/>
      <c r="P146" s="81"/>
      <c r="Q146" s="81"/>
      <c r="R146" s="81"/>
      <c r="S146" s="81"/>
      <c r="T146" s="82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8" t="s">
        <v>243</v>
      </c>
      <c r="AU146" s="18" t="s">
        <v>83</v>
      </c>
      <c r="AY146" s="18" t="s">
        <v>243</v>
      </c>
      <c r="BE146" s="202">
        <f>IF(N146="základná",J146,0)</f>
        <v>0</v>
      </c>
      <c r="BF146" s="202">
        <f>IF(N146="znížená",J146,0)</f>
        <v>0</v>
      </c>
      <c r="BG146" s="202">
        <f>IF(N146="zákl. prenesená",J146,0)</f>
        <v>0</v>
      </c>
      <c r="BH146" s="202">
        <f>IF(N146="zníž. prenesená",J146,0)</f>
        <v>0</v>
      </c>
      <c r="BI146" s="202">
        <f>IF(N146="nulová",J146,0)</f>
        <v>0</v>
      </c>
      <c r="BJ146" s="18" t="s">
        <v>93</v>
      </c>
      <c r="BK146" s="202">
        <f>I146*H146</f>
        <v>0</v>
      </c>
    </row>
    <row r="147" s="2" customFormat="1" ht="16.32" customHeight="1">
      <c r="A147" s="37"/>
      <c r="B147" s="38"/>
      <c r="C147" s="229" t="s">
        <v>1</v>
      </c>
      <c r="D147" s="229" t="s">
        <v>142</v>
      </c>
      <c r="E147" s="230" t="s">
        <v>1</v>
      </c>
      <c r="F147" s="231" t="s">
        <v>1</v>
      </c>
      <c r="G147" s="232" t="s">
        <v>1</v>
      </c>
      <c r="H147" s="233"/>
      <c r="I147" s="234"/>
      <c r="J147" s="235">
        <f>BK147</f>
        <v>0</v>
      </c>
      <c r="K147" s="236"/>
      <c r="L147" s="38"/>
      <c r="M147" s="237" t="s">
        <v>1</v>
      </c>
      <c r="N147" s="238" t="s">
        <v>41</v>
      </c>
      <c r="O147" s="239"/>
      <c r="P147" s="239"/>
      <c r="Q147" s="239"/>
      <c r="R147" s="239"/>
      <c r="S147" s="239"/>
      <c r="T147" s="240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243</v>
      </c>
      <c r="AU147" s="18" t="s">
        <v>83</v>
      </c>
      <c r="AY147" s="18" t="s">
        <v>243</v>
      </c>
      <c r="BE147" s="202">
        <f>IF(N147="základná",J147,0)</f>
        <v>0</v>
      </c>
      <c r="BF147" s="202">
        <f>IF(N147="znížená",J147,0)</f>
        <v>0</v>
      </c>
      <c r="BG147" s="202">
        <f>IF(N147="zákl. prenesená",J147,0)</f>
        <v>0</v>
      </c>
      <c r="BH147" s="202">
        <f>IF(N147="zníž. prenesená",J147,0)</f>
        <v>0</v>
      </c>
      <c r="BI147" s="202">
        <f>IF(N147="nulová",J147,0)</f>
        <v>0</v>
      </c>
      <c r="BJ147" s="18" t="s">
        <v>93</v>
      </c>
      <c r="BK147" s="202">
        <f>I147*H147</f>
        <v>0</v>
      </c>
    </row>
    <row r="148" s="2" customFormat="1" ht="6.96" customHeight="1">
      <c r="A148" s="37"/>
      <c r="B148" s="64"/>
      <c r="C148" s="65"/>
      <c r="D148" s="65"/>
      <c r="E148" s="65"/>
      <c r="F148" s="65"/>
      <c r="G148" s="65"/>
      <c r="H148" s="65"/>
      <c r="I148" s="65"/>
      <c r="J148" s="65"/>
      <c r="K148" s="65"/>
      <c r="L148" s="38"/>
      <c r="M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dataValidations count="2">
    <dataValidation type="list" allowBlank="1" showInputMessage="1" showErrorMessage="1" error="Povolené sú hodnoty K, M." sqref="D143:D148">
      <formula1>"K, M"</formula1>
    </dataValidation>
    <dataValidation type="list" allowBlank="1" showInputMessage="1" showErrorMessage="1" error="Povolené sú hodnoty základná, znížená, nulová." sqref="N143:N148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Vladimír Pilnik</dc:creator>
  <cp:lastModifiedBy>Vladimír Pilnik</cp:lastModifiedBy>
  <dcterms:created xsi:type="dcterms:W3CDTF">2024-06-19T10:44:40Z</dcterms:created>
  <dcterms:modified xsi:type="dcterms:W3CDTF">2024-06-19T10:44:44Z</dcterms:modified>
</cp:coreProperties>
</file>