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lan\OneDrive - Mesto Banská Bystrica\Pracovná plocha\"/>
    </mc:Choice>
  </mc:AlternateContent>
  <bookViews>
    <workbookView xWindow="0" yWindow="0" windowWidth="0" windowHeight="0"/>
  </bookViews>
  <sheets>
    <sheet name="Rekapitulácia stavby" sheetId="1" r:id="rId1"/>
    <sheet name="Objekt1 - Výmena okien" sheetId="2" r:id="rId2"/>
    <sheet name="Objekt2 - Elek. práce" sheetId="3" r:id="rId3"/>
  </sheets>
  <definedNames>
    <definedName name="_xlnm.Print_Area" localSheetId="0">'Rekapitulácia stavby'!$D$4:$AO$76,'Rekapitulácia stavby'!$C$82:$AQ$97</definedName>
    <definedName name="_xlnm.Print_Titles" localSheetId="0">'Rekapitulácia stavby'!$92:$92</definedName>
    <definedName name="_xlnm._FilterDatabase" localSheetId="1" hidden="1">'Objekt1 - Výmena okien'!$C$123:$L$170</definedName>
    <definedName name="_xlnm.Print_Area" localSheetId="1">'Objekt1 - Výmena okien'!$C$4:$K$76,'Objekt1 - Výmena okien'!$C$82:$K$105,'Objekt1 - Výmena okien'!$C$111:$K$170</definedName>
    <definedName name="_xlnm.Print_Titles" localSheetId="1">'Objekt1 - Výmena okien'!$123:$123</definedName>
    <definedName name="_xlnm._FilterDatabase" localSheetId="2" hidden="1">'Objekt2 - Elek. práce'!$C$123:$L$159</definedName>
    <definedName name="_xlnm.Print_Area" localSheetId="2">'Objekt2 - Elek. práce'!$C$4:$K$76,'Objekt2 - Elek. práce'!$C$82:$K$105,'Objekt2 - Elek. práce'!$C$111:$K$159</definedName>
    <definedName name="_xlnm.Print_Titles" localSheetId="2">'Objekt2 - Elek. práce'!$123:$123</definedName>
  </definedNames>
  <calcPr/>
</workbook>
</file>

<file path=xl/calcChain.xml><?xml version="1.0" encoding="utf-8"?>
<calcChain xmlns="http://schemas.openxmlformats.org/spreadsheetml/2006/main">
  <c i="3" l="1" r="K125"/>
  <c r="K39"/>
  <c r="K38"/>
  <c i="1" r="BA96"/>
  <c i="3" r="K37"/>
  <c i="1" r="AZ96"/>
  <c i="3" r="BI159"/>
  <c r="BH159"/>
  <c r="BG159"/>
  <c r="BE159"/>
  <c r="X159"/>
  <c r="X158"/>
  <c r="V159"/>
  <c r="V158"/>
  <c r="T159"/>
  <c r="T158"/>
  <c r="P159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4"/>
  <c r="BH144"/>
  <c r="BG144"/>
  <c r="BE144"/>
  <c r="X144"/>
  <c r="V144"/>
  <c r="T144"/>
  <c r="P144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28"/>
  <c r="BH128"/>
  <c r="BG128"/>
  <c r="BE128"/>
  <c r="X128"/>
  <c r="X127"/>
  <c r="X126"/>
  <c r="V128"/>
  <c r="V127"/>
  <c r="V126"/>
  <c r="T128"/>
  <c r="T127"/>
  <c r="T126"/>
  <c r="P128"/>
  <c r="K97"/>
  <c r="J97"/>
  <c r="I9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2" r="K39"/>
  <c r="K38"/>
  <c i="1" r="BA95"/>
  <c i="2" r="K37"/>
  <c i="1" r="AZ95"/>
  <c i="2" r="BI168"/>
  <c r="BH168"/>
  <c r="BG168"/>
  <c r="BE168"/>
  <c r="X168"/>
  <c r="X167"/>
  <c r="V168"/>
  <c r="V167"/>
  <c r="T168"/>
  <c r="T167"/>
  <c r="P168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1"/>
  <c r="BH141"/>
  <c r="BG141"/>
  <c r="BE141"/>
  <c r="X141"/>
  <c r="X140"/>
  <c r="V141"/>
  <c r="V140"/>
  <c r="T141"/>
  <c r="T140"/>
  <c r="P141"/>
  <c r="BI139"/>
  <c r="BH139"/>
  <c r="BG139"/>
  <c r="BE139"/>
  <c r="X139"/>
  <c r="V139"/>
  <c r="T139"/>
  <c r="P139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2" r="Q131"/>
  <c r="R152"/>
  <c r="Q144"/>
  <c r="R163"/>
  <c r="Q156"/>
  <c r="R162"/>
  <c r="Q158"/>
  <c r="R131"/>
  <c r="BK159"/>
  <c r="BK156"/>
  <c r="K131"/>
  <c r="BF131"/>
  <c i="3" r="R148"/>
  <c r="R159"/>
  <c r="Q159"/>
  <c r="BK149"/>
  <c r="BK136"/>
  <c i="1" r="AU94"/>
  <c i="2" r="Q139"/>
  <c r="Q160"/>
  <c r="R151"/>
  <c r="Q148"/>
  <c r="R132"/>
  <c i="3" r="K141"/>
  <c r="BF141"/>
  <c r="BK148"/>
  <c i="2" r="R148"/>
  <c r="R168"/>
  <c r="R146"/>
  <c r="Q127"/>
  <c r="R155"/>
  <c r="Q153"/>
  <c r="R159"/>
  <c r="K127"/>
  <c r="BK165"/>
  <c r="K148"/>
  <c r="BF148"/>
  <c r="BK145"/>
  <c r="K129"/>
  <c r="BF129"/>
  <c i="3" r="R150"/>
  <c r="R147"/>
  <c r="R152"/>
  <c r="Q148"/>
  <c r="K153"/>
  <c r="BF153"/>
  <c i="2" r="K130"/>
  <c r="BF130"/>
  <c r="BK166"/>
  <c r="BK151"/>
  <c i="3" r="R137"/>
  <c r="Q141"/>
  <c r="R151"/>
  <c r="BK156"/>
  <c r="K140"/>
  <c r="BF140"/>
  <c i="2" r="R150"/>
  <c r="Q128"/>
  <c r="R153"/>
  <c r="R135"/>
  <c r="Q145"/>
  <c r="R128"/>
  <c r="K153"/>
  <c r="BF153"/>
  <c r="BK135"/>
  <c r="BK136"/>
  <c i="3" r="Q140"/>
  <c r="Q137"/>
  <c r="Q156"/>
  <c r="K157"/>
  <c r="BF157"/>
  <c r="BK137"/>
  <c r="K132"/>
  <c r="BF132"/>
  <c r="K128"/>
  <c r="BF128"/>
  <c i="2" r="R166"/>
  <c r="Q161"/>
  <c r="Q155"/>
  <c r="R144"/>
  <c r="R161"/>
  <c r="R158"/>
  <c r="Q157"/>
  <c r="R129"/>
  <c r="R130"/>
  <c r="BK139"/>
  <c r="BK154"/>
  <c r="K146"/>
  <c r="BF146"/>
  <c i="3" r="R149"/>
  <c r="R133"/>
  <c r="Q152"/>
  <c r="R128"/>
  <c r="Q128"/>
  <c r="K147"/>
  <c r="BF147"/>
  <c i="2" r="Q135"/>
  <c r="R139"/>
  <c r="Q129"/>
  <c r="Q141"/>
  <c r="Q159"/>
  <c r="R141"/>
  <c r="Q151"/>
  <c r="R157"/>
  <c r="BK168"/>
  <c r="K132"/>
  <c r="BF132"/>
  <c r="K152"/>
  <c r="BF152"/>
  <c r="K144"/>
  <c r="BF144"/>
  <c i="3" r="R136"/>
  <c r="Q136"/>
  <c r="R141"/>
  <c r="Q149"/>
  <c r="BK152"/>
  <c i="2" r="R127"/>
  <c r="R145"/>
  <c r="R156"/>
  <c r="Q147"/>
  <c r="Q165"/>
  <c r="Q163"/>
  <c r="Q146"/>
  <c r="K150"/>
  <c r="BF150"/>
  <c r="K163"/>
  <c r="BF163"/>
  <c r="BK155"/>
  <c r="K141"/>
  <c r="BF141"/>
  <c i="3" r="R144"/>
  <c r="Q147"/>
  <c r="Q132"/>
  <c r="Q133"/>
  <c r="R153"/>
  <c r="BK150"/>
  <c i="2" r="BK147"/>
  <c i="3" r="R157"/>
  <c r="Q150"/>
  <c r="Q153"/>
  <c r="K159"/>
  <c r="BF159"/>
  <c r="BK144"/>
  <c i="2" r="R136"/>
  <c r="Q136"/>
  <c r="Q150"/>
  <c r="Q154"/>
  <c r="Q130"/>
  <c r="Q152"/>
  <c r="K160"/>
  <c r="BF160"/>
  <c r="K157"/>
  <c r="BF157"/>
  <c r="K128"/>
  <c r="BF128"/>
  <c i="3" r="Q157"/>
  <c r="Q144"/>
  <c r="Q151"/>
  <c r="R131"/>
  <c r="K151"/>
  <c r="BF151"/>
  <c i="2" r="Q132"/>
  <c r="Q168"/>
  <c r="R147"/>
  <c r="Q166"/>
  <c r="Q162"/>
  <c r="R165"/>
  <c r="R154"/>
  <c r="R160"/>
  <c r="K162"/>
  <c r="BF162"/>
  <c r="K158"/>
  <c r="BF158"/>
  <c r="K161"/>
  <c r="BF161"/>
  <c r="BK127"/>
  <c i="3" r="Q131"/>
  <c r="R156"/>
  <c r="R132"/>
  <c r="R140"/>
  <c r="BK133"/>
  <c r="K131"/>
  <c r="BF131"/>
  <c i="2" l="1" r="R126"/>
  <c r="X143"/>
  <c r="BK164"/>
  <c r="K164"/>
  <c r="K103"/>
  <c r="Q126"/>
  <c r="V149"/>
  <c i="3" r="V130"/>
  <c r="V129"/>
  <c r="V124"/>
  <c i="2" r="Q149"/>
  <c r="I102"/>
  <c r="X164"/>
  <c i="3" r="Q130"/>
  <c r="Q129"/>
  <c r="I100"/>
  <c i="2" r="T126"/>
  <c r="T125"/>
  <c r="X149"/>
  <c r="Q164"/>
  <c r="I103"/>
  <c r="R149"/>
  <c r="J102"/>
  <c i="3" r="T130"/>
  <c r="T129"/>
  <c r="T124"/>
  <c i="1" r="AW96"/>
  <c i="3" r="T146"/>
  <c r="T145"/>
  <c i="2" r="V143"/>
  <c r="Q143"/>
  <c r="T164"/>
  <c i="3" r="V146"/>
  <c r="V145"/>
  <c i="2" r="V126"/>
  <c r="V125"/>
  <c i="3" r="Q146"/>
  <c r="I103"/>
  <c i="2" r="T149"/>
  <c r="R164"/>
  <c r="J103"/>
  <c i="3" r="X130"/>
  <c r="X129"/>
  <c r="X124"/>
  <c r="X146"/>
  <c r="X145"/>
  <c i="2" r="X126"/>
  <c r="X125"/>
  <c r="T143"/>
  <c r="T142"/>
  <c r="R143"/>
  <c r="J101"/>
  <c r="V164"/>
  <c i="3" r="R130"/>
  <c r="R129"/>
  <c r="J100"/>
  <c r="R146"/>
  <c r="J103"/>
  <c i="2" r="BK167"/>
  <c r="K167"/>
  <c r="K104"/>
  <c r="R140"/>
  <c r="J99"/>
  <c i="3" r="Q127"/>
  <c r="Q126"/>
  <c r="R127"/>
  <c r="J99"/>
  <c i="2" r="Q140"/>
  <c r="I99"/>
  <c r="Q167"/>
  <c r="I104"/>
  <c r="R167"/>
  <c r="J104"/>
  <c i="3" r="Q158"/>
  <c r="I104"/>
  <c r="R158"/>
  <c r="J104"/>
  <c r="J118"/>
  <c r="E85"/>
  <c r="F92"/>
  <c i="2" r="F92"/>
  <c r="BF127"/>
  <c r="J89"/>
  <c r="E85"/>
  <c r="F37"/>
  <c i="1" r="BD95"/>
  <c i="3" r="BK157"/>
  <c r="BK140"/>
  <c r="F37"/>
  <c i="1" r="BD96"/>
  <c i="2" r="BK130"/>
  <c r="F38"/>
  <c i="1" r="BE95"/>
  <c i="3" r="BK147"/>
  <c i="2" r="BK152"/>
  <c r="K35"/>
  <c i="1" r="AX95"/>
  <c i="3" r="K35"/>
  <c i="1" r="AX96"/>
  <c i="2" r="F39"/>
  <c i="1" r="BF95"/>
  <c i="3" r="K149"/>
  <c r="BF149"/>
  <c r="K144"/>
  <c r="BF144"/>
  <c r="K152"/>
  <c r="BF152"/>
  <c i="2" r="K145"/>
  <c r="BF145"/>
  <c r="K165"/>
  <c r="BF165"/>
  <c r="BK160"/>
  <c r="BK128"/>
  <c r="BK141"/>
  <c r="BK140"/>
  <c r="K140"/>
  <c r="K99"/>
  <c r="BK157"/>
  <c i="3" r="K136"/>
  <c r="BF136"/>
  <c r="BK159"/>
  <c r="BK158"/>
  <c r="K158"/>
  <c r="K104"/>
  <c r="BK153"/>
  <c i="2" r="BK158"/>
  <c r="BK144"/>
  <c r="K156"/>
  <c r="BF156"/>
  <c r="K154"/>
  <c r="BF154"/>
  <c r="BK153"/>
  <c r="BK150"/>
  <c i="3" r="F39"/>
  <c i="1" r="BF96"/>
  <c i="2" r="K135"/>
  <c r="BF135"/>
  <c r="BK161"/>
  <c r="BK132"/>
  <c r="K166"/>
  <c r="BF166"/>
  <c r="BK131"/>
  <c i="3" r="BK141"/>
  <c r="K137"/>
  <c r="BF137"/>
  <c i="2" r="BK148"/>
  <c r="K139"/>
  <c r="BF139"/>
  <c r="K136"/>
  <c r="BF136"/>
  <c r="BK163"/>
  <c r="K147"/>
  <c r="BF147"/>
  <c r="BK129"/>
  <c r="BK162"/>
  <c i="3" r="K156"/>
  <c r="BF156"/>
  <c r="K133"/>
  <c r="BF133"/>
  <c r="BK131"/>
  <c r="K150"/>
  <c r="BF150"/>
  <c r="F38"/>
  <c i="1" r="BE96"/>
  <c i="2" r="F35"/>
  <c i="1" r="BB95"/>
  <c i="3" r="BK132"/>
  <c r="BK151"/>
  <c r="K148"/>
  <c r="BF148"/>
  <c i="2" r="BK146"/>
  <c r="K155"/>
  <c r="BF155"/>
  <c r="K151"/>
  <c r="BF151"/>
  <c r="K159"/>
  <c r="BF159"/>
  <c r="K168"/>
  <c r="BF168"/>
  <c i="3" r="BK128"/>
  <c r="BK127"/>
  <c r="K127"/>
  <c r="K99"/>
  <c r="F35"/>
  <c i="1" r="BB96"/>
  <c i="2" l="1" r="T124"/>
  <c i="1" r="AW95"/>
  <c i="2" r="V142"/>
  <c r="V124"/>
  <c r="R125"/>
  <c r="Q142"/>
  <c r="I100"/>
  <c r="Q125"/>
  <c r="Q124"/>
  <c r="I96"/>
  <c r="K30"/>
  <c i="1" r="AS95"/>
  <c i="2" r="X142"/>
  <c r="X124"/>
  <c r="I98"/>
  <c r="R142"/>
  <c r="J100"/>
  <c i="3" r="I98"/>
  <c r="J101"/>
  <c i="2" r="I101"/>
  <c i="3" r="I99"/>
  <c r="R145"/>
  <c r="J102"/>
  <c r="I101"/>
  <c r="R126"/>
  <c i="2" r="J98"/>
  <c i="3" r="Q145"/>
  <c r="I102"/>
  <c r="BK126"/>
  <c r="K126"/>
  <c r="K98"/>
  <c i="2" r="BK126"/>
  <c r="BK125"/>
  <c r="K125"/>
  <c r="K97"/>
  <c i="3" r="BK146"/>
  <c r="BK145"/>
  <c r="K145"/>
  <c r="K102"/>
  <c i="2" r="BK149"/>
  <c r="K149"/>
  <c r="K102"/>
  <c i="3" r="BK130"/>
  <c r="K130"/>
  <c r="K101"/>
  <c i="2" r="BK143"/>
  <c r="K143"/>
  <c r="K101"/>
  <c i="1" r="AW94"/>
  <c i="2" r="F36"/>
  <c i="1" r="BC95"/>
  <c r="BF94"/>
  <c r="W33"/>
  <c i="2" r="K36"/>
  <c i="1" r="AY95"/>
  <c r="AV95"/>
  <c r="BE94"/>
  <c r="BA94"/>
  <c i="3" r="F36"/>
  <c i="1" r="BC96"/>
  <c r="BB94"/>
  <c r="AX94"/>
  <c r="AK29"/>
  <c i="3" r="K36"/>
  <c i="1" r="AY96"/>
  <c r="AV96"/>
  <c r="BD94"/>
  <c r="W31"/>
  <c i="3" l="1" r="R124"/>
  <c r="J96"/>
  <c r="K31"/>
  <c i="1" r="AT96"/>
  <c i="2" r="R124"/>
  <c r="J96"/>
  <c r="K31"/>
  <c i="1" r="AT95"/>
  <c i="3" r="Q124"/>
  <c r="I96"/>
  <c r="K30"/>
  <c i="1" r="AS96"/>
  <c i="2" r="K126"/>
  <c r="K98"/>
  <c r="I97"/>
  <c i="3" r="K146"/>
  <c r="K103"/>
  <c r="BK129"/>
  <c r="K129"/>
  <c r="K100"/>
  <c r="J98"/>
  <c i="2" r="BK142"/>
  <c r="K142"/>
  <c r="K100"/>
  <c r="J97"/>
  <c i="1" r="AS94"/>
  <c r="W29"/>
  <c r="AZ94"/>
  <c r="W32"/>
  <c r="BC94"/>
  <c r="W30"/>
  <c i="3" l="1" r="BK124"/>
  <c r="K124"/>
  <c r="K96"/>
  <c i="2" r="BK124"/>
  <c r="K124"/>
  <c i="1" r="AT94"/>
  <c r="AY94"/>
  <c r="AK30"/>
  <c i="2" r="K32"/>
  <c i="1" r="AG95"/>
  <c i="2" l="1" r="K96"/>
  <c r="K41"/>
  <c i="1" r="AN95"/>
  <c i="3" r="K32"/>
  <c i="1" r="AG96"/>
  <c r="AG94"/>
  <c r="AK26"/>
  <c r="AV94"/>
  <c i="3" l="1" r="K41"/>
  <c i="1" r="AN94"/>
  <c r="AN9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<sst xmlns="http://schemas.openxmlformats.org/spreadsheetml/2006/main">
  <si>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</si>
  <si>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</si>
  <si>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</si>
  <si>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</si>
  <si>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</si>
  <si>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{a0c667b6-d202-4a00-a4b0-201da071e7d5}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</si>
  <si>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</si>
  <si>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</si>
  <si>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</si>
  <si>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</si>
  <si>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</si>
  <si>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</si>
  <si>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</si>
  <si>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</si>
  <si>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1/2024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</si>
  <si>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</si>
  <si>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</si>
  <si>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SSS škola Rozpočet okien a svietidiel 3</t>
  </si>
  <si>
    <t>JKSO:</t>
  </si>
  <si>
    <t>KS:</t>
  </si>
  <si>
    <t>Miesto:</t>
  </si>
  <si>
    <t xml:space="preserve"> </t>
  </si>
  <si>
    <t>Dátum:</t>
  </si>
  <si>
    <t>17. 7. 2024</t>
  </si>
  <si>
    <t>Objednávateľ:</t>
  </si>
  <si>
    <t>IČO:</t>
  </si>
  <si>
    <t xml:space="preserve">Spojená Škola Školská 7 Banská Bystrica </t>
  </si>
  <si>
    <t>IČ DPH:</t>
  </si>
  <si>
    <t>Zhotoviteľ:</t>
  </si>
  <si>
    <t>Vyplň údaj</t>
  </si>
  <si>
    <t>Projektant:</t>
  </si>
  <si>
    <t>Ing.Arch. Križo</t>
  </si>
  <si>
    <t>Spracovateľ:</t>
  </si>
  <si>
    <t xml:space="preserve">Milan Paprčka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</si>
  <si>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</si>
  <si>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</si>
  <si>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</si>
  <si>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</si>
  <si>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</si>
  <si>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</si>
  <si>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</si>
  <si>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</si>
  <si>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</si>
  <si>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</si>
  <si>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</si>
  <si>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</si>
  <si>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</si>
  <si>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</si>
  <si>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</si>
  <si>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</si>
  <si>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</si>
  <si>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</si>
  <si>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</si>
  <si>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</si>
  <si>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</si>
  <si>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</si>
  <si>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</si>
  <si>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</si>
  <si>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</si>
  <si>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</si>
  <si>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</si>
  <si>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</si>
  <si>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</si>
  <si>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</si>
  <si>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</si>
  <si>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</si>
  <si>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</si>
  <si>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</si>
  <si>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</si>
  <si>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</si>
  <si>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</si>
  <si>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</si>
  <si>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</si>
  <si>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</si>
  <si>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</si>
  <si>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</si>
  <si>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</si>
  <si>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</si>
  <si>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</si>
  <si>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</si>
  <si>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</si>
  <si>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</si>
  <si>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Objekt1</t>
  </si>
  <si>
    <t>Výmena okien</t>
  </si>
  <si>
    <t>STA</t>
  </si>
  <si>
    <t>1</t>
  </si>
  <si>
    <t>{7a24f091-6e74-4333-94c8-c16ee992bf26}</t>
  </si>
  <si>
    <t>Objekt2</t>
  </si>
  <si>
    <t>Elek. práce</t>
  </si>
  <si>
    <t>{42a22d73-7c6c-4ec6-97fa-6036826c9036}</t>
  </si>
  <si>
    <t>KRYCÍ LIST ROZPOČTU</t>
  </si>
  <si>
    <t>Objekt:</t>
  </si>
  <si>
    <t>Objekt1 - Výmena okien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</si>
  <si>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</si>
  <si>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</si>
  <si>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</si>
  <si>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</si>
  <si>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</si>
  <si>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</si>
  <si>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</si>
  <si>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</si>
  <si>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</si>
  <si>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</si>
  <si>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</si>
  <si>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</si>
  <si>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</si>
  <si>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</si>
  <si>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</si>
  <si>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</si>
  <si>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786 - Čalúnnické práce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</si>
  <si>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</si>
  <si>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</si>
  <si>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</si>
  <si>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</si>
  <si>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</si>
  <si>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</si>
  <si>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</si>
  <si>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</si>
  <si>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</si>
  <si>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</si>
  <si>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</si>
  <si>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</si>
  <si>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</si>
  <si>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</si>
  <si>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</si>
  <si>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</si>
  <si>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</si>
  <si>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</si>
  <si>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</si>
  <si>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</si>
  <si>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</si>
  <si>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</si>
  <si>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952901114.S</t>
  </si>
  <si>
    <t>Vyčistenie budov pri výške podlaží nad 4 m</t>
  </si>
  <si>
    <t>m2</t>
  </si>
  <si>
    <t>4</t>
  </si>
  <si>
    <t>2</t>
  </si>
  <si>
    <t>968062246.S</t>
  </si>
  <si>
    <t xml:space="preserve">Vybúranie drevených rámov okien jednoduchých plochy do 4 m2,  -0,02700t</t>
  </si>
  <si>
    <t>3</t>
  </si>
  <si>
    <t>979011111.S</t>
  </si>
  <si>
    <t>Zvislá doprava sutiny a vybúraných hmôt za prvé podlažie nad alebo pod základným podlažím</t>
  </si>
  <si>
    <t>t</t>
  </si>
  <si>
    <t>6</t>
  </si>
  <si>
    <t>979011121.S</t>
  </si>
  <si>
    <t>Zvislá doprava sutiny a vybúraných hmôt za každé ďalšie podlažie</t>
  </si>
  <si>
    <t>8</t>
  </si>
  <si>
    <t>5</t>
  </si>
  <si>
    <t>979081111.S</t>
  </si>
  <si>
    <t>Odvoz sutiny a vybúraných hmôt na skládku do 1 km</t>
  </si>
  <si>
    <t>10</t>
  </si>
  <si>
    <t>979081121.S</t>
  </si>
  <si>
    <t>Odvoz sutiny a vybúraných hmôt na skládku za každý ďalší 1 km</t>
  </si>
  <si>
    <t>12</t>
  </si>
  <si>
    <t>VV</t>
  </si>
  <si>
    <t>11,744*10</t>
  </si>
  <si>
    <t>Súčet</t>
  </si>
  <si>
    <t>7</t>
  </si>
  <si>
    <t>979082111.S</t>
  </si>
  <si>
    <t>Vnútrostavenisková doprava sutiny a vybúraných hmôt do 10 m</t>
  </si>
  <si>
    <t>14</t>
  </si>
  <si>
    <t>979082121.S</t>
  </si>
  <si>
    <t>Vnútrostavenisková doprava sutiny a vybúraných hmôt za každých ďalších 5 m</t>
  </si>
  <si>
    <t>16</t>
  </si>
  <si>
    <t>11,744*2 "Prepočítané koeficientom množstva</t>
  </si>
  <si>
    <t>979089612.S</t>
  </si>
  <si>
    <t>Poplatok za skládku - iné odpady zo stavieb ostatné - regionalna skladka</t>
  </si>
  <si>
    <t>18</t>
  </si>
  <si>
    <t>99</t>
  </si>
  <si>
    <t>Presun hmôt HSV</t>
  </si>
  <si>
    <t>999281111.S</t>
  </si>
  <si>
    <t>Presun hmôt pre opravy a údržbu objektov vrátane vonkajších plášťov výšky do 25 m</t>
  </si>
  <si>
    <t>PSV</t>
  </si>
  <si>
    <t>Práce a dodávky PSV</t>
  </si>
  <si>
    <t>764</t>
  </si>
  <si>
    <t>Konštrukcie klampiarske</t>
  </si>
  <si>
    <t>31</t>
  </si>
  <si>
    <t>764410461.S</t>
  </si>
  <si>
    <t>Montáž oplechovania parapetov z pozinkovaného farbeného PZf plechu, vrátane rohov r.š. 350 mm</t>
  </si>
  <si>
    <t>m</t>
  </si>
  <si>
    <t>1010700961</t>
  </si>
  <si>
    <t>11</t>
  </si>
  <si>
    <t>764410r.S</t>
  </si>
  <si>
    <t>Demontáž vonkajších parapiet</t>
  </si>
  <si>
    <t>22</t>
  </si>
  <si>
    <t>764410r.S.1</t>
  </si>
  <si>
    <t>Demontáž vnútorných parapiet</t>
  </si>
  <si>
    <t>24</t>
  </si>
  <si>
    <t>13</t>
  </si>
  <si>
    <t>76412123.S</t>
  </si>
  <si>
    <t>Dodávka a montáž vnútorných parapiet</t>
  </si>
  <si>
    <t>26</t>
  </si>
  <si>
    <t>998764202.S</t>
  </si>
  <si>
    <t>Presun hmôt pre konštrukcie klampiarske v objektoch výšky nad 6 do 12 m</t>
  </si>
  <si>
    <t>%</t>
  </si>
  <si>
    <t>28</t>
  </si>
  <si>
    <t>766</t>
  </si>
  <si>
    <t>Konštrukcie stolárske</t>
  </si>
  <si>
    <t>15</t>
  </si>
  <si>
    <t>766621081.S</t>
  </si>
  <si>
    <t>Montáž okna plastového na PUR penu</t>
  </si>
  <si>
    <t>30</t>
  </si>
  <si>
    <t>M</t>
  </si>
  <si>
    <t>611r007100.S1</t>
  </si>
  <si>
    <t xml:space="preserve">Plastové okno  vxš 600x600 mm, izolačné trojsklo,strešné</t>
  </si>
  <si>
    <t>ks</t>
  </si>
  <si>
    <t>32</t>
  </si>
  <si>
    <t>17</t>
  </si>
  <si>
    <t>6114r007100.S</t>
  </si>
  <si>
    <t>Plastové okno , vxš 800x1250 mm, izolačné trojsklo,strešné</t>
  </si>
  <si>
    <t>34</t>
  </si>
  <si>
    <t>61141r10100.S</t>
  </si>
  <si>
    <t xml:space="preserve">Plastové okno  vxš 1800x1000  mm, izolačné trojsklo, dvojica trojuholníkových okien vo vikieroch</t>
  </si>
  <si>
    <t>36</t>
  </si>
  <si>
    <t>19</t>
  </si>
  <si>
    <t>611r08700.S</t>
  </si>
  <si>
    <t>Plastové okno OS, vxš 2360x2040 mm, izolačné trojsklo</t>
  </si>
  <si>
    <t>38</t>
  </si>
  <si>
    <t>611r08700.S1</t>
  </si>
  <si>
    <t xml:space="preserve">Plastové okno vxš 2080x2040  mm, izolačné trojsklo,</t>
  </si>
  <si>
    <t>40</t>
  </si>
  <si>
    <t>21</t>
  </si>
  <si>
    <t>611r7800.S</t>
  </si>
  <si>
    <t>Plastové okno , vxš 600x600 mm, izolačné trojsklo,</t>
  </si>
  <si>
    <t>42</t>
  </si>
  <si>
    <t>61r007800.S1</t>
  </si>
  <si>
    <t>Plastové okno, vxš 2720x600 mm, izolačné trojsklo,</t>
  </si>
  <si>
    <t>44</t>
  </si>
  <si>
    <t>23</t>
  </si>
  <si>
    <t>611r09900.S</t>
  </si>
  <si>
    <t>Plastové okno , vxš 2720x2380 mm, izolačné trojsklo,</t>
  </si>
  <si>
    <t>46</t>
  </si>
  <si>
    <t>61141r900.S1</t>
  </si>
  <si>
    <t>Plastové okno, vxš 2720x3850 mm, izolačné trojsklo,</t>
  </si>
  <si>
    <t>48</t>
  </si>
  <si>
    <t>25</t>
  </si>
  <si>
    <t>766641r</t>
  </si>
  <si>
    <t>Vyspravenie ostenia vnútorná časť omietkou vápenocementovou</t>
  </si>
  <si>
    <t>súb</t>
  </si>
  <si>
    <t>50</t>
  </si>
  <si>
    <t>766642r</t>
  </si>
  <si>
    <t>Vyspravenie vonkajšieho ostenia časť sklotextillnou sieťkou silkónovou omietkou hr 1,5 mm</t>
  </si>
  <si>
    <t>-612207405</t>
  </si>
  <si>
    <t>766r</t>
  </si>
  <si>
    <t>Maľba špaliet na biela farba</t>
  </si>
  <si>
    <t>52</t>
  </si>
  <si>
    <t>27</t>
  </si>
  <si>
    <t>998766102.S</t>
  </si>
  <si>
    <t>Presun hmot pre konštrukcie stolárske v objektoch výšky nad 6 do 12 m</t>
  </si>
  <si>
    <t>54</t>
  </si>
  <si>
    <t>767</t>
  </si>
  <si>
    <t>Konštrukcie doplnkové kovové</t>
  </si>
  <si>
    <t>767661561.S</t>
  </si>
  <si>
    <t>Montáž interierovej hliníkovej žalúzie od šírky 120 cm do 210 cm dĺžky do 260 cm</t>
  </si>
  <si>
    <t>56</t>
  </si>
  <si>
    <t>29</t>
  </si>
  <si>
    <t>611530083400.S</t>
  </si>
  <si>
    <t>Žalúzie interiérové hliníkové MAX 25, šxl 2360x2040 mm</t>
  </si>
  <si>
    <t>58</t>
  </si>
  <si>
    <t>786</t>
  </si>
  <si>
    <t>Čalúnnické práce</t>
  </si>
  <si>
    <t>786641112.S</t>
  </si>
  <si>
    <t>Vertikálne textilné žalúzie ukotvené do stropu</t>
  </si>
  <si>
    <t>60</t>
  </si>
  <si>
    <t>2,36*2,04*16</t>
  </si>
  <si>
    <t>Objekt2 - Elek. práce</t>
  </si>
  <si>
    <t>D1 - Práce a dodávky</t>
  </si>
  <si>
    <t xml:space="preserve">    784 - Maľby</t>
  </si>
  <si>
    <t xml:space="preserve">    9 - Ostatné konštrukcie a práce-búranie   </t>
  </si>
  <si>
    <t>M - Práce a dodávky M</t>
  </si>
  <si>
    <t xml:space="preserve">    21-M - Elektromontáže</t>
  </si>
  <si>
    <t xml:space="preserve">    HZS - Hodinové zúčtovacie sadzby</t>
  </si>
  <si>
    <t>D1</t>
  </si>
  <si>
    <t>Práce a dodávky</t>
  </si>
  <si>
    <t>784</t>
  </si>
  <si>
    <t>Maľby</t>
  </si>
  <si>
    <t>784452271.S</t>
  </si>
  <si>
    <t>Maľby z maliarskych zmesí na vodnej báze, ručne nanášané dvojnásobné základné na podklad jemnozrnný výšky do 3,80 m</t>
  </si>
  <si>
    <t>súb.</t>
  </si>
  <si>
    <t xml:space="preserve">Ostatné konštrukcie a práce-búranie   </t>
  </si>
  <si>
    <t>Dem.</t>
  </si>
  <si>
    <t>Demontáž svietidiel</t>
  </si>
  <si>
    <t>kus</t>
  </si>
  <si>
    <t>1,5*2 "Prepočítané koeficientom množstva</t>
  </si>
  <si>
    <t>1,5*5 "Prepočítané koeficientom množstva"</t>
  </si>
  <si>
    <t>979089112.S</t>
  </si>
  <si>
    <t>Poplatok za skládku - drevo, sklo, plasty (17 02 ), ostatné</t>
  </si>
  <si>
    <t>Práce a dodávky M</t>
  </si>
  <si>
    <t>21-M</t>
  </si>
  <si>
    <t>Elektromontáže</t>
  </si>
  <si>
    <t>210201081</t>
  </si>
  <si>
    <t xml:space="preserve">Zapojenie svietidlá IP20, stropného  LED</t>
  </si>
  <si>
    <t>64</t>
  </si>
  <si>
    <t>Pol1</t>
  </si>
  <si>
    <t>Stropný LED panel 7W</t>
  </si>
  <si>
    <t>Pol2</t>
  </si>
  <si>
    <t>Stropný LED panel 11W</t>
  </si>
  <si>
    <t>Pol3</t>
  </si>
  <si>
    <t>Stropný LED panel 23W</t>
  </si>
  <si>
    <t>Pol4</t>
  </si>
  <si>
    <t>Podružný elektroinštalačný material</t>
  </si>
  <si>
    <t>Pol5</t>
  </si>
  <si>
    <t>Pridružené práce ,,vyspravenie</t>
  </si>
  <si>
    <t>953991411</t>
  </si>
  <si>
    <t>Osadenie hmoždiniek vrátane vyvŕtania do betónu D do 10 mm</t>
  </si>
  <si>
    <t>208*4</t>
  </si>
  <si>
    <t>311310004000</t>
  </si>
  <si>
    <t>Hmoždinka lemovaná, sivá M 8x40 mm, typ T8P-PA, TRACON Elektric</t>
  </si>
  <si>
    <t>256</t>
  </si>
  <si>
    <t>998921203.S</t>
  </si>
  <si>
    <t>Presun hmôt pre montáž silnoprúdových rozvodov a zariadení v stavbe (objekte) výšky nad 7 do 24 m</t>
  </si>
  <si>
    <t>HZS</t>
  </si>
  <si>
    <t>Hodinové zúčtovacie sadzby</t>
  </si>
  <si>
    <t>950106009</t>
  </si>
  <si>
    <t>Meranie pri revíziách meranie impedancie slučky na rozvodnom zariadení alebo spotrebných prístrojoch-Revízie</t>
  </si>
  <si>
    <t>hod</t>
  </si>
  <si>
    <t>262144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</si>
</sst>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4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4</v>
      </c>
      <c r="BV1" s="15" t="s">
        <v>5</v>
      </c>
    </row>
    <row r="2" s="1" customFormat="1" ht="36.96" customHeight="1">
      <c r="AR2" s="16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G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G5" s="26" t="s">
        <v>15</v>
      </c>
      <c r="BS5" s="17" t="s">
        <v>7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G6" s="29"/>
      <c r="BS6" s="17" t="s">
        <v>7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G7" s="29"/>
      <c r="BS7" s="17" t="s">
        <v>7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G8" s="29"/>
      <c r="BS8" s="17" t="s">
        <v>7</v>
      </c>
    </row>
    <row r="9" s="1" customFormat="1" ht="14.4" customHeight="1">
      <c r="B9" s="20"/>
      <c r="AR9" s="20"/>
      <c r="BG9" s="29"/>
      <c r="BS9" s="17" t="s">
        <v>7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G10" s="29"/>
      <c r="BS10" s="17" t="s">
        <v>7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G11" s="29"/>
      <c r="BS11" s="17" t="s">
        <v>7</v>
      </c>
    </row>
    <row r="12" s="1" customFormat="1" ht="6.96" customHeight="1">
      <c r="B12" s="20"/>
      <c r="AR12" s="20"/>
      <c r="BG12" s="29"/>
      <c r="BS12" s="17" t="s">
        <v>7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G13" s="29"/>
      <c r="BS13" s="17" t="s">
        <v>7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G14" s="29"/>
      <c r="BS14" s="17" t="s">
        <v>7</v>
      </c>
    </row>
    <row r="15" s="1" customFormat="1" ht="6.96" customHeight="1">
      <c r="B15" s="20"/>
      <c r="AR15" s="20"/>
      <c r="BG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G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G17" s="29"/>
      <c r="BS17" s="17" t="s">
        <v>4</v>
      </c>
    </row>
    <row r="18" s="1" customFormat="1" ht="6.96" customHeight="1">
      <c r="B18" s="20"/>
      <c r="AR18" s="20"/>
      <c r="BG18" s="29"/>
      <c r="BS18" s="17" t="s">
        <v>7</v>
      </c>
    </row>
    <row r="19" s="1" customFormat="1" ht="12" customHeight="1">
      <c r="B19" s="20"/>
      <c r="D19" s="30" t="s">
        <v>32</v>
      </c>
      <c r="AK19" s="30" t="s">
        <v>25</v>
      </c>
      <c r="AN19" s="25" t="s">
        <v>1</v>
      </c>
      <c r="AR19" s="20"/>
      <c r="BG19" s="29"/>
      <c r="BS19" s="17" t="s">
        <v>7</v>
      </c>
    </row>
    <row r="20" s="1" customFormat="1" ht="18.48" customHeight="1">
      <c r="B20" s="20"/>
      <c r="E20" s="25" t="s">
        <v>33</v>
      </c>
      <c r="AK20" s="30" t="s">
        <v>27</v>
      </c>
      <c r="AN20" s="25" t="s">
        <v>1</v>
      </c>
      <c r="AR20" s="20"/>
      <c r="BG20" s="29"/>
      <c r="BS20" s="17" t="s">
        <v>4</v>
      </c>
    </row>
    <row r="21" s="1" customFormat="1" ht="6.96" customHeight="1">
      <c r="B21" s="20"/>
      <c r="AR21" s="20"/>
      <c r="BG21" s="29"/>
    </row>
    <row r="22" s="1" customFormat="1" ht="12" customHeight="1">
      <c r="B22" s="20"/>
      <c r="D22" s="30" t="s">
        <v>34</v>
      </c>
      <c r="AR22" s="20"/>
      <c r="BG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G23" s="29"/>
    </row>
    <row r="24" s="1" customFormat="1" ht="6.96" customHeight="1">
      <c r="B24" s="20"/>
      <c r="AR24" s="20"/>
      <c r="BG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G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G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G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G28" s="29"/>
    </row>
    <row r="29" s="3" customFormat="1" ht="14.4" customHeight="1">
      <c r="A29" s="3"/>
      <c r="B29" s="42"/>
      <c r="C29" s="3"/>
      <c r="D29" s="30" t="s">
        <v>39</v>
      </c>
      <c r="E29" s="3"/>
      <c r="F29" s="43" t="s">
        <v>40</v>
      </c>
      <c r="G29" s="3"/>
      <c r="H29" s="3"/>
      <c r="I29" s="3"/>
      <c r="J29" s="3"/>
      <c r="K29" s="3"/>
      <c r="L29" s="44">
        <v>0.20000000000000001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6">
        <f>ROUND(BB94,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ROUND(AX94, 2)</f>
        <v>0</v>
      </c>
      <c r="AL29" s="45"/>
      <c r="AM29" s="45"/>
      <c r="AN29" s="45"/>
      <c r="AO29" s="45"/>
      <c r="AP29" s="45"/>
      <c r="AQ29" s="45"/>
      <c r="AR29" s="47"/>
      <c r="AS29" s="45"/>
      <c r="AT29" s="45"/>
      <c r="AU29" s="45"/>
      <c r="AV29" s="45"/>
      <c r="AW29" s="45"/>
      <c r="AX29" s="45"/>
      <c r="AY29" s="45"/>
      <c r="AZ29" s="45"/>
      <c r="BG29" s="48"/>
    </row>
    <row r="30" s="3" customFormat="1" ht="14.4" customHeight="1">
      <c r="A30" s="3"/>
      <c r="B30" s="42"/>
      <c r="C30" s="3"/>
      <c r="D30" s="3"/>
      <c r="E30" s="3"/>
      <c r="F30" s="43" t="s">
        <v>41</v>
      </c>
      <c r="G30" s="3"/>
      <c r="H30" s="3"/>
      <c r="I30" s="3"/>
      <c r="J30" s="3"/>
      <c r="K30" s="3"/>
      <c r="L30" s="44">
        <v>0.20000000000000001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6">
        <f>ROUND(BC94,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6">
        <f>ROUND(AY94, 2)</f>
        <v>0</v>
      </c>
      <c r="AL30" s="45"/>
      <c r="AM30" s="45"/>
      <c r="AN30" s="45"/>
      <c r="AO30" s="45"/>
      <c r="AP30" s="45"/>
      <c r="AQ30" s="45"/>
      <c r="AR30" s="47"/>
      <c r="AS30" s="45"/>
      <c r="AT30" s="45"/>
      <c r="AU30" s="45"/>
      <c r="AV30" s="45"/>
      <c r="AW30" s="45"/>
      <c r="AX30" s="45"/>
      <c r="AY30" s="45"/>
      <c r="AZ30" s="45"/>
      <c r="BG30" s="48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9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0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0">
        <v>0</v>
      </c>
      <c r="AL31" s="3"/>
      <c r="AM31" s="3"/>
      <c r="AN31" s="3"/>
      <c r="AO31" s="3"/>
      <c r="AP31" s="3"/>
      <c r="AQ31" s="3"/>
      <c r="AR31" s="42"/>
      <c r="BG31" s="48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9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0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0">
        <v>0</v>
      </c>
      <c r="AL32" s="3"/>
      <c r="AM32" s="3"/>
      <c r="AN32" s="3"/>
      <c r="AO32" s="3"/>
      <c r="AP32" s="3"/>
      <c r="AQ32" s="3"/>
      <c r="AR32" s="42"/>
      <c r="BG32" s="48"/>
    </row>
    <row r="33" hidden="1" s="3" customFormat="1" ht="14.4" customHeight="1">
      <c r="A33" s="3"/>
      <c r="B33" s="42"/>
      <c r="C33" s="3"/>
      <c r="D33" s="3"/>
      <c r="E33" s="3"/>
      <c r="F33" s="43" t="s">
        <v>44</v>
      </c>
      <c r="G33" s="3"/>
      <c r="H33" s="3"/>
      <c r="I33" s="3"/>
      <c r="J33" s="3"/>
      <c r="K33" s="3"/>
      <c r="L33" s="44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6">
        <f>ROUND(BF94,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6">
        <v>0</v>
      </c>
      <c r="AL33" s="45"/>
      <c r="AM33" s="45"/>
      <c r="AN33" s="45"/>
      <c r="AO33" s="45"/>
      <c r="AP33" s="45"/>
      <c r="AQ33" s="45"/>
      <c r="AR33" s="47"/>
      <c r="AS33" s="45"/>
      <c r="AT33" s="45"/>
      <c r="AU33" s="45"/>
      <c r="AV33" s="45"/>
      <c r="AW33" s="45"/>
      <c r="AX33" s="45"/>
      <c r="AY33" s="45"/>
      <c r="AZ33" s="45"/>
      <c r="BG33" s="48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G34" s="29"/>
    </row>
    <row r="35" s="2" customFormat="1" ht="25.92" customHeight="1">
      <c r="A35" s="36"/>
      <c r="B35" s="37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37"/>
      <c r="BG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G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G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R49" s="58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6"/>
      <c r="AQ60" s="36"/>
      <c r="AR60" s="37"/>
      <c r="BG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9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9" t="s">
        <v>53</v>
      </c>
      <c r="AI64" s="62"/>
      <c r="AJ64" s="62"/>
      <c r="AK64" s="62"/>
      <c r="AL64" s="62"/>
      <c r="AM64" s="62"/>
      <c r="AN64" s="62"/>
      <c r="AO64" s="62"/>
      <c r="AP64" s="36"/>
      <c r="AQ64" s="36"/>
      <c r="AR64" s="37"/>
      <c r="BG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6"/>
      <c r="AQ75" s="36"/>
      <c r="AR75" s="37"/>
      <c r="BG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G76" s="36"/>
    </row>
    <row r="77" s="2" customFormat="1" ht="6.96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37"/>
      <c r="BG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37"/>
      <c r="BG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G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G83" s="36"/>
    </row>
    <row r="84" s="4" customFormat="1" ht="12" customHeight="1">
      <c r="A84" s="4"/>
      <c r="B84" s="67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1/2024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7"/>
      <c r="BG84" s="4"/>
    </row>
    <row r="85" s="5" customFormat="1" ht="36.96" customHeight="1">
      <c r="A85" s="5"/>
      <c r="B85" s="68"/>
      <c r="C85" s="69" t="s">
        <v>16</v>
      </c>
      <c r="D85" s="5"/>
      <c r="E85" s="5"/>
      <c r="F85" s="5"/>
      <c r="G85" s="5"/>
      <c r="H85" s="5"/>
      <c r="I85" s="5"/>
      <c r="J85" s="5"/>
      <c r="K85" s="5"/>
      <c r="L85" s="70" t="str">
        <f>K6</f>
        <v>SSS škola Rozpočet okien a svietidiel 3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8"/>
      <c r="BG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G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71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72" t="str">
        <f>IF(AN8= "","",AN8)</f>
        <v>17. 7. 2024</v>
      </c>
      <c r="AN87" s="72"/>
      <c r="AO87" s="36"/>
      <c r="AP87" s="36"/>
      <c r="AQ87" s="36"/>
      <c r="AR87" s="37"/>
      <c r="BG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G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Spojená Škola Školská 7 Banská Bystrica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73" t="str">
        <f>IF(E17="","",E17)</f>
        <v>Ing.Arch. Križo</v>
      </c>
      <c r="AN89" s="4"/>
      <c r="AO89" s="4"/>
      <c r="AP89" s="4"/>
      <c r="AQ89" s="36"/>
      <c r="AR89" s="37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7"/>
      <c r="BG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73" t="str">
        <f>IF(E20="","",E20)</f>
        <v xml:space="preserve">Milan Paprčka </v>
      </c>
      <c r="AN90" s="4"/>
      <c r="AO90" s="4"/>
      <c r="AP90" s="4"/>
      <c r="AQ90" s="36"/>
      <c r="AR90" s="37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1"/>
      <c r="BG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0"/>
      <c r="BE91" s="80"/>
      <c r="BF91" s="81"/>
      <c r="BG91" s="36"/>
    </row>
    <row r="92" s="2" customFormat="1" ht="29.28" customHeight="1">
      <c r="A92" s="36"/>
      <c r="B92" s="37"/>
      <c r="C92" s="82" t="s">
        <v>56</v>
      </c>
      <c r="D92" s="83"/>
      <c r="E92" s="83"/>
      <c r="F92" s="83"/>
      <c r="G92" s="83"/>
      <c r="H92" s="84"/>
      <c r="I92" s="85" t="s">
        <v>57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58</v>
      </c>
      <c r="AH92" s="83"/>
      <c r="AI92" s="83"/>
      <c r="AJ92" s="83"/>
      <c r="AK92" s="83"/>
      <c r="AL92" s="83"/>
      <c r="AM92" s="83"/>
      <c r="AN92" s="85" t="s">
        <v>59</v>
      </c>
      <c r="AO92" s="83"/>
      <c r="AP92" s="87"/>
      <c r="AQ92" s="88" t="s">
        <v>60</v>
      </c>
      <c r="AR92" s="37"/>
      <c r="AS92" s="89" t="s">
        <v>61</v>
      </c>
      <c r="AT92" s="90" t="s">
        <v>62</v>
      </c>
      <c r="AU92" s="90" t="s">
        <v>63</v>
      </c>
      <c r="AV92" s="90" t="s">
        <v>64</v>
      </c>
      <c r="AW92" s="90" t="s">
        <v>65</v>
      </c>
      <c r="AX92" s="90" t="s">
        <v>66</v>
      </c>
      <c r="AY92" s="90" t="s">
        <v>67</v>
      </c>
      <c r="AZ92" s="90" t="s">
        <v>68</v>
      </c>
      <c r="BA92" s="90" t="s">
        <v>69</v>
      </c>
      <c r="BB92" s="90" t="s">
        <v>70</v>
      </c>
      <c r="BC92" s="90" t="s">
        <v>71</v>
      </c>
      <c r="BD92" s="90" t="s">
        <v>72</v>
      </c>
      <c r="BE92" s="90" t="s">
        <v>73</v>
      </c>
      <c r="BF92" s="91" t="s">
        <v>74</v>
      </c>
      <c r="BG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4"/>
      <c r="BG93" s="36"/>
    </row>
    <row r="94" s="6" customFormat="1" ht="32.4" customHeight="1">
      <c r="A94" s="6"/>
      <c r="B94" s="95"/>
      <c r="C94" s="96" t="s">
        <v>75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ROUND(SUM(AG95:AG96),2)</f>
        <v>0</v>
      </c>
      <c r="AH94" s="98"/>
      <c r="AI94" s="98"/>
      <c r="AJ94" s="98"/>
      <c r="AK94" s="98"/>
      <c r="AL94" s="98"/>
      <c r="AM94" s="98"/>
      <c r="AN94" s="99">
        <f>SUM(AG94,AV94)</f>
        <v>0</v>
      </c>
      <c r="AO94" s="99"/>
      <c r="AP94" s="99"/>
      <c r="AQ94" s="100" t="s">
        <v>1</v>
      </c>
      <c r="AR94" s="95"/>
      <c r="AS94" s="101">
        <f>ROUND(SUM(AS95:AS96),2)</f>
        <v>0</v>
      </c>
      <c r="AT94" s="102">
        <f>ROUND(SUM(AT95:AT96),2)</f>
        <v>0</v>
      </c>
      <c r="AU94" s="103">
        <f>ROUND(SUM(AU95:AU96),2)</f>
        <v>0</v>
      </c>
      <c r="AV94" s="103">
        <f>ROUND(SUM(AX94:AY94),2)</f>
        <v>0</v>
      </c>
      <c r="AW94" s="104">
        <f>ROUND(SUM(AW95:AW96),5)</f>
        <v>0</v>
      </c>
      <c r="AX94" s="103">
        <f>ROUND(BB94*L29,2)</f>
        <v>0</v>
      </c>
      <c r="AY94" s="103">
        <f>ROUND(BC94*L30,2)</f>
        <v>0</v>
      </c>
      <c r="AZ94" s="103">
        <f>ROUND(BD94*L29,2)</f>
        <v>0</v>
      </c>
      <c r="BA94" s="103">
        <f>ROUND(BE94*L30,2)</f>
        <v>0</v>
      </c>
      <c r="BB94" s="103">
        <f>ROUND(SUM(BB95:BB96),2)</f>
        <v>0</v>
      </c>
      <c r="BC94" s="103">
        <f>ROUND(SUM(BC95:BC96),2)</f>
        <v>0</v>
      </c>
      <c r="BD94" s="103">
        <f>ROUND(SUM(BD95:BD96),2)</f>
        <v>0</v>
      </c>
      <c r="BE94" s="103">
        <f>ROUND(SUM(BE95:BE96),2)</f>
        <v>0</v>
      </c>
      <c r="BF94" s="105">
        <f>ROUND(SUM(BF95:BF96),2)</f>
        <v>0</v>
      </c>
      <c r="BG94" s="6"/>
      <c r="BS94" s="106" t="s">
        <v>76</v>
      </c>
      <c r="BT94" s="106" t="s">
        <v>77</v>
      </c>
      <c r="BU94" s="107" t="s">
        <v>78</v>
      </c>
      <c r="BV94" s="106" t="s">
        <v>79</v>
      </c>
      <c r="BW94" s="106" t="s">
        <v>5</v>
      </c>
      <c r="BX94" s="106" t="s">
        <v>80</v>
      </c>
      <c r="CL94" s="106" t="s">
        <v>1</v>
      </c>
    </row>
    <row r="95" s="7" customFormat="1" ht="16.5" customHeight="1">
      <c r="A95" s="108" t="s">
        <v>81</v>
      </c>
      <c r="B95" s="109"/>
      <c r="C95" s="110"/>
      <c r="D95" s="111" t="s">
        <v>82</v>
      </c>
      <c r="E95" s="111"/>
      <c r="F95" s="111"/>
      <c r="G95" s="111"/>
      <c r="H95" s="111"/>
      <c r="I95" s="112"/>
      <c r="J95" s="111" t="s">
        <v>83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'Objekt1 - Výmena okien'!K32</f>
        <v>0</v>
      </c>
      <c r="AH95" s="112"/>
      <c r="AI95" s="112"/>
      <c r="AJ95" s="112"/>
      <c r="AK95" s="112"/>
      <c r="AL95" s="112"/>
      <c r="AM95" s="112"/>
      <c r="AN95" s="113">
        <f>SUM(AG95,AV95)</f>
        <v>0</v>
      </c>
      <c r="AO95" s="112"/>
      <c r="AP95" s="112"/>
      <c r="AQ95" s="114" t="s">
        <v>84</v>
      </c>
      <c r="AR95" s="109"/>
      <c r="AS95" s="115">
        <f>'Objekt1 - Výmena okien'!K30</f>
        <v>0</v>
      </c>
      <c r="AT95" s="116">
        <f>'Objekt1 - Výmena okien'!K31</f>
        <v>0</v>
      </c>
      <c r="AU95" s="116">
        <v>0</v>
      </c>
      <c r="AV95" s="116">
        <f>ROUND(SUM(AX95:AY95),2)</f>
        <v>0</v>
      </c>
      <c r="AW95" s="117">
        <f>'Objekt1 - Výmena okien'!T124</f>
        <v>0</v>
      </c>
      <c r="AX95" s="116">
        <f>'Objekt1 - Výmena okien'!K35</f>
        <v>0</v>
      </c>
      <c r="AY95" s="116">
        <f>'Objekt1 - Výmena okien'!K36</f>
        <v>0</v>
      </c>
      <c r="AZ95" s="116">
        <f>'Objekt1 - Výmena okien'!K37</f>
        <v>0</v>
      </c>
      <c r="BA95" s="116">
        <f>'Objekt1 - Výmena okien'!K38</f>
        <v>0</v>
      </c>
      <c r="BB95" s="116">
        <f>'Objekt1 - Výmena okien'!F35</f>
        <v>0</v>
      </c>
      <c r="BC95" s="116">
        <f>'Objekt1 - Výmena okien'!F36</f>
        <v>0</v>
      </c>
      <c r="BD95" s="116">
        <f>'Objekt1 - Výmena okien'!F37</f>
        <v>0</v>
      </c>
      <c r="BE95" s="116">
        <f>'Objekt1 - Výmena okien'!F38</f>
        <v>0</v>
      </c>
      <c r="BF95" s="118">
        <f>'Objekt1 - Výmena okien'!F39</f>
        <v>0</v>
      </c>
      <c r="BG95" s="7"/>
      <c r="BT95" s="119" t="s">
        <v>85</v>
      </c>
      <c r="BV95" s="119" t="s">
        <v>79</v>
      </c>
      <c r="BW95" s="119" t="s">
        <v>86</v>
      </c>
      <c r="BX95" s="119" t="s">
        <v>5</v>
      </c>
      <c r="CL95" s="119" t="s">
        <v>1</v>
      </c>
      <c r="CM95" s="119" t="s">
        <v>77</v>
      </c>
    </row>
    <row r="96" s="7" customFormat="1" ht="16.5" customHeight="1">
      <c r="A96" s="108" t="s">
        <v>81</v>
      </c>
      <c r="B96" s="109"/>
      <c r="C96" s="110"/>
      <c r="D96" s="111" t="s">
        <v>87</v>
      </c>
      <c r="E96" s="111"/>
      <c r="F96" s="111"/>
      <c r="G96" s="111"/>
      <c r="H96" s="111"/>
      <c r="I96" s="112"/>
      <c r="J96" s="111" t="s">
        <v>88</v>
      </c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3">
        <f>'Objekt2 - Elek. práce'!K32</f>
        <v>0</v>
      </c>
      <c r="AH96" s="112"/>
      <c r="AI96" s="112"/>
      <c r="AJ96" s="112"/>
      <c r="AK96" s="112"/>
      <c r="AL96" s="112"/>
      <c r="AM96" s="112"/>
      <c r="AN96" s="113">
        <f>SUM(AG96,AV96)</f>
        <v>0</v>
      </c>
      <c r="AO96" s="112"/>
      <c r="AP96" s="112"/>
      <c r="AQ96" s="114" t="s">
        <v>84</v>
      </c>
      <c r="AR96" s="109"/>
      <c r="AS96" s="120">
        <f>'Objekt2 - Elek. práce'!K30</f>
        <v>0</v>
      </c>
      <c r="AT96" s="121">
        <f>'Objekt2 - Elek. práce'!K31</f>
        <v>0</v>
      </c>
      <c r="AU96" s="121">
        <v>0</v>
      </c>
      <c r="AV96" s="121">
        <f>ROUND(SUM(AX96:AY96),2)</f>
        <v>0</v>
      </c>
      <c r="AW96" s="122">
        <f>'Objekt2 - Elek. práce'!T124</f>
        <v>0</v>
      </c>
      <c r="AX96" s="121">
        <f>'Objekt2 - Elek. práce'!K35</f>
        <v>0</v>
      </c>
      <c r="AY96" s="121">
        <f>'Objekt2 - Elek. práce'!K36</f>
        <v>0</v>
      </c>
      <c r="AZ96" s="121">
        <f>'Objekt2 - Elek. práce'!K37</f>
        <v>0</v>
      </c>
      <c r="BA96" s="121">
        <f>'Objekt2 - Elek. práce'!K38</f>
        <v>0</v>
      </c>
      <c r="BB96" s="121">
        <f>'Objekt2 - Elek. práce'!F35</f>
        <v>0</v>
      </c>
      <c r="BC96" s="121">
        <f>'Objekt2 - Elek. práce'!F36</f>
        <v>0</v>
      </c>
      <c r="BD96" s="121">
        <f>'Objekt2 - Elek. práce'!F37</f>
        <v>0</v>
      </c>
      <c r="BE96" s="121">
        <f>'Objekt2 - Elek. práce'!F38</f>
        <v>0</v>
      </c>
      <c r="BF96" s="123">
        <f>'Objekt2 - Elek. práce'!F39</f>
        <v>0</v>
      </c>
      <c r="BG96" s="7"/>
      <c r="BT96" s="119" t="s">
        <v>85</v>
      </c>
      <c r="BV96" s="119" t="s">
        <v>79</v>
      </c>
      <c r="BW96" s="119" t="s">
        <v>89</v>
      </c>
      <c r="BX96" s="119" t="s">
        <v>5</v>
      </c>
      <c r="CL96" s="119" t="s">
        <v>1</v>
      </c>
      <c r="CM96" s="119" t="s">
        <v>77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</row>
    <row r="98" s="2" customFormat="1" ht="6.96" customHeight="1">
      <c r="A98" s="36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</sheetData>
  <mergeCells count="46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G2"/>
  </mergeCells>
  <hyperlinks>
    <hyperlink ref="A95" location="'Objekt1 - Výmena okien'!C2" display="/"/>
    <hyperlink ref="A96" location="'Objekt2 - Elek.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6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77</v>
      </c>
    </row>
    <row r="4" s="1" customFormat="1" ht="24.96" customHeight="1">
      <c r="B4" s="20"/>
      <c r="D4" s="21" t="s">
        <v>90</v>
      </c>
      <c r="M4" s="20"/>
      <c r="N4" s="124" t="s">
        <v>10</v>
      </c>
      <c r="AT4" s="17" t="s">
        <v>3</v>
      </c>
    </row>
    <row r="5" s="1" customFormat="1" ht="6.96" customHeight="1">
      <c r="B5" s="20"/>
      <c r="M5" s="20"/>
    </row>
    <row r="6" s="1" customFormat="1" ht="12" customHeight="1">
      <c r="B6" s="20"/>
      <c r="D6" s="30" t="s">
        <v>16</v>
      </c>
      <c r="M6" s="20"/>
    </row>
    <row r="7" s="1" customFormat="1" ht="16.5" customHeight="1">
      <c r="B7" s="20"/>
      <c r="E7" s="125" t="str">
        <f>'Rekapitulácia stavby'!K6</f>
        <v>SSS škola Rozpočet okien a svietidiel 3</v>
      </c>
      <c r="F7" s="30"/>
      <c r="G7" s="30"/>
      <c r="H7" s="30"/>
      <c r="M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36"/>
      <c r="M8" s="5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70" t="s">
        <v>92</v>
      </c>
      <c r="F9" s="36"/>
      <c r="G9" s="36"/>
      <c r="H9" s="36"/>
      <c r="I9" s="36"/>
      <c r="J9" s="36"/>
      <c r="K9" s="36"/>
      <c r="L9" s="36"/>
      <c r="M9" s="5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5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36"/>
      <c r="M11" s="5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72" t="str">
        <f>'Rekapitulácia stavby'!AN8</f>
        <v>17. 7. 2024</v>
      </c>
      <c r="K12" s="36"/>
      <c r="L12" s="36"/>
      <c r="M12" s="5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5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36"/>
      <c r="M14" s="5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36"/>
      <c r="M15" s="5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5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'Rekapitulácia stavby'!AN13</f>
        <v>Vyplň údaj</v>
      </c>
      <c r="K17" s="36"/>
      <c r="L17" s="36"/>
      <c r="M17" s="5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'Rekapitulácia stavby'!E14</f>
        <v>Vyplň údaj</v>
      </c>
      <c r="F18" s="25"/>
      <c r="G18" s="25"/>
      <c r="H18" s="25"/>
      <c r="I18" s="30" t="s">
        <v>27</v>
      </c>
      <c r="J18" s="31" t="str">
        <f>'Rekapitulácia stavby'!AN14</f>
        <v>Vyplň údaj</v>
      </c>
      <c r="K18" s="36"/>
      <c r="L18" s="36"/>
      <c r="M18" s="5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5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36"/>
      <c r="M20" s="5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31</v>
      </c>
      <c r="F21" s="36"/>
      <c r="G21" s="36"/>
      <c r="H21" s="36"/>
      <c r="I21" s="30" t="s">
        <v>27</v>
      </c>
      <c r="J21" s="25" t="s">
        <v>1</v>
      </c>
      <c r="K21" s="36"/>
      <c r="L21" s="36"/>
      <c r="M21" s="5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5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32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36"/>
      <c r="M23" s="5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33</v>
      </c>
      <c r="F24" s="36"/>
      <c r="G24" s="36"/>
      <c r="H24" s="36"/>
      <c r="I24" s="30" t="s">
        <v>27</v>
      </c>
      <c r="J24" s="25" t="s">
        <v>1</v>
      </c>
      <c r="K24" s="36"/>
      <c r="L24" s="36"/>
      <c r="M24" s="5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5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34</v>
      </c>
      <c r="E26" s="36"/>
      <c r="F26" s="36"/>
      <c r="G26" s="36"/>
      <c r="H26" s="36"/>
      <c r="I26" s="36"/>
      <c r="J26" s="36"/>
      <c r="K26" s="36"/>
      <c r="L26" s="36"/>
      <c r="M26" s="5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6"/>
      <c r="B27" s="127"/>
      <c r="C27" s="126"/>
      <c r="D27" s="126"/>
      <c r="E27" s="34" t="s">
        <v>1</v>
      </c>
      <c r="F27" s="34"/>
      <c r="G27" s="34"/>
      <c r="H27" s="34"/>
      <c r="I27" s="126"/>
      <c r="J27" s="126"/>
      <c r="K27" s="126"/>
      <c r="L27" s="126"/>
      <c r="M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93"/>
      <c r="E29" s="93"/>
      <c r="F29" s="93"/>
      <c r="G29" s="93"/>
      <c r="H29" s="93"/>
      <c r="I29" s="93"/>
      <c r="J29" s="93"/>
      <c r="K29" s="93"/>
      <c r="L29" s="93"/>
      <c r="M29" s="5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37"/>
      <c r="C30" s="36"/>
      <c r="D30" s="36"/>
      <c r="E30" s="30" t="s">
        <v>93</v>
      </c>
      <c r="F30" s="36"/>
      <c r="G30" s="36"/>
      <c r="H30" s="36"/>
      <c r="I30" s="36"/>
      <c r="J30" s="36"/>
      <c r="K30" s="129">
        <f>I96</f>
        <v>0</v>
      </c>
      <c r="L30" s="36"/>
      <c r="M30" s="5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37"/>
      <c r="C31" s="36"/>
      <c r="D31" s="36"/>
      <c r="E31" s="30" t="s">
        <v>94</v>
      </c>
      <c r="F31" s="36"/>
      <c r="G31" s="36"/>
      <c r="H31" s="36"/>
      <c r="I31" s="36"/>
      <c r="J31" s="36"/>
      <c r="K31" s="129">
        <f>J96</f>
        <v>0</v>
      </c>
      <c r="L31" s="36"/>
      <c r="M31" s="5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0" t="s">
        <v>35</v>
      </c>
      <c r="E32" s="36"/>
      <c r="F32" s="36"/>
      <c r="G32" s="36"/>
      <c r="H32" s="36"/>
      <c r="I32" s="36"/>
      <c r="J32" s="36"/>
      <c r="K32" s="99">
        <f>ROUND(K124, 2)</f>
        <v>0</v>
      </c>
      <c r="L32" s="36"/>
      <c r="M32" s="5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93"/>
      <c r="E33" s="93"/>
      <c r="F33" s="93"/>
      <c r="G33" s="93"/>
      <c r="H33" s="93"/>
      <c r="I33" s="93"/>
      <c r="J33" s="93"/>
      <c r="K33" s="93"/>
      <c r="L33" s="93"/>
      <c r="M33" s="5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36"/>
      <c r="K34" s="41" t="s">
        <v>38</v>
      </c>
      <c r="L34" s="36"/>
      <c r="M34" s="5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1" t="s">
        <v>39</v>
      </c>
      <c r="E35" s="43" t="s">
        <v>40</v>
      </c>
      <c r="F35" s="132">
        <f>ROUND((SUM(BE124:BE170)),  2)</f>
        <v>0</v>
      </c>
      <c r="G35" s="133"/>
      <c r="H35" s="133"/>
      <c r="I35" s="134">
        <v>0.20000000000000001</v>
      </c>
      <c r="J35" s="133"/>
      <c r="K35" s="132">
        <f>ROUND(((SUM(BE124:BE170))*I35),  2)</f>
        <v>0</v>
      </c>
      <c r="L35" s="36"/>
      <c r="M35" s="5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43" t="s">
        <v>41</v>
      </c>
      <c r="F36" s="132">
        <f>ROUND((SUM(BF124:BF170)),  2)</f>
        <v>0</v>
      </c>
      <c r="G36" s="133"/>
      <c r="H36" s="133"/>
      <c r="I36" s="134">
        <v>0.20000000000000001</v>
      </c>
      <c r="J36" s="133"/>
      <c r="K36" s="132">
        <f>ROUND(((SUM(BF124:BF170))*I36),  2)</f>
        <v>0</v>
      </c>
      <c r="L36" s="36"/>
      <c r="M36" s="5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9">
        <f>ROUND((SUM(BG124:BG170)),  2)</f>
        <v>0</v>
      </c>
      <c r="G37" s="36"/>
      <c r="H37" s="36"/>
      <c r="I37" s="135">
        <v>0.20000000000000001</v>
      </c>
      <c r="J37" s="36"/>
      <c r="K37" s="129">
        <f>0</f>
        <v>0</v>
      </c>
      <c r="L37" s="36"/>
      <c r="M37" s="5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29">
        <f>ROUND((SUM(BH124:BH170)),  2)</f>
        <v>0</v>
      </c>
      <c r="G38" s="36"/>
      <c r="H38" s="36"/>
      <c r="I38" s="135">
        <v>0.20000000000000001</v>
      </c>
      <c r="J38" s="36"/>
      <c r="K38" s="129">
        <f>0</f>
        <v>0</v>
      </c>
      <c r="L38" s="36"/>
      <c r="M38" s="5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43" t="s">
        <v>44</v>
      </c>
      <c r="F39" s="132">
        <f>ROUND((SUM(BI124:BI170)),  2)</f>
        <v>0</v>
      </c>
      <c r="G39" s="133"/>
      <c r="H39" s="133"/>
      <c r="I39" s="134">
        <v>0</v>
      </c>
      <c r="J39" s="133"/>
      <c r="K39" s="132">
        <f>0</f>
        <v>0</v>
      </c>
      <c r="L39" s="36"/>
      <c r="M39" s="5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5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6"/>
      <c r="D41" s="137" t="s">
        <v>45</v>
      </c>
      <c r="E41" s="84"/>
      <c r="F41" s="84"/>
      <c r="G41" s="138" t="s">
        <v>46</v>
      </c>
      <c r="H41" s="139" t="s">
        <v>47</v>
      </c>
      <c r="I41" s="84"/>
      <c r="J41" s="84"/>
      <c r="K41" s="140">
        <f>SUM(K32:K39)</f>
        <v>0</v>
      </c>
      <c r="L41" s="141"/>
      <c r="M41" s="5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5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58"/>
      <c r="D50" s="59" t="s">
        <v>48</v>
      </c>
      <c r="E50" s="60"/>
      <c r="F50" s="60"/>
      <c r="G50" s="59" t="s">
        <v>49</v>
      </c>
      <c r="H50" s="60"/>
      <c r="I50" s="60"/>
      <c r="J50" s="60"/>
      <c r="K50" s="60"/>
      <c r="L50" s="60"/>
      <c r="M50" s="58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6"/>
      <c r="B61" s="37"/>
      <c r="C61" s="36"/>
      <c r="D61" s="61" t="s">
        <v>50</v>
      </c>
      <c r="E61" s="39"/>
      <c r="F61" s="142" t="s">
        <v>51</v>
      </c>
      <c r="G61" s="61" t="s">
        <v>50</v>
      </c>
      <c r="H61" s="39"/>
      <c r="I61" s="39"/>
      <c r="J61" s="143" t="s">
        <v>51</v>
      </c>
      <c r="K61" s="39"/>
      <c r="L61" s="39"/>
      <c r="M61" s="5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6"/>
      <c r="B65" s="37"/>
      <c r="C65" s="36"/>
      <c r="D65" s="59" t="s">
        <v>52</v>
      </c>
      <c r="E65" s="62"/>
      <c r="F65" s="62"/>
      <c r="G65" s="59" t="s">
        <v>53</v>
      </c>
      <c r="H65" s="62"/>
      <c r="I65" s="62"/>
      <c r="J65" s="62"/>
      <c r="K65" s="62"/>
      <c r="L65" s="62"/>
      <c r="M65" s="5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6"/>
      <c r="B76" s="37"/>
      <c r="C76" s="36"/>
      <c r="D76" s="61" t="s">
        <v>50</v>
      </c>
      <c r="E76" s="39"/>
      <c r="F76" s="142" t="s">
        <v>51</v>
      </c>
      <c r="G76" s="61" t="s">
        <v>50</v>
      </c>
      <c r="H76" s="39"/>
      <c r="I76" s="39"/>
      <c r="J76" s="143" t="s">
        <v>51</v>
      </c>
      <c r="K76" s="39"/>
      <c r="L76" s="39"/>
      <c r="M76" s="5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5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5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6"/>
      <c r="E82" s="36"/>
      <c r="F82" s="36"/>
      <c r="G82" s="36"/>
      <c r="H82" s="36"/>
      <c r="I82" s="36"/>
      <c r="J82" s="36"/>
      <c r="K82" s="36"/>
      <c r="L82" s="36"/>
      <c r="M82" s="5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36"/>
      <c r="M84" s="5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5" t="str">
        <f>E7</f>
        <v>SSS škola Rozpočet okien a svietidiel 3</v>
      </c>
      <c r="F85" s="30"/>
      <c r="G85" s="30"/>
      <c r="H85" s="30"/>
      <c r="I85" s="36"/>
      <c r="J85" s="36"/>
      <c r="K85" s="36"/>
      <c r="L85" s="36"/>
      <c r="M85" s="5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6"/>
      <c r="E86" s="36"/>
      <c r="F86" s="36"/>
      <c r="G86" s="36"/>
      <c r="H86" s="36"/>
      <c r="I86" s="36"/>
      <c r="J86" s="36"/>
      <c r="K86" s="36"/>
      <c r="L86" s="36"/>
      <c r="M86" s="5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70" t="str">
        <f>E9</f>
        <v>Objekt1 - Výmena okien</v>
      </c>
      <c r="F87" s="36"/>
      <c r="G87" s="36"/>
      <c r="H87" s="36"/>
      <c r="I87" s="36"/>
      <c r="J87" s="36"/>
      <c r="K87" s="36"/>
      <c r="L87" s="36"/>
      <c r="M87" s="5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72" t="str">
        <f>IF(J12="","",J12)</f>
        <v>17. 7. 2024</v>
      </c>
      <c r="K89" s="36"/>
      <c r="L89" s="36"/>
      <c r="M89" s="5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Spojená Škola Školská 7 Banská Bystrica </v>
      </c>
      <c r="G91" s="36"/>
      <c r="H91" s="36"/>
      <c r="I91" s="30" t="s">
        <v>30</v>
      </c>
      <c r="J91" s="34" t="str">
        <f>E21</f>
        <v>Ing.Arch. Križo</v>
      </c>
      <c r="K91" s="36"/>
      <c r="L91" s="36"/>
      <c r="M91" s="5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32</v>
      </c>
      <c r="J92" s="34" t="str">
        <f>E24</f>
        <v xml:space="preserve">Milan Paprčka </v>
      </c>
      <c r="K92" s="36"/>
      <c r="L92" s="36"/>
      <c r="M92" s="5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4" t="s">
        <v>96</v>
      </c>
      <c r="D94" s="136"/>
      <c r="E94" s="136"/>
      <c r="F94" s="136"/>
      <c r="G94" s="136"/>
      <c r="H94" s="136"/>
      <c r="I94" s="145" t="s">
        <v>97</v>
      </c>
      <c r="J94" s="145" t="s">
        <v>98</v>
      </c>
      <c r="K94" s="145" t="s">
        <v>99</v>
      </c>
      <c r="L94" s="136"/>
      <c r="M94" s="5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6" t="s">
        <v>100</v>
      </c>
      <c r="D96" s="36"/>
      <c r="E96" s="36"/>
      <c r="F96" s="36"/>
      <c r="G96" s="36"/>
      <c r="H96" s="36"/>
      <c r="I96" s="99">
        <f>Q124</f>
        <v>0</v>
      </c>
      <c r="J96" s="99">
        <f>R124</f>
        <v>0</v>
      </c>
      <c r="K96" s="99">
        <f>K124</f>
        <v>0</v>
      </c>
      <c r="L96" s="36"/>
      <c r="M96" s="5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101</v>
      </c>
    </row>
    <row r="97" s="9" customFormat="1" ht="24.96" customHeight="1">
      <c r="A97" s="9"/>
      <c r="B97" s="147"/>
      <c r="C97" s="9"/>
      <c r="D97" s="148" t="s">
        <v>102</v>
      </c>
      <c r="E97" s="149"/>
      <c r="F97" s="149"/>
      <c r="G97" s="149"/>
      <c r="H97" s="149"/>
      <c r="I97" s="150">
        <f>Q125</f>
        <v>0</v>
      </c>
      <c r="J97" s="150">
        <f>R125</f>
        <v>0</v>
      </c>
      <c r="K97" s="150">
        <f>K125</f>
        <v>0</v>
      </c>
      <c r="L97" s="9"/>
      <c r="M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1"/>
      <c r="C98" s="10"/>
      <c r="D98" s="152" t="s">
        <v>103</v>
      </c>
      <c r="E98" s="153"/>
      <c r="F98" s="153"/>
      <c r="G98" s="153"/>
      <c r="H98" s="153"/>
      <c r="I98" s="154">
        <f>Q126</f>
        <v>0</v>
      </c>
      <c r="J98" s="154">
        <f>R126</f>
        <v>0</v>
      </c>
      <c r="K98" s="154">
        <f>K126</f>
        <v>0</v>
      </c>
      <c r="L98" s="10"/>
      <c r="M98" s="15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1"/>
      <c r="C99" s="10"/>
      <c r="D99" s="152" t="s">
        <v>104</v>
      </c>
      <c r="E99" s="153"/>
      <c r="F99" s="153"/>
      <c r="G99" s="153"/>
      <c r="H99" s="153"/>
      <c r="I99" s="154">
        <f>Q140</f>
        <v>0</v>
      </c>
      <c r="J99" s="154">
        <f>R140</f>
        <v>0</v>
      </c>
      <c r="K99" s="154">
        <f>K140</f>
        <v>0</v>
      </c>
      <c r="L99" s="10"/>
      <c r="M99" s="15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7"/>
      <c r="C100" s="9"/>
      <c r="D100" s="148" t="s">
        <v>105</v>
      </c>
      <c r="E100" s="149"/>
      <c r="F100" s="149"/>
      <c r="G100" s="149"/>
      <c r="H100" s="149"/>
      <c r="I100" s="150">
        <f>Q142</f>
        <v>0</v>
      </c>
      <c r="J100" s="150">
        <f>R142</f>
        <v>0</v>
      </c>
      <c r="K100" s="150">
        <f>K142</f>
        <v>0</v>
      </c>
      <c r="L100" s="9"/>
      <c r="M100" s="14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51"/>
      <c r="C101" s="10"/>
      <c r="D101" s="152" t="s">
        <v>106</v>
      </c>
      <c r="E101" s="153"/>
      <c r="F101" s="153"/>
      <c r="G101" s="153"/>
      <c r="H101" s="153"/>
      <c r="I101" s="154">
        <f>Q143</f>
        <v>0</v>
      </c>
      <c r="J101" s="154">
        <f>R143</f>
        <v>0</v>
      </c>
      <c r="K101" s="154">
        <f>K143</f>
        <v>0</v>
      </c>
      <c r="L101" s="10"/>
      <c r="M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107</v>
      </c>
      <c r="E102" s="153"/>
      <c r="F102" s="153"/>
      <c r="G102" s="153"/>
      <c r="H102" s="153"/>
      <c r="I102" s="154">
        <f>Q149</f>
        <v>0</v>
      </c>
      <c r="J102" s="154">
        <f>R149</f>
        <v>0</v>
      </c>
      <c r="K102" s="154">
        <f>K149</f>
        <v>0</v>
      </c>
      <c r="L102" s="10"/>
      <c r="M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108</v>
      </c>
      <c r="E103" s="153"/>
      <c r="F103" s="153"/>
      <c r="G103" s="153"/>
      <c r="H103" s="153"/>
      <c r="I103" s="154">
        <f>Q164</f>
        <v>0</v>
      </c>
      <c r="J103" s="154">
        <f>R164</f>
        <v>0</v>
      </c>
      <c r="K103" s="154">
        <f>K164</f>
        <v>0</v>
      </c>
      <c r="L103" s="10"/>
      <c r="M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109</v>
      </c>
      <c r="E104" s="153"/>
      <c r="F104" s="153"/>
      <c r="G104" s="153"/>
      <c r="H104" s="153"/>
      <c r="I104" s="154">
        <f>Q167</f>
        <v>0</v>
      </c>
      <c r="J104" s="154">
        <f>R167</f>
        <v>0</v>
      </c>
      <c r="K104" s="154">
        <f>K167</f>
        <v>0</v>
      </c>
      <c r="L104" s="10"/>
      <c r="M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58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58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5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110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58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125" t="str">
        <f>E7</f>
        <v>SSS škola Rozpočet okien a svietidiel 3</v>
      </c>
      <c r="F114" s="30"/>
      <c r="G114" s="30"/>
      <c r="H114" s="30"/>
      <c r="I114" s="36"/>
      <c r="J114" s="36"/>
      <c r="K114" s="36"/>
      <c r="L114" s="36"/>
      <c r="M114" s="58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91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58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6"/>
      <c r="D116" s="36"/>
      <c r="E116" s="70" t="str">
        <f>E9</f>
        <v>Objekt1 - Výmena okien</v>
      </c>
      <c r="F116" s="36"/>
      <c r="G116" s="36"/>
      <c r="H116" s="36"/>
      <c r="I116" s="36"/>
      <c r="J116" s="36"/>
      <c r="K116" s="36"/>
      <c r="L116" s="36"/>
      <c r="M116" s="58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8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6"/>
      <c r="E118" s="36"/>
      <c r="F118" s="25" t="str">
        <f>F12</f>
        <v xml:space="preserve"> </v>
      </c>
      <c r="G118" s="36"/>
      <c r="H118" s="36"/>
      <c r="I118" s="30" t="s">
        <v>22</v>
      </c>
      <c r="J118" s="72" t="str">
        <f>IF(J12="","",J12)</f>
        <v>17. 7. 2024</v>
      </c>
      <c r="K118" s="36"/>
      <c r="L118" s="36"/>
      <c r="M118" s="58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8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6"/>
      <c r="E120" s="36"/>
      <c r="F120" s="25" t="str">
        <f>E15</f>
        <v xml:space="preserve">Spojená Škola Školská 7 Banská Bystrica </v>
      </c>
      <c r="G120" s="36"/>
      <c r="H120" s="36"/>
      <c r="I120" s="30" t="s">
        <v>30</v>
      </c>
      <c r="J120" s="34" t="str">
        <f>E21</f>
        <v>Ing.Arch. Križo</v>
      </c>
      <c r="K120" s="36"/>
      <c r="L120" s="36"/>
      <c r="M120" s="58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28</v>
      </c>
      <c r="D121" s="36"/>
      <c r="E121" s="36"/>
      <c r="F121" s="25" t="str">
        <f>IF(E18="","",E18)</f>
        <v>Vyplň údaj</v>
      </c>
      <c r="G121" s="36"/>
      <c r="H121" s="36"/>
      <c r="I121" s="30" t="s">
        <v>32</v>
      </c>
      <c r="J121" s="34" t="str">
        <f>E24</f>
        <v xml:space="preserve">Milan Paprčka </v>
      </c>
      <c r="K121" s="36"/>
      <c r="L121" s="36"/>
      <c r="M121" s="58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58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55"/>
      <c r="B123" s="156"/>
      <c r="C123" s="157" t="s">
        <v>111</v>
      </c>
      <c r="D123" s="158" t="s">
        <v>60</v>
      </c>
      <c r="E123" s="158" t="s">
        <v>56</v>
      </c>
      <c r="F123" s="158" t="s">
        <v>57</v>
      </c>
      <c r="G123" s="158" t="s">
        <v>112</v>
      </c>
      <c r="H123" s="158" t="s">
        <v>113</v>
      </c>
      <c r="I123" s="158" t="s">
        <v>114</v>
      </c>
      <c r="J123" s="158" t="s">
        <v>115</v>
      </c>
      <c r="K123" s="159" t="s">
        <v>99</v>
      </c>
      <c r="L123" s="160" t="s">
        <v>116</v>
      </c>
      <c r="M123" s="161"/>
      <c r="N123" s="89" t="s">
        <v>1</v>
      </c>
      <c r="O123" s="90" t="s">
        <v>39</v>
      </c>
      <c r="P123" s="90" t="s">
        <v>117</v>
      </c>
      <c r="Q123" s="90" t="s">
        <v>118</v>
      </c>
      <c r="R123" s="90" t="s">
        <v>119</v>
      </c>
      <c r="S123" s="90" t="s">
        <v>120</v>
      </c>
      <c r="T123" s="90" t="s">
        <v>121</v>
      </c>
      <c r="U123" s="90" t="s">
        <v>122</v>
      </c>
      <c r="V123" s="90" t="s">
        <v>123</v>
      </c>
      <c r="W123" s="90" t="s">
        <v>124</v>
      </c>
      <c r="X123" s="91" t="s">
        <v>125</v>
      </c>
      <c r="Y123" s="155"/>
      <c r="Z123" s="155"/>
      <c r="AA123" s="155"/>
      <c r="AB123" s="155"/>
      <c r="AC123" s="155"/>
      <c r="AD123" s="155"/>
      <c r="AE123" s="155"/>
    </row>
    <row r="124" s="2" customFormat="1" ht="22.8" customHeight="1">
      <c r="A124" s="36"/>
      <c r="B124" s="37"/>
      <c r="C124" s="96" t="s">
        <v>100</v>
      </c>
      <c r="D124" s="36"/>
      <c r="E124" s="36"/>
      <c r="F124" s="36"/>
      <c r="G124" s="36"/>
      <c r="H124" s="36"/>
      <c r="I124" s="36"/>
      <c r="J124" s="36"/>
      <c r="K124" s="162">
        <f>BK124</f>
        <v>0</v>
      </c>
      <c r="L124" s="36"/>
      <c r="M124" s="37"/>
      <c r="N124" s="92"/>
      <c r="O124" s="76"/>
      <c r="P124" s="93"/>
      <c r="Q124" s="163">
        <f>Q125+Q142</f>
        <v>0</v>
      </c>
      <c r="R124" s="163">
        <f>R125+R142</f>
        <v>0</v>
      </c>
      <c r="S124" s="93"/>
      <c r="T124" s="164">
        <f>T125+T142</f>
        <v>0</v>
      </c>
      <c r="U124" s="93"/>
      <c r="V124" s="164">
        <f>V125+V142</f>
        <v>0.051497519999999998</v>
      </c>
      <c r="W124" s="93"/>
      <c r="X124" s="165">
        <f>X125+X142</f>
        <v>0</v>
      </c>
      <c r="Y124" s="36"/>
      <c r="Z124" s="36"/>
      <c r="AA124" s="36"/>
      <c r="AB124" s="36"/>
      <c r="AC124" s="36"/>
      <c r="AD124" s="36"/>
      <c r="AE124" s="36"/>
      <c r="AT124" s="17" t="s">
        <v>76</v>
      </c>
      <c r="AU124" s="17" t="s">
        <v>101</v>
      </c>
      <c r="BK124" s="166">
        <f>BK125+BK142</f>
        <v>0</v>
      </c>
    </row>
    <row r="125" s="12" customFormat="1" ht="25.92" customHeight="1">
      <c r="A125" s="12"/>
      <c r="B125" s="167"/>
      <c r="C125" s="12"/>
      <c r="D125" s="168" t="s">
        <v>76</v>
      </c>
      <c r="E125" s="169" t="s">
        <v>126</v>
      </c>
      <c r="F125" s="169" t="s">
        <v>127</v>
      </c>
      <c r="G125" s="12"/>
      <c r="H125" s="12"/>
      <c r="I125" s="170"/>
      <c r="J125" s="170"/>
      <c r="K125" s="171">
        <f>BK125</f>
        <v>0</v>
      </c>
      <c r="L125" s="12"/>
      <c r="M125" s="167"/>
      <c r="N125" s="172"/>
      <c r="O125" s="173"/>
      <c r="P125" s="173"/>
      <c r="Q125" s="174">
        <f>Q126+Q140</f>
        <v>0</v>
      </c>
      <c r="R125" s="174">
        <f>R126+R140</f>
        <v>0</v>
      </c>
      <c r="S125" s="173"/>
      <c r="T125" s="175">
        <f>T126+T140</f>
        <v>0</v>
      </c>
      <c r="U125" s="173"/>
      <c r="V125" s="175">
        <f>V126+V140</f>
        <v>0</v>
      </c>
      <c r="W125" s="173"/>
      <c r="X125" s="176">
        <f>X126+X140</f>
        <v>0</v>
      </c>
      <c r="Y125" s="12"/>
      <c r="Z125" s="12"/>
      <c r="AA125" s="12"/>
      <c r="AB125" s="12"/>
      <c r="AC125" s="12"/>
      <c r="AD125" s="12"/>
      <c r="AE125" s="12"/>
      <c r="AR125" s="168" t="s">
        <v>85</v>
      </c>
      <c r="AT125" s="177" t="s">
        <v>76</v>
      </c>
      <c r="AU125" s="177" t="s">
        <v>77</v>
      </c>
      <c r="AY125" s="168" t="s">
        <v>128</v>
      </c>
      <c r="BK125" s="178">
        <f>BK126+BK140</f>
        <v>0</v>
      </c>
    </row>
    <row r="126" s="12" customFormat="1" ht="22.8" customHeight="1">
      <c r="A126" s="12"/>
      <c r="B126" s="167"/>
      <c r="C126" s="12"/>
      <c r="D126" s="168" t="s">
        <v>76</v>
      </c>
      <c r="E126" s="179" t="s">
        <v>129</v>
      </c>
      <c r="F126" s="179" t="s">
        <v>130</v>
      </c>
      <c r="G126" s="12"/>
      <c r="H126" s="12"/>
      <c r="I126" s="170"/>
      <c r="J126" s="170"/>
      <c r="K126" s="180">
        <f>BK126</f>
        <v>0</v>
      </c>
      <c r="L126" s="12"/>
      <c r="M126" s="167"/>
      <c r="N126" s="172"/>
      <c r="O126" s="173"/>
      <c r="P126" s="173"/>
      <c r="Q126" s="174">
        <f>SUM(Q127:Q139)</f>
        <v>0</v>
      </c>
      <c r="R126" s="174">
        <f>SUM(R127:R139)</f>
        <v>0</v>
      </c>
      <c r="S126" s="173"/>
      <c r="T126" s="175">
        <f>SUM(T127:T139)</f>
        <v>0</v>
      </c>
      <c r="U126" s="173"/>
      <c r="V126" s="175">
        <f>SUM(V127:V139)</f>
        <v>0</v>
      </c>
      <c r="W126" s="173"/>
      <c r="X126" s="176">
        <f>SUM(X127:X139)</f>
        <v>0</v>
      </c>
      <c r="Y126" s="12"/>
      <c r="Z126" s="12"/>
      <c r="AA126" s="12"/>
      <c r="AB126" s="12"/>
      <c r="AC126" s="12"/>
      <c r="AD126" s="12"/>
      <c r="AE126" s="12"/>
      <c r="AR126" s="168" t="s">
        <v>85</v>
      </c>
      <c r="AT126" s="177" t="s">
        <v>76</v>
      </c>
      <c r="AU126" s="177" t="s">
        <v>85</v>
      </c>
      <c r="AY126" s="168" t="s">
        <v>128</v>
      </c>
      <c r="BK126" s="178">
        <f>SUM(BK127:BK139)</f>
        <v>0</v>
      </c>
    </row>
    <row r="127" s="2" customFormat="1" ht="16.5" customHeight="1">
      <c r="A127" s="36"/>
      <c r="B127" s="181"/>
      <c r="C127" s="182" t="s">
        <v>85</v>
      </c>
      <c r="D127" s="182" t="s">
        <v>131</v>
      </c>
      <c r="E127" s="183" t="s">
        <v>132</v>
      </c>
      <c r="F127" s="184" t="s">
        <v>133</v>
      </c>
      <c r="G127" s="185" t="s">
        <v>134</v>
      </c>
      <c r="H127" s="186">
        <v>160</v>
      </c>
      <c r="I127" s="187"/>
      <c r="J127" s="187"/>
      <c r="K127" s="188">
        <f>ROUND(P127*H127,2)</f>
        <v>0</v>
      </c>
      <c r="L127" s="189"/>
      <c r="M127" s="37"/>
      <c r="N127" s="190" t="s">
        <v>1</v>
      </c>
      <c r="O127" s="191" t="s">
        <v>41</v>
      </c>
      <c r="P127" s="192">
        <f>I127+J127</f>
        <v>0</v>
      </c>
      <c r="Q127" s="192">
        <f>ROUND(I127*H127,2)</f>
        <v>0</v>
      </c>
      <c r="R127" s="192">
        <f>ROUND(J127*H127,2)</f>
        <v>0</v>
      </c>
      <c r="S127" s="80"/>
      <c r="T127" s="193">
        <f>S127*H127</f>
        <v>0</v>
      </c>
      <c r="U127" s="193">
        <v>0</v>
      </c>
      <c r="V127" s="193">
        <f>U127*H127</f>
        <v>0</v>
      </c>
      <c r="W127" s="193">
        <v>0</v>
      </c>
      <c r="X127" s="194">
        <f>W127*H127</f>
        <v>0</v>
      </c>
      <c r="Y127" s="36"/>
      <c r="Z127" s="36"/>
      <c r="AA127" s="36"/>
      <c r="AB127" s="36"/>
      <c r="AC127" s="36"/>
      <c r="AD127" s="36"/>
      <c r="AE127" s="36"/>
      <c r="AR127" s="195" t="s">
        <v>135</v>
      </c>
      <c r="AT127" s="195" t="s">
        <v>131</v>
      </c>
      <c r="AU127" s="195" t="s">
        <v>136</v>
      </c>
      <c r="AY127" s="17" t="s">
        <v>128</v>
      </c>
      <c r="BE127" s="196">
        <f>IF(O127="základná",K127,0)</f>
        <v>0</v>
      </c>
      <c r="BF127" s="196">
        <f>IF(O127="znížená",K127,0)</f>
        <v>0</v>
      </c>
      <c r="BG127" s="196">
        <f>IF(O127="zákl. prenesená",K127,0)</f>
        <v>0</v>
      </c>
      <c r="BH127" s="196">
        <f>IF(O127="zníž. prenesená",K127,0)</f>
        <v>0</v>
      </c>
      <c r="BI127" s="196">
        <f>IF(O127="nulová",K127,0)</f>
        <v>0</v>
      </c>
      <c r="BJ127" s="17" t="s">
        <v>136</v>
      </c>
      <c r="BK127" s="196">
        <f>ROUND(P127*H127,2)</f>
        <v>0</v>
      </c>
      <c r="BL127" s="17" t="s">
        <v>135</v>
      </c>
      <c r="BM127" s="195" t="s">
        <v>136</v>
      </c>
    </row>
    <row r="128" s="2" customFormat="1" ht="24.15" customHeight="1">
      <c r="A128" s="36"/>
      <c r="B128" s="181"/>
      <c r="C128" s="182" t="s">
        <v>136</v>
      </c>
      <c r="D128" s="182" t="s">
        <v>131</v>
      </c>
      <c r="E128" s="183" t="s">
        <v>137</v>
      </c>
      <c r="F128" s="184" t="s">
        <v>138</v>
      </c>
      <c r="G128" s="185" t="s">
        <v>134</v>
      </c>
      <c r="H128" s="186">
        <v>434.97000000000003</v>
      </c>
      <c r="I128" s="187"/>
      <c r="J128" s="187"/>
      <c r="K128" s="188">
        <f>ROUND(P128*H128,2)</f>
        <v>0</v>
      </c>
      <c r="L128" s="189"/>
      <c r="M128" s="37"/>
      <c r="N128" s="190" t="s">
        <v>1</v>
      </c>
      <c r="O128" s="191" t="s">
        <v>41</v>
      </c>
      <c r="P128" s="192">
        <f>I128+J128</f>
        <v>0</v>
      </c>
      <c r="Q128" s="192">
        <f>ROUND(I128*H128,2)</f>
        <v>0</v>
      </c>
      <c r="R128" s="192">
        <f>ROUND(J128*H128,2)</f>
        <v>0</v>
      </c>
      <c r="S128" s="80"/>
      <c r="T128" s="193">
        <f>S128*H128</f>
        <v>0</v>
      </c>
      <c r="U128" s="193">
        <v>0</v>
      </c>
      <c r="V128" s="193">
        <f>U128*H128</f>
        <v>0</v>
      </c>
      <c r="W128" s="193">
        <v>0</v>
      </c>
      <c r="X128" s="194">
        <f>W128*H128</f>
        <v>0</v>
      </c>
      <c r="Y128" s="36"/>
      <c r="Z128" s="36"/>
      <c r="AA128" s="36"/>
      <c r="AB128" s="36"/>
      <c r="AC128" s="36"/>
      <c r="AD128" s="36"/>
      <c r="AE128" s="36"/>
      <c r="AR128" s="195" t="s">
        <v>135</v>
      </c>
      <c r="AT128" s="195" t="s">
        <v>131</v>
      </c>
      <c r="AU128" s="195" t="s">
        <v>136</v>
      </c>
      <c r="AY128" s="17" t="s">
        <v>128</v>
      </c>
      <c r="BE128" s="196">
        <f>IF(O128="základná",K128,0)</f>
        <v>0</v>
      </c>
      <c r="BF128" s="196">
        <f>IF(O128="znížená",K128,0)</f>
        <v>0</v>
      </c>
      <c r="BG128" s="196">
        <f>IF(O128="zákl. prenesená",K128,0)</f>
        <v>0</v>
      </c>
      <c r="BH128" s="196">
        <f>IF(O128="zníž. prenesená",K128,0)</f>
        <v>0</v>
      </c>
      <c r="BI128" s="196">
        <f>IF(O128="nulová",K128,0)</f>
        <v>0</v>
      </c>
      <c r="BJ128" s="17" t="s">
        <v>136</v>
      </c>
      <c r="BK128" s="196">
        <f>ROUND(P128*H128,2)</f>
        <v>0</v>
      </c>
      <c r="BL128" s="17" t="s">
        <v>135</v>
      </c>
      <c r="BM128" s="195" t="s">
        <v>135</v>
      </c>
    </row>
    <row r="129" s="2" customFormat="1" ht="24.15" customHeight="1">
      <c r="A129" s="36"/>
      <c r="B129" s="181"/>
      <c r="C129" s="182" t="s">
        <v>139</v>
      </c>
      <c r="D129" s="182" t="s">
        <v>131</v>
      </c>
      <c r="E129" s="183" t="s">
        <v>140</v>
      </c>
      <c r="F129" s="184" t="s">
        <v>141</v>
      </c>
      <c r="G129" s="185" t="s">
        <v>142</v>
      </c>
      <c r="H129" s="186">
        <v>11.744</v>
      </c>
      <c r="I129" s="187"/>
      <c r="J129" s="187"/>
      <c r="K129" s="188">
        <f>ROUND(P129*H129,2)</f>
        <v>0</v>
      </c>
      <c r="L129" s="189"/>
      <c r="M129" s="37"/>
      <c r="N129" s="190" t="s">
        <v>1</v>
      </c>
      <c r="O129" s="191" t="s">
        <v>41</v>
      </c>
      <c r="P129" s="192">
        <f>I129+J129</f>
        <v>0</v>
      </c>
      <c r="Q129" s="192">
        <f>ROUND(I129*H129,2)</f>
        <v>0</v>
      </c>
      <c r="R129" s="192">
        <f>ROUND(J129*H129,2)</f>
        <v>0</v>
      </c>
      <c r="S129" s="80"/>
      <c r="T129" s="193">
        <f>S129*H129</f>
        <v>0</v>
      </c>
      <c r="U129" s="193">
        <v>0</v>
      </c>
      <c r="V129" s="193">
        <f>U129*H129</f>
        <v>0</v>
      </c>
      <c r="W129" s="193">
        <v>0</v>
      </c>
      <c r="X129" s="194">
        <f>W129*H129</f>
        <v>0</v>
      </c>
      <c r="Y129" s="36"/>
      <c r="Z129" s="36"/>
      <c r="AA129" s="36"/>
      <c r="AB129" s="36"/>
      <c r="AC129" s="36"/>
      <c r="AD129" s="36"/>
      <c r="AE129" s="36"/>
      <c r="AR129" s="195" t="s">
        <v>135</v>
      </c>
      <c r="AT129" s="195" t="s">
        <v>131</v>
      </c>
      <c r="AU129" s="195" t="s">
        <v>136</v>
      </c>
      <c r="AY129" s="17" t="s">
        <v>128</v>
      </c>
      <c r="BE129" s="196">
        <f>IF(O129="základná",K129,0)</f>
        <v>0</v>
      </c>
      <c r="BF129" s="196">
        <f>IF(O129="znížená",K129,0)</f>
        <v>0</v>
      </c>
      <c r="BG129" s="196">
        <f>IF(O129="zákl. prenesená",K129,0)</f>
        <v>0</v>
      </c>
      <c r="BH129" s="196">
        <f>IF(O129="zníž. prenesená",K129,0)</f>
        <v>0</v>
      </c>
      <c r="BI129" s="196">
        <f>IF(O129="nulová",K129,0)</f>
        <v>0</v>
      </c>
      <c r="BJ129" s="17" t="s">
        <v>136</v>
      </c>
      <c r="BK129" s="196">
        <f>ROUND(P129*H129,2)</f>
        <v>0</v>
      </c>
      <c r="BL129" s="17" t="s">
        <v>135</v>
      </c>
      <c r="BM129" s="195" t="s">
        <v>143</v>
      </c>
    </row>
    <row r="130" s="2" customFormat="1" ht="24.15" customHeight="1">
      <c r="A130" s="36"/>
      <c r="B130" s="181"/>
      <c r="C130" s="182" t="s">
        <v>135</v>
      </c>
      <c r="D130" s="182" t="s">
        <v>131</v>
      </c>
      <c r="E130" s="183" t="s">
        <v>144</v>
      </c>
      <c r="F130" s="184" t="s">
        <v>145</v>
      </c>
      <c r="G130" s="185" t="s">
        <v>142</v>
      </c>
      <c r="H130" s="186">
        <v>11.744</v>
      </c>
      <c r="I130" s="187"/>
      <c r="J130" s="187"/>
      <c r="K130" s="188">
        <f>ROUND(P130*H130,2)</f>
        <v>0</v>
      </c>
      <c r="L130" s="189"/>
      <c r="M130" s="37"/>
      <c r="N130" s="190" t="s">
        <v>1</v>
      </c>
      <c r="O130" s="191" t="s">
        <v>41</v>
      </c>
      <c r="P130" s="192">
        <f>I130+J130</f>
        <v>0</v>
      </c>
      <c r="Q130" s="192">
        <f>ROUND(I130*H130,2)</f>
        <v>0</v>
      </c>
      <c r="R130" s="192">
        <f>ROUND(J130*H130,2)</f>
        <v>0</v>
      </c>
      <c r="S130" s="80"/>
      <c r="T130" s="193">
        <f>S130*H130</f>
        <v>0</v>
      </c>
      <c r="U130" s="193">
        <v>0</v>
      </c>
      <c r="V130" s="193">
        <f>U130*H130</f>
        <v>0</v>
      </c>
      <c r="W130" s="193">
        <v>0</v>
      </c>
      <c r="X130" s="194">
        <f>W130*H130</f>
        <v>0</v>
      </c>
      <c r="Y130" s="36"/>
      <c r="Z130" s="36"/>
      <c r="AA130" s="36"/>
      <c r="AB130" s="36"/>
      <c r="AC130" s="36"/>
      <c r="AD130" s="36"/>
      <c r="AE130" s="36"/>
      <c r="AR130" s="195" t="s">
        <v>135</v>
      </c>
      <c r="AT130" s="195" t="s">
        <v>131</v>
      </c>
      <c r="AU130" s="195" t="s">
        <v>136</v>
      </c>
      <c r="AY130" s="17" t="s">
        <v>128</v>
      </c>
      <c r="BE130" s="196">
        <f>IF(O130="základná",K130,0)</f>
        <v>0</v>
      </c>
      <c r="BF130" s="196">
        <f>IF(O130="znížená",K130,0)</f>
        <v>0</v>
      </c>
      <c r="BG130" s="196">
        <f>IF(O130="zákl. prenesená",K130,0)</f>
        <v>0</v>
      </c>
      <c r="BH130" s="196">
        <f>IF(O130="zníž. prenesená",K130,0)</f>
        <v>0</v>
      </c>
      <c r="BI130" s="196">
        <f>IF(O130="nulová",K130,0)</f>
        <v>0</v>
      </c>
      <c r="BJ130" s="17" t="s">
        <v>136</v>
      </c>
      <c r="BK130" s="196">
        <f>ROUND(P130*H130,2)</f>
        <v>0</v>
      </c>
      <c r="BL130" s="17" t="s">
        <v>135</v>
      </c>
      <c r="BM130" s="195" t="s">
        <v>146</v>
      </c>
    </row>
    <row r="131" s="2" customFormat="1" ht="21.75" customHeight="1">
      <c r="A131" s="36"/>
      <c r="B131" s="181"/>
      <c r="C131" s="182" t="s">
        <v>147</v>
      </c>
      <c r="D131" s="182" t="s">
        <v>131</v>
      </c>
      <c r="E131" s="183" t="s">
        <v>148</v>
      </c>
      <c r="F131" s="184" t="s">
        <v>149</v>
      </c>
      <c r="G131" s="185" t="s">
        <v>142</v>
      </c>
      <c r="H131" s="186">
        <v>11.744</v>
      </c>
      <c r="I131" s="187"/>
      <c r="J131" s="187"/>
      <c r="K131" s="188">
        <f>ROUND(P131*H131,2)</f>
        <v>0</v>
      </c>
      <c r="L131" s="189"/>
      <c r="M131" s="37"/>
      <c r="N131" s="190" t="s">
        <v>1</v>
      </c>
      <c r="O131" s="191" t="s">
        <v>41</v>
      </c>
      <c r="P131" s="192">
        <f>I131+J131</f>
        <v>0</v>
      </c>
      <c r="Q131" s="192">
        <f>ROUND(I131*H131,2)</f>
        <v>0</v>
      </c>
      <c r="R131" s="192">
        <f>ROUND(J131*H131,2)</f>
        <v>0</v>
      </c>
      <c r="S131" s="80"/>
      <c r="T131" s="193">
        <f>S131*H131</f>
        <v>0</v>
      </c>
      <c r="U131" s="193">
        <v>0</v>
      </c>
      <c r="V131" s="193">
        <f>U131*H131</f>
        <v>0</v>
      </c>
      <c r="W131" s="193">
        <v>0</v>
      </c>
      <c r="X131" s="194">
        <f>W131*H131</f>
        <v>0</v>
      </c>
      <c r="Y131" s="36"/>
      <c r="Z131" s="36"/>
      <c r="AA131" s="36"/>
      <c r="AB131" s="36"/>
      <c r="AC131" s="36"/>
      <c r="AD131" s="36"/>
      <c r="AE131" s="36"/>
      <c r="AR131" s="195" t="s">
        <v>135</v>
      </c>
      <c r="AT131" s="195" t="s">
        <v>131</v>
      </c>
      <c r="AU131" s="195" t="s">
        <v>136</v>
      </c>
      <c r="AY131" s="17" t="s">
        <v>128</v>
      </c>
      <c r="BE131" s="196">
        <f>IF(O131="základná",K131,0)</f>
        <v>0</v>
      </c>
      <c r="BF131" s="196">
        <f>IF(O131="znížená",K131,0)</f>
        <v>0</v>
      </c>
      <c r="BG131" s="196">
        <f>IF(O131="zákl. prenesená",K131,0)</f>
        <v>0</v>
      </c>
      <c r="BH131" s="196">
        <f>IF(O131="zníž. prenesená",K131,0)</f>
        <v>0</v>
      </c>
      <c r="BI131" s="196">
        <f>IF(O131="nulová",K131,0)</f>
        <v>0</v>
      </c>
      <c r="BJ131" s="17" t="s">
        <v>136</v>
      </c>
      <c r="BK131" s="196">
        <f>ROUND(P131*H131,2)</f>
        <v>0</v>
      </c>
      <c r="BL131" s="17" t="s">
        <v>135</v>
      </c>
      <c r="BM131" s="195" t="s">
        <v>150</v>
      </c>
    </row>
    <row r="132" s="2" customFormat="1" ht="24.15" customHeight="1">
      <c r="A132" s="36"/>
      <c r="B132" s="181"/>
      <c r="C132" s="182" t="s">
        <v>143</v>
      </c>
      <c r="D132" s="182" t="s">
        <v>131</v>
      </c>
      <c r="E132" s="183" t="s">
        <v>151</v>
      </c>
      <c r="F132" s="184" t="s">
        <v>152</v>
      </c>
      <c r="G132" s="185" t="s">
        <v>142</v>
      </c>
      <c r="H132" s="186">
        <v>117.44</v>
      </c>
      <c r="I132" s="187"/>
      <c r="J132" s="187"/>
      <c r="K132" s="188">
        <f>ROUND(P132*H132,2)</f>
        <v>0</v>
      </c>
      <c r="L132" s="189"/>
      <c r="M132" s="37"/>
      <c r="N132" s="190" t="s">
        <v>1</v>
      </c>
      <c r="O132" s="191" t="s">
        <v>41</v>
      </c>
      <c r="P132" s="192">
        <f>I132+J132</f>
        <v>0</v>
      </c>
      <c r="Q132" s="192">
        <f>ROUND(I132*H132,2)</f>
        <v>0</v>
      </c>
      <c r="R132" s="192">
        <f>ROUND(J132*H132,2)</f>
        <v>0</v>
      </c>
      <c r="S132" s="80"/>
      <c r="T132" s="193">
        <f>S132*H132</f>
        <v>0</v>
      </c>
      <c r="U132" s="193">
        <v>0</v>
      </c>
      <c r="V132" s="193">
        <f>U132*H132</f>
        <v>0</v>
      </c>
      <c r="W132" s="193">
        <v>0</v>
      </c>
      <c r="X132" s="194">
        <f>W132*H132</f>
        <v>0</v>
      </c>
      <c r="Y132" s="36"/>
      <c r="Z132" s="36"/>
      <c r="AA132" s="36"/>
      <c r="AB132" s="36"/>
      <c r="AC132" s="36"/>
      <c r="AD132" s="36"/>
      <c r="AE132" s="36"/>
      <c r="AR132" s="195" t="s">
        <v>135</v>
      </c>
      <c r="AT132" s="195" t="s">
        <v>131</v>
      </c>
      <c r="AU132" s="195" t="s">
        <v>136</v>
      </c>
      <c r="AY132" s="17" t="s">
        <v>128</v>
      </c>
      <c r="BE132" s="196">
        <f>IF(O132="základná",K132,0)</f>
        <v>0</v>
      </c>
      <c r="BF132" s="196">
        <f>IF(O132="znížená",K132,0)</f>
        <v>0</v>
      </c>
      <c r="BG132" s="196">
        <f>IF(O132="zákl. prenesená",K132,0)</f>
        <v>0</v>
      </c>
      <c r="BH132" s="196">
        <f>IF(O132="zníž. prenesená",K132,0)</f>
        <v>0</v>
      </c>
      <c r="BI132" s="196">
        <f>IF(O132="nulová",K132,0)</f>
        <v>0</v>
      </c>
      <c r="BJ132" s="17" t="s">
        <v>136</v>
      </c>
      <c r="BK132" s="196">
        <f>ROUND(P132*H132,2)</f>
        <v>0</v>
      </c>
      <c r="BL132" s="17" t="s">
        <v>135</v>
      </c>
      <c r="BM132" s="195" t="s">
        <v>153</v>
      </c>
    </row>
    <row r="133" s="13" customFormat="1">
      <c r="A133" s="13"/>
      <c r="B133" s="197"/>
      <c r="C133" s="13"/>
      <c r="D133" s="198" t="s">
        <v>154</v>
      </c>
      <c r="E133" s="199" t="s">
        <v>1</v>
      </c>
      <c r="F133" s="200" t="s">
        <v>155</v>
      </c>
      <c r="G133" s="13"/>
      <c r="H133" s="201">
        <v>117.44</v>
      </c>
      <c r="I133" s="202"/>
      <c r="J133" s="202"/>
      <c r="K133" s="13"/>
      <c r="L133" s="13"/>
      <c r="M133" s="197"/>
      <c r="N133" s="203"/>
      <c r="O133" s="204"/>
      <c r="P133" s="204"/>
      <c r="Q133" s="204"/>
      <c r="R133" s="204"/>
      <c r="S133" s="204"/>
      <c r="T133" s="204"/>
      <c r="U133" s="204"/>
      <c r="V133" s="204"/>
      <c r="W133" s="204"/>
      <c r="X133" s="205"/>
      <c r="Y133" s="13"/>
      <c r="Z133" s="13"/>
      <c r="AA133" s="13"/>
      <c r="AB133" s="13"/>
      <c r="AC133" s="13"/>
      <c r="AD133" s="13"/>
      <c r="AE133" s="13"/>
      <c r="AT133" s="199" t="s">
        <v>154</v>
      </c>
      <c r="AU133" s="199" t="s">
        <v>136</v>
      </c>
      <c r="AV133" s="13" t="s">
        <v>136</v>
      </c>
      <c r="AW133" s="13" t="s">
        <v>4</v>
      </c>
      <c r="AX133" s="13" t="s">
        <v>77</v>
      </c>
      <c r="AY133" s="199" t="s">
        <v>128</v>
      </c>
    </row>
    <row r="134" s="14" customFormat="1">
      <c r="A134" s="14"/>
      <c r="B134" s="206"/>
      <c r="C134" s="14"/>
      <c r="D134" s="198" t="s">
        <v>154</v>
      </c>
      <c r="E134" s="207" t="s">
        <v>1</v>
      </c>
      <c r="F134" s="208" t="s">
        <v>156</v>
      </c>
      <c r="G134" s="14"/>
      <c r="H134" s="209">
        <v>117.44</v>
      </c>
      <c r="I134" s="210"/>
      <c r="J134" s="210"/>
      <c r="K134" s="14"/>
      <c r="L134" s="14"/>
      <c r="M134" s="206"/>
      <c r="N134" s="211"/>
      <c r="O134" s="212"/>
      <c r="P134" s="212"/>
      <c r="Q134" s="212"/>
      <c r="R134" s="212"/>
      <c r="S134" s="212"/>
      <c r="T134" s="212"/>
      <c r="U134" s="212"/>
      <c r="V134" s="212"/>
      <c r="W134" s="212"/>
      <c r="X134" s="213"/>
      <c r="Y134" s="14"/>
      <c r="Z134" s="14"/>
      <c r="AA134" s="14"/>
      <c r="AB134" s="14"/>
      <c r="AC134" s="14"/>
      <c r="AD134" s="14"/>
      <c r="AE134" s="14"/>
      <c r="AT134" s="207" t="s">
        <v>154</v>
      </c>
      <c r="AU134" s="207" t="s">
        <v>136</v>
      </c>
      <c r="AV134" s="14" t="s">
        <v>135</v>
      </c>
      <c r="AW134" s="14" t="s">
        <v>4</v>
      </c>
      <c r="AX134" s="14" t="s">
        <v>85</v>
      </c>
      <c r="AY134" s="207" t="s">
        <v>128</v>
      </c>
    </row>
    <row r="135" s="2" customFormat="1" ht="24.15" customHeight="1">
      <c r="A135" s="36"/>
      <c r="B135" s="181"/>
      <c r="C135" s="182" t="s">
        <v>157</v>
      </c>
      <c r="D135" s="182" t="s">
        <v>131</v>
      </c>
      <c r="E135" s="183" t="s">
        <v>158</v>
      </c>
      <c r="F135" s="184" t="s">
        <v>159</v>
      </c>
      <c r="G135" s="185" t="s">
        <v>142</v>
      </c>
      <c r="H135" s="186">
        <v>11.744</v>
      </c>
      <c r="I135" s="187"/>
      <c r="J135" s="187"/>
      <c r="K135" s="188">
        <f>ROUND(P135*H135,2)</f>
        <v>0</v>
      </c>
      <c r="L135" s="189"/>
      <c r="M135" s="37"/>
      <c r="N135" s="190" t="s">
        <v>1</v>
      </c>
      <c r="O135" s="191" t="s">
        <v>41</v>
      </c>
      <c r="P135" s="192">
        <f>I135+J135</f>
        <v>0</v>
      </c>
      <c r="Q135" s="192">
        <f>ROUND(I135*H135,2)</f>
        <v>0</v>
      </c>
      <c r="R135" s="192">
        <f>ROUND(J135*H135,2)</f>
        <v>0</v>
      </c>
      <c r="S135" s="80"/>
      <c r="T135" s="193">
        <f>S135*H135</f>
        <v>0</v>
      </c>
      <c r="U135" s="193">
        <v>0</v>
      </c>
      <c r="V135" s="193">
        <f>U135*H135</f>
        <v>0</v>
      </c>
      <c r="W135" s="193">
        <v>0</v>
      </c>
      <c r="X135" s="194">
        <f>W135*H135</f>
        <v>0</v>
      </c>
      <c r="Y135" s="36"/>
      <c r="Z135" s="36"/>
      <c r="AA135" s="36"/>
      <c r="AB135" s="36"/>
      <c r="AC135" s="36"/>
      <c r="AD135" s="36"/>
      <c r="AE135" s="36"/>
      <c r="AR135" s="195" t="s">
        <v>135</v>
      </c>
      <c r="AT135" s="195" t="s">
        <v>131</v>
      </c>
      <c r="AU135" s="195" t="s">
        <v>136</v>
      </c>
      <c r="AY135" s="17" t="s">
        <v>128</v>
      </c>
      <c r="BE135" s="196">
        <f>IF(O135="základná",K135,0)</f>
        <v>0</v>
      </c>
      <c r="BF135" s="196">
        <f>IF(O135="znížená",K135,0)</f>
        <v>0</v>
      </c>
      <c r="BG135" s="196">
        <f>IF(O135="zákl. prenesená",K135,0)</f>
        <v>0</v>
      </c>
      <c r="BH135" s="196">
        <f>IF(O135="zníž. prenesená",K135,0)</f>
        <v>0</v>
      </c>
      <c r="BI135" s="196">
        <f>IF(O135="nulová",K135,0)</f>
        <v>0</v>
      </c>
      <c r="BJ135" s="17" t="s">
        <v>136</v>
      </c>
      <c r="BK135" s="196">
        <f>ROUND(P135*H135,2)</f>
        <v>0</v>
      </c>
      <c r="BL135" s="17" t="s">
        <v>135</v>
      </c>
      <c r="BM135" s="195" t="s">
        <v>160</v>
      </c>
    </row>
    <row r="136" s="2" customFormat="1" ht="24.15" customHeight="1">
      <c r="A136" s="36"/>
      <c r="B136" s="181"/>
      <c r="C136" s="182" t="s">
        <v>146</v>
      </c>
      <c r="D136" s="182" t="s">
        <v>131</v>
      </c>
      <c r="E136" s="183" t="s">
        <v>161</v>
      </c>
      <c r="F136" s="184" t="s">
        <v>162</v>
      </c>
      <c r="G136" s="185" t="s">
        <v>142</v>
      </c>
      <c r="H136" s="186">
        <v>23.488</v>
      </c>
      <c r="I136" s="187"/>
      <c r="J136" s="187"/>
      <c r="K136" s="188">
        <f>ROUND(P136*H136,2)</f>
        <v>0</v>
      </c>
      <c r="L136" s="189"/>
      <c r="M136" s="37"/>
      <c r="N136" s="190" t="s">
        <v>1</v>
      </c>
      <c r="O136" s="191" t="s">
        <v>41</v>
      </c>
      <c r="P136" s="192">
        <f>I136+J136</f>
        <v>0</v>
      </c>
      <c r="Q136" s="192">
        <f>ROUND(I136*H136,2)</f>
        <v>0</v>
      </c>
      <c r="R136" s="192">
        <f>ROUND(J136*H136,2)</f>
        <v>0</v>
      </c>
      <c r="S136" s="80"/>
      <c r="T136" s="193">
        <f>S136*H136</f>
        <v>0</v>
      </c>
      <c r="U136" s="193">
        <v>0</v>
      </c>
      <c r="V136" s="193">
        <f>U136*H136</f>
        <v>0</v>
      </c>
      <c r="W136" s="193">
        <v>0</v>
      </c>
      <c r="X136" s="194">
        <f>W136*H136</f>
        <v>0</v>
      </c>
      <c r="Y136" s="36"/>
      <c r="Z136" s="36"/>
      <c r="AA136" s="36"/>
      <c r="AB136" s="36"/>
      <c r="AC136" s="36"/>
      <c r="AD136" s="36"/>
      <c r="AE136" s="36"/>
      <c r="AR136" s="195" t="s">
        <v>135</v>
      </c>
      <c r="AT136" s="195" t="s">
        <v>131</v>
      </c>
      <c r="AU136" s="195" t="s">
        <v>136</v>
      </c>
      <c r="AY136" s="17" t="s">
        <v>128</v>
      </c>
      <c r="BE136" s="196">
        <f>IF(O136="základná",K136,0)</f>
        <v>0</v>
      </c>
      <c r="BF136" s="196">
        <f>IF(O136="znížená",K136,0)</f>
        <v>0</v>
      </c>
      <c r="BG136" s="196">
        <f>IF(O136="zákl. prenesená",K136,0)</f>
        <v>0</v>
      </c>
      <c r="BH136" s="196">
        <f>IF(O136="zníž. prenesená",K136,0)</f>
        <v>0</v>
      </c>
      <c r="BI136" s="196">
        <f>IF(O136="nulová",K136,0)</f>
        <v>0</v>
      </c>
      <c r="BJ136" s="17" t="s">
        <v>136</v>
      </c>
      <c r="BK136" s="196">
        <f>ROUND(P136*H136,2)</f>
        <v>0</v>
      </c>
      <c r="BL136" s="17" t="s">
        <v>135</v>
      </c>
      <c r="BM136" s="195" t="s">
        <v>163</v>
      </c>
    </row>
    <row r="137" s="13" customFormat="1">
      <c r="A137" s="13"/>
      <c r="B137" s="197"/>
      <c r="C137" s="13"/>
      <c r="D137" s="198" t="s">
        <v>154</v>
      </c>
      <c r="E137" s="199" t="s">
        <v>1</v>
      </c>
      <c r="F137" s="200" t="s">
        <v>164</v>
      </c>
      <c r="G137" s="13"/>
      <c r="H137" s="201">
        <v>23.488</v>
      </c>
      <c r="I137" s="202"/>
      <c r="J137" s="202"/>
      <c r="K137" s="13"/>
      <c r="L137" s="13"/>
      <c r="M137" s="197"/>
      <c r="N137" s="203"/>
      <c r="O137" s="204"/>
      <c r="P137" s="204"/>
      <c r="Q137" s="204"/>
      <c r="R137" s="204"/>
      <c r="S137" s="204"/>
      <c r="T137" s="204"/>
      <c r="U137" s="204"/>
      <c r="V137" s="204"/>
      <c r="W137" s="204"/>
      <c r="X137" s="205"/>
      <c r="Y137" s="13"/>
      <c r="Z137" s="13"/>
      <c r="AA137" s="13"/>
      <c r="AB137" s="13"/>
      <c r="AC137" s="13"/>
      <c r="AD137" s="13"/>
      <c r="AE137" s="13"/>
      <c r="AT137" s="199" t="s">
        <v>154</v>
      </c>
      <c r="AU137" s="199" t="s">
        <v>136</v>
      </c>
      <c r="AV137" s="13" t="s">
        <v>136</v>
      </c>
      <c r="AW137" s="13" t="s">
        <v>4</v>
      </c>
      <c r="AX137" s="13" t="s">
        <v>77</v>
      </c>
      <c r="AY137" s="199" t="s">
        <v>128</v>
      </c>
    </row>
    <row r="138" s="14" customFormat="1">
      <c r="A138" s="14"/>
      <c r="B138" s="206"/>
      <c r="C138" s="14"/>
      <c r="D138" s="198" t="s">
        <v>154</v>
      </c>
      <c r="E138" s="207" t="s">
        <v>1</v>
      </c>
      <c r="F138" s="208" t="s">
        <v>156</v>
      </c>
      <c r="G138" s="14"/>
      <c r="H138" s="209">
        <v>23.488</v>
      </c>
      <c r="I138" s="210"/>
      <c r="J138" s="210"/>
      <c r="K138" s="14"/>
      <c r="L138" s="14"/>
      <c r="M138" s="206"/>
      <c r="N138" s="211"/>
      <c r="O138" s="212"/>
      <c r="P138" s="212"/>
      <c r="Q138" s="212"/>
      <c r="R138" s="212"/>
      <c r="S138" s="212"/>
      <c r="T138" s="212"/>
      <c r="U138" s="212"/>
      <c r="V138" s="212"/>
      <c r="W138" s="212"/>
      <c r="X138" s="213"/>
      <c r="Y138" s="14"/>
      <c r="Z138" s="14"/>
      <c r="AA138" s="14"/>
      <c r="AB138" s="14"/>
      <c r="AC138" s="14"/>
      <c r="AD138" s="14"/>
      <c r="AE138" s="14"/>
      <c r="AT138" s="207" t="s">
        <v>154</v>
      </c>
      <c r="AU138" s="207" t="s">
        <v>136</v>
      </c>
      <c r="AV138" s="14" t="s">
        <v>135</v>
      </c>
      <c r="AW138" s="14" t="s">
        <v>4</v>
      </c>
      <c r="AX138" s="14" t="s">
        <v>85</v>
      </c>
      <c r="AY138" s="207" t="s">
        <v>128</v>
      </c>
    </row>
    <row r="139" s="2" customFormat="1" ht="24.15" customHeight="1">
      <c r="A139" s="36"/>
      <c r="B139" s="181"/>
      <c r="C139" s="182" t="s">
        <v>129</v>
      </c>
      <c r="D139" s="182" t="s">
        <v>131</v>
      </c>
      <c r="E139" s="183" t="s">
        <v>165</v>
      </c>
      <c r="F139" s="184" t="s">
        <v>166</v>
      </c>
      <c r="G139" s="185" t="s">
        <v>142</v>
      </c>
      <c r="H139" s="186">
        <v>11.744</v>
      </c>
      <c r="I139" s="187"/>
      <c r="J139" s="187"/>
      <c r="K139" s="188">
        <f>ROUND(P139*H139,2)</f>
        <v>0</v>
      </c>
      <c r="L139" s="189"/>
      <c r="M139" s="37"/>
      <c r="N139" s="190" t="s">
        <v>1</v>
      </c>
      <c r="O139" s="191" t="s">
        <v>41</v>
      </c>
      <c r="P139" s="192">
        <f>I139+J139</f>
        <v>0</v>
      </c>
      <c r="Q139" s="192">
        <f>ROUND(I139*H139,2)</f>
        <v>0</v>
      </c>
      <c r="R139" s="192">
        <f>ROUND(J139*H139,2)</f>
        <v>0</v>
      </c>
      <c r="S139" s="80"/>
      <c r="T139" s="193">
        <f>S139*H139</f>
        <v>0</v>
      </c>
      <c r="U139" s="193">
        <v>0</v>
      </c>
      <c r="V139" s="193">
        <f>U139*H139</f>
        <v>0</v>
      </c>
      <c r="W139" s="193">
        <v>0</v>
      </c>
      <c r="X139" s="194">
        <f>W139*H139</f>
        <v>0</v>
      </c>
      <c r="Y139" s="36"/>
      <c r="Z139" s="36"/>
      <c r="AA139" s="36"/>
      <c r="AB139" s="36"/>
      <c r="AC139" s="36"/>
      <c r="AD139" s="36"/>
      <c r="AE139" s="36"/>
      <c r="AR139" s="195" t="s">
        <v>135</v>
      </c>
      <c r="AT139" s="195" t="s">
        <v>131</v>
      </c>
      <c r="AU139" s="195" t="s">
        <v>136</v>
      </c>
      <c r="AY139" s="17" t="s">
        <v>128</v>
      </c>
      <c r="BE139" s="196">
        <f>IF(O139="základná",K139,0)</f>
        <v>0</v>
      </c>
      <c r="BF139" s="196">
        <f>IF(O139="znížená",K139,0)</f>
        <v>0</v>
      </c>
      <c r="BG139" s="196">
        <f>IF(O139="zákl. prenesená",K139,0)</f>
        <v>0</v>
      </c>
      <c r="BH139" s="196">
        <f>IF(O139="zníž. prenesená",K139,0)</f>
        <v>0</v>
      </c>
      <c r="BI139" s="196">
        <f>IF(O139="nulová",K139,0)</f>
        <v>0</v>
      </c>
      <c r="BJ139" s="17" t="s">
        <v>136</v>
      </c>
      <c r="BK139" s="196">
        <f>ROUND(P139*H139,2)</f>
        <v>0</v>
      </c>
      <c r="BL139" s="17" t="s">
        <v>135</v>
      </c>
      <c r="BM139" s="195" t="s">
        <v>167</v>
      </c>
    </row>
    <row r="140" s="12" customFormat="1" ht="22.8" customHeight="1">
      <c r="A140" s="12"/>
      <c r="B140" s="167"/>
      <c r="C140" s="12"/>
      <c r="D140" s="168" t="s">
        <v>76</v>
      </c>
      <c r="E140" s="179" t="s">
        <v>168</v>
      </c>
      <c r="F140" s="179" t="s">
        <v>169</v>
      </c>
      <c r="G140" s="12"/>
      <c r="H140" s="12"/>
      <c r="I140" s="170"/>
      <c r="J140" s="170"/>
      <c r="K140" s="180">
        <f>BK140</f>
        <v>0</v>
      </c>
      <c r="L140" s="12"/>
      <c r="M140" s="167"/>
      <c r="N140" s="172"/>
      <c r="O140" s="173"/>
      <c r="P140" s="173"/>
      <c r="Q140" s="174">
        <f>Q141</f>
        <v>0</v>
      </c>
      <c r="R140" s="174">
        <f>R141</f>
        <v>0</v>
      </c>
      <c r="S140" s="173"/>
      <c r="T140" s="175">
        <f>T141</f>
        <v>0</v>
      </c>
      <c r="U140" s="173"/>
      <c r="V140" s="175">
        <f>V141</f>
        <v>0</v>
      </c>
      <c r="W140" s="173"/>
      <c r="X140" s="176">
        <f>X141</f>
        <v>0</v>
      </c>
      <c r="Y140" s="12"/>
      <c r="Z140" s="12"/>
      <c r="AA140" s="12"/>
      <c r="AB140" s="12"/>
      <c r="AC140" s="12"/>
      <c r="AD140" s="12"/>
      <c r="AE140" s="12"/>
      <c r="AR140" s="168" t="s">
        <v>85</v>
      </c>
      <c r="AT140" s="177" t="s">
        <v>76</v>
      </c>
      <c r="AU140" s="177" t="s">
        <v>85</v>
      </c>
      <c r="AY140" s="168" t="s">
        <v>128</v>
      </c>
      <c r="BK140" s="178">
        <f>BK141</f>
        <v>0</v>
      </c>
    </row>
    <row r="141" s="2" customFormat="1" ht="24.15" customHeight="1">
      <c r="A141" s="36"/>
      <c r="B141" s="181"/>
      <c r="C141" s="182" t="s">
        <v>150</v>
      </c>
      <c r="D141" s="182" t="s">
        <v>131</v>
      </c>
      <c r="E141" s="183" t="s">
        <v>170</v>
      </c>
      <c r="F141" s="184" t="s">
        <v>171</v>
      </c>
      <c r="G141" s="185" t="s">
        <v>142</v>
      </c>
      <c r="H141" s="186">
        <v>8.5999999999999996</v>
      </c>
      <c r="I141" s="187"/>
      <c r="J141" s="187"/>
      <c r="K141" s="188">
        <f>ROUND(P141*H141,2)</f>
        <v>0</v>
      </c>
      <c r="L141" s="189"/>
      <c r="M141" s="37"/>
      <c r="N141" s="190" t="s">
        <v>1</v>
      </c>
      <c r="O141" s="191" t="s">
        <v>41</v>
      </c>
      <c r="P141" s="192">
        <f>I141+J141</f>
        <v>0</v>
      </c>
      <c r="Q141" s="192">
        <f>ROUND(I141*H141,2)</f>
        <v>0</v>
      </c>
      <c r="R141" s="192">
        <f>ROUND(J141*H141,2)</f>
        <v>0</v>
      </c>
      <c r="S141" s="80"/>
      <c r="T141" s="193">
        <f>S141*H141</f>
        <v>0</v>
      </c>
      <c r="U141" s="193">
        <v>0</v>
      </c>
      <c r="V141" s="193">
        <f>U141*H141</f>
        <v>0</v>
      </c>
      <c r="W141" s="193">
        <v>0</v>
      </c>
      <c r="X141" s="194">
        <f>W141*H141</f>
        <v>0</v>
      </c>
      <c r="Y141" s="36"/>
      <c r="Z141" s="36"/>
      <c r="AA141" s="36"/>
      <c r="AB141" s="36"/>
      <c r="AC141" s="36"/>
      <c r="AD141" s="36"/>
      <c r="AE141" s="36"/>
      <c r="AR141" s="195" t="s">
        <v>135</v>
      </c>
      <c r="AT141" s="195" t="s">
        <v>131</v>
      </c>
      <c r="AU141" s="195" t="s">
        <v>136</v>
      </c>
      <c r="AY141" s="17" t="s">
        <v>128</v>
      </c>
      <c r="BE141" s="196">
        <f>IF(O141="základná",K141,0)</f>
        <v>0</v>
      </c>
      <c r="BF141" s="196">
        <f>IF(O141="znížená",K141,0)</f>
        <v>0</v>
      </c>
      <c r="BG141" s="196">
        <f>IF(O141="zákl. prenesená",K141,0)</f>
        <v>0</v>
      </c>
      <c r="BH141" s="196">
        <f>IF(O141="zníž. prenesená",K141,0)</f>
        <v>0</v>
      </c>
      <c r="BI141" s="196">
        <f>IF(O141="nulová",K141,0)</f>
        <v>0</v>
      </c>
      <c r="BJ141" s="17" t="s">
        <v>136</v>
      </c>
      <c r="BK141" s="196">
        <f>ROUND(P141*H141,2)</f>
        <v>0</v>
      </c>
      <c r="BL141" s="17" t="s">
        <v>135</v>
      </c>
      <c r="BM141" s="195" t="s">
        <v>8</v>
      </c>
    </row>
    <row r="142" s="12" customFormat="1" ht="25.92" customHeight="1">
      <c r="A142" s="12"/>
      <c r="B142" s="167"/>
      <c r="C142" s="12"/>
      <c r="D142" s="168" t="s">
        <v>76</v>
      </c>
      <c r="E142" s="169" t="s">
        <v>172</v>
      </c>
      <c r="F142" s="169" t="s">
        <v>173</v>
      </c>
      <c r="G142" s="12"/>
      <c r="H142" s="12"/>
      <c r="I142" s="170"/>
      <c r="J142" s="170"/>
      <c r="K142" s="171">
        <f>BK142</f>
        <v>0</v>
      </c>
      <c r="L142" s="12"/>
      <c r="M142" s="167"/>
      <c r="N142" s="172"/>
      <c r="O142" s="173"/>
      <c r="P142" s="173"/>
      <c r="Q142" s="174">
        <f>Q143+Q149+Q164+Q167</f>
        <v>0</v>
      </c>
      <c r="R142" s="174">
        <f>R143+R149+R164+R167</f>
        <v>0</v>
      </c>
      <c r="S142" s="173"/>
      <c r="T142" s="175">
        <f>T143+T149+T164+T167</f>
        <v>0</v>
      </c>
      <c r="U142" s="173"/>
      <c r="V142" s="175">
        <f>V143+V149+V164+V167</f>
        <v>0.051497519999999998</v>
      </c>
      <c r="W142" s="173"/>
      <c r="X142" s="176">
        <f>X143+X149+X164+X167</f>
        <v>0</v>
      </c>
      <c r="Y142" s="12"/>
      <c r="Z142" s="12"/>
      <c r="AA142" s="12"/>
      <c r="AB142" s="12"/>
      <c r="AC142" s="12"/>
      <c r="AD142" s="12"/>
      <c r="AE142" s="12"/>
      <c r="AR142" s="168" t="s">
        <v>136</v>
      </c>
      <c r="AT142" s="177" t="s">
        <v>76</v>
      </c>
      <c r="AU142" s="177" t="s">
        <v>77</v>
      </c>
      <c r="AY142" s="168" t="s">
        <v>128</v>
      </c>
      <c r="BK142" s="178">
        <f>BK143+BK149+BK164+BK167</f>
        <v>0</v>
      </c>
    </row>
    <row r="143" s="12" customFormat="1" ht="22.8" customHeight="1">
      <c r="A143" s="12"/>
      <c r="B143" s="167"/>
      <c r="C143" s="12"/>
      <c r="D143" s="168" t="s">
        <v>76</v>
      </c>
      <c r="E143" s="179" t="s">
        <v>174</v>
      </c>
      <c r="F143" s="179" t="s">
        <v>175</v>
      </c>
      <c r="G143" s="12"/>
      <c r="H143" s="12"/>
      <c r="I143" s="170"/>
      <c r="J143" s="170"/>
      <c r="K143" s="180">
        <f>BK143</f>
        <v>0</v>
      </c>
      <c r="L143" s="12"/>
      <c r="M143" s="167"/>
      <c r="N143" s="172"/>
      <c r="O143" s="173"/>
      <c r="P143" s="173"/>
      <c r="Q143" s="174">
        <f>SUM(Q144:Q148)</f>
        <v>0</v>
      </c>
      <c r="R143" s="174">
        <f>SUM(R144:R148)</f>
        <v>0</v>
      </c>
      <c r="S143" s="173"/>
      <c r="T143" s="175">
        <f>SUM(T144:T148)</f>
        <v>0</v>
      </c>
      <c r="U143" s="173"/>
      <c r="V143" s="175">
        <f>SUM(V144:V148)</f>
        <v>0.051497519999999998</v>
      </c>
      <c r="W143" s="173"/>
      <c r="X143" s="176">
        <f>SUM(X144:X148)</f>
        <v>0</v>
      </c>
      <c r="Y143" s="12"/>
      <c r="Z143" s="12"/>
      <c r="AA143" s="12"/>
      <c r="AB143" s="12"/>
      <c r="AC143" s="12"/>
      <c r="AD143" s="12"/>
      <c r="AE143" s="12"/>
      <c r="AR143" s="168" t="s">
        <v>136</v>
      </c>
      <c r="AT143" s="177" t="s">
        <v>76</v>
      </c>
      <c r="AU143" s="177" t="s">
        <v>85</v>
      </c>
      <c r="AY143" s="168" t="s">
        <v>128</v>
      </c>
      <c r="BK143" s="178">
        <f>SUM(BK144:BK148)</f>
        <v>0</v>
      </c>
    </row>
    <row r="144" s="2" customFormat="1" ht="33" customHeight="1">
      <c r="A144" s="36"/>
      <c r="B144" s="181"/>
      <c r="C144" s="182" t="s">
        <v>176</v>
      </c>
      <c r="D144" s="182" t="s">
        <v>131</v>
      </c>
      <c r="E144" s="183" t="s">
        <v>177</v>
      </c>
      <c r="F144" s="184" t="s">
        <v>178</v>
      </c>
      <c r="G144" s="185" t="s">
        <v>179</v>
      </c>
      <c r="H144" s="186">
        <v>229</v>
      </c>
      <c r="I144" s="187"/>
      <c r="J144" s="187"/>
      <c r="K144" s="188">
        <f>ROUND(P144*H144,2)</f>
        <v>0</v>
      </c>
      <c r="L144" s="189"/>
      <c r="M144" s="37"/>
      <c r="N144" s="190" t="s">
        <v>1</v>
      </c>
      <c r="O144" s="191" t="s">
        <v>41</v>
      </c>
      <c r="P144" s="192">
        <f>I144+J144</f>
        <v>0</v>
      </c>
      <c r="Q144" s="192">
        <f>ROUND(I144*H144,2)</f>
        <v>0</v>
      </c>
      <c r="R144" s="192">
        <f>ROUND(J144*H144,2)</f>
        <v>0</v>
      </c>
      <c r="S144" s="80"/>
      <c r="T144" s="193">
        <f>S144*H144</f>
        <v>0</v>
      </c>
      <c r="U144" s="193">
        <v>0.00022488</v>
      </c>
      <c r="V144" s="193">
        <f>U144*H144</f>
        <v>0.051497519999999998</v>
      </c>
      <c r="W144" s="193">
        <v>0</v>
      </c>
      <c r="X144" s="194">
        <f>W144*H144</f>
        <v>0</v>
      </c>
      <c r="Y144" s="36"/>
      <c r="Z144" s="36"/>
      <c r="AA144" s="36"/>
      <c r="AB144" s="36"/>
      <c r="AC144" s="36"/>
      <c r="AD144" s="36"/>
      <c r="AE144" s="36"/>
      <c r="AR144" s="195" t="s">
        <v>163</v>
      </c>
      <c r="AT144" s="195" t="s">
        <v>131</v>
      </c>
      <c r="AU144" s="195" t="s">
        <v>136</v>
      </c>
      <c r="AY144" s="17" t="s">
        <v>128</v>
      </c>
      <c r="BE144" s="196">
        <f>IF(O144="základná",K144,0)</f>
        <v>0</v>
      </c>
      <c r="BF144" s="196">
        <f>IF(O144="znížená",K144,0)</f>
        <v>0</v>
      </c>
      <c r="BG144" s="196">
        <f>IF(O144="zákl. prenesená",K144,0)</f>
        <v>0</v>
      </c>
      <c r="BH144" s="196">
        <f>IF(O144="zníž. prenesená",K144,0)</f>
        <v>0</v>
      </c>
      <c r="BI144" s="196">
        <f>IF(O144="nulová",K144,0)</f>
        <v>0</v>
      </c>
      <c r="BJ144" s="17" t="s">
        <v>136</v>
      </c>
      <c r="BK144" s="196">
        <f>ROUND(P144*H144,2)</f>
        <v>0</v>
      </c>
      <c r="BL144" s="17" t="s">
        <v>163</v>
      </c>
      <c r="BM144" s="195" t="s">
        <v>180</v>
      </c>
    </row>
    <row r="145" s="2" customFormat="1" ht="16.5" customHeight="1">
      <c r="A145" s="36"/>
      <c r="B145" s="181"/>
      <c r="C145" s="182" t="s">
        <v>181</v>
      </c>
      <c r="D145" s="182" t="s">
        <v>131</v>
      </c>
      <c r="E145" s="183" t="s">
        <v>182</v>
      </c>
      <c r="F145" s="184" t="s">
        <v>183</v>
      </c>
      <c r="G145" s="185" t="s">
        <v>179</v>
      </c>
      <c r="H145" s="186">
        <v>229</v>
      </c>
      <c r="I145" s="187"/>
      <c r="J145" s="187"/>
      <c r="K145" s="188">
        <f>ROUND(P145*H145,2)</f>
        <v>0</v>
      </c>
      <c r="L145" s="189"/>
      <c r="M145" s="37"/>
      <c r="N145" s="190" t="s">
        <v>1</v>
      </c>
      <c r="O145" s="191" t="s">
        <v>41</v>
      </c>
      <c r="P145" s="192">
        <f>I145+J145</f>
        <v>0</v>
      </c>
      <c r="Q145" s="192">
        <f>ROUND(I145*H145,2)</f>
        <v>0</v>
      </c>
      <c r="R145" s="192">
        <f>ROUND(J145*H145,2)</f>
        <v>0</v>
      </c>
      <c r="S145" s="80"/>
      <c r="T145" s="193">
        <f>S145*H145</f>
        <v>0</v>
      </c>
      <c r="U145" s="193">
        <v>0</v>
      </c>
      <c r="V145" s="193">
        <f>U145*H145</f>
        <v>0</v>
      </c>
      <c r="W145" s="193">
        <v>0</v>
      </c>
      <c r="X145" s="194">
        <f>W145*H145</f>
        <v>0</v>
      </c>
      <c r="Y145" s="36"/>
      <c r="Z145" s="36"/>
      <c r="AA145" s="36"/>
      <c r="AB145" s="36"/>
      <c r="AC145" s="36"/>
      <c r="AD145" s="36"/>
      <c r="AE145" s="36"/>
      <c r="AR145" s="195" t="s">
        <v>163</v>
      </c>
      <c r="AT145" s="195" t="s">
        <v>131</v>
      </c>
      <c r="AU145" s="195" t="s">
        <v>136</v>
      </c>
      <c r="AY145" s="17" t="s">
        <v>128</v>
      </c>
      <c r="BE145" s="196">
        <f>IF(O145="základná",K145,0)</f>
        <v>0</v>
      </c>
      <c r="BF145" s="196">
        <f>IF(O145="znížená",K145,0)</f>
        <v>0</v>
      </c>
      <c r="BG145" s="196">
        <f>IF(O145="zákl. prenesená",K145,0)</f>
        <v>0</v>
      </c>
      <c r="BH145" s="196">
        <f>IF(O145="zníž. prenesená",K145,0)</f>
        <v>0</v>
      </c>
      <c r="BI145" s="196">
        <f>IF(O145="nulová",K145,0)</f>
        <v>0</v>
      </c>
      <c r="BJ145" s="17" t="s">
        <v>136</v>
      </c>
      <c r="BK145" s="196">
        <f>ROUND(P145*H145,2)</f>
        <v>0</v>
      </c>
      <c r="BL145" s="17" t="s">
        <v>163</v>
      </c>
      <c r="BM145" s="195" t="s">
        <v>184</v>
      </c>
    </row>
    <row r="146" s="2" customFormat="1" ht="16.5" customHeight="1">
      <c r="A146" s="36"/>
      <c r="B146" s="181"/>
      <c r="C146" s="182" t="s">
        <v>153</v>
      </c>
      <c r="D146" s="182" t="s">
        <v>131</v>
      </c>
      <c r="E146" s="183" t="s">
        <v>185</v>
      </c>
      <c r="F146" s="184" t="s">
        <v>186</v>
      </c>
      <c r="G146" s="185" t="s">
        <v>179</v>
      </c>
      <c r="H146" s="186">
        <v>229</v>
      </c>
      <c r="I146" s="187"/>
      <c r="J146" s="187"/>
      <c r="K146" s="188">
        <f>ROUND(P146*H146,2)</f>
        <v>0</v>
      </c>
      <c r="L146" s="189"/>
      <c r="M146" s="37"/>
      <c r="N146" s="190" t="s">
        <v>1</v>
      </c>
      <c r="O146" s="191" t="s">
        <v>41</v>
      </c>
      <c r="P146" s="192">
        <f>I146+J146</f>
        <v>0</v>
      </c>
      <c r="Q146" s="192">
        <f>ROUND(I146*H146,2)</f>
        <v>0</v>
      </c>
      <c r="R146" s="192">
        <f>ROUND(J146*H146,2)</f>
        <v>0</v>
      </c>
      <c r="S146" s="80"/>
      <c r="T146" s="193">
        <f>S146*H146</f>
        <v>0</v>
      </c>
      <c r="U146" s="193">
        <v>0</v>
      </c>
      <c r="V146" s="193">
        <f>U146*H146</f>
        <v>0</v>
      </c>
      <c r="W146" s="193">
        <v>0</v>
      </c>
      <c r="X146" s="194">
        <f>W146*H146</f>
        <v>0</v>
      </c>
      <c r="Y146" s="36"/>
      <c r="Z146" s="36"/>
      <c r="AA146" s="36"/>
      <c r="AB146" s="36"/>
      <c r="AC146" s="36"/>
      <c r="AD146" s="36"/>
      <c r="AE146" s="36"/>
      <c r="AR146" s="195" t="s">
        <v>163</v>
      </c>
      <c r="AT146" s="195" t="s">
        <v>131</v>
      </c>
      <c r="AU146" s="195" t="s">
        <v>136</v>
      </c>
      <c r="AY146" s="17" t="s">
        <v>128</v>
      </c>
      <c r="BE146" s="196">
        <f>IF(O146="základná",K146,0)</f>
        <v>0</v>
      </c>
      <c r="BF146" s="196">
        <f>IF(O146="znížená",K146,0)</f>
        <v>0</v>
      </c>
      <c r="BG146" s="196">
        <f>IF(O146="zákl. prenesená",K146,0)</f>
        <v>0</v>
      </c>
      <c r="BH146" s="196">
        <f>IF(O146="zníž. prenesená",K146,0)</f>
        <v>0</v>
      </c>
      <c r="BI146" s="196">
        <f>IF(O146="nulová",K146,0)</f>
        <v>0</v>
      </c>
      <c r="BJ146" s="17" t="s">
        <v>136</v>
      </c>
      <c r="BK146" s="196">
        <f>ROUND(P146*H146,2)</f>
        <v>0</v>
      </c>
      <c r="BL146" s="17" t="s">
        <v>163</v>
      </c>
      <c r="BM146" s="195" t="s">
        <v>187</v>
      </c>
    </row>
    <row r="147" s="2" customFormat="1" ht="16.5" customHeight="1">
      <c r="A147" s="36"/>
      <c r="B147" s="181"/>
      <c r="C147" s="182" t="s">
        <v>188</v>
      </c>
      <c r="D147" s="182" t="s">
        <v>131</v>
      </c>
      <c r="E147" s="183" t="s">
        <v>189</v>
      </c>
      <c r="F147" s="184" t="s">
        <v>190</v>
      </c>
      <c r="G147" s="185" t="s">
        <v>179</v>
      </c>
      <c r="H147" s="186">
        <v>229</v>
      </c>
      <c r="I147" s="187"/>
      <c r="J147" s="187"/>
      <c r="K147" s="188">
        <f>ROUND(P147*H147,2)</f>
        <v>0</v>
      </c>
      <c r="L147" s="189"/>
      <c r="M147" s="37"/>
      <c r="N147" s="190" t="s">
        <v>1</v>
      </c>
      <c r="O147" s="191" t="s">
        <v>41</v>
      </c>
      <c r="P147" s="192">
        <f>I147+J147</f>
        <v>0</v>
      </c>
      <c r="Q147" s="192">
        <f>ROUND(I147*H147,2)</f>
        <v>0</v>
      </c>
      <c r="R147" s="192">
        <f>ROUND(J147*H147,2)</f>
        <v>0</v>
      </c>
      <c r="S147" s="80"/>
      <c r="T147" s="193">
        <f>S147*H147</f>
        <v>0</v>
      </c>
      <c r="U147" s="193">
        <v>0</v>
      </c>
      <c r="V147" s="193">
        <f>U147*H147</f>
        <v>0</v>
      </c>
      <c r="W147" s="193">
        <v>0</v>
      </c>
      <c r="X147" s="194">
        <f>W147*H147</f>
        <v>0</v>
      </c>
      <c r="Y147" s="36"/>
      <c r="Z147" s="36"/>
      <c r="AA147" s="36"/>
      <c r="AB147" s="36"/>
      <c r="AC147" s="36"/>
      <c r="AD147" s="36"/>
      <c r="AE147" s="36"/>
      <c r="AR147" s="195" t="s">
        <v>163</v>
      </c>
      <c r="AT147" s="195" t="s">
        <v>131</v>
      </c>
      <c r="AU147" s="195" t="s">
        <v>136</v>
      </c>
      <c r="AY147" s="17" t="s">
        <v>128</v>
      </c>
      <c r="BE147" s="196">
        <f>IF(O147="základná",K147,0)</f>
        <v>0</v>
      </c>
      <c r="BF147" s="196">
        <f>IF(O147="znížená",K147,0)</f>
        <v>0</v>
      </c>
      <c r="BG147" s="196">
        <f>IF(O147="zákl. prenesená",K147,0)</f>
        <v>0</v>
      </c>
      <c r="BH147" s="196">
        <f>IF(O147="zníž. prenesená",K147,0)</f>
        <v>0</v>
      </c>
      <c r="BI147" s="196">
        <f>IF(O147="nulová",K147,0)</f>
        <v>0</v>
      </c>
      <c r="BJ147" s="17" t="s">
        <v>136</v>
      </c>
      <c r="BK147" s="196">
        <f>ROUND(P147*H147,2)</f>
        <v>0</v>
      </c>
      <c r="BL147" s="17" t="s">
        <v>163</v>
      </c>
      <c r="BM147" s="195" t="s">
        <v>191</v>
      </c>
    </row>
    <row r="148" s="2" customFormat="1" ht="24.15" customHeight="1">
      <c r="A148" s="36"/>
      <c r="B148" s="181"/>
      <c r="C148" s="182" t="s">
        <v>160</v>
      </c>
      <c r="D148" s="182" t="s">
        <v>131</v>
      </c>
      <c r="E148" s="183" t="s">
        <v>192</v>
      </c>
      <c r="F148" s="184" t="s">
        <v>193</v>
      </c>
      <c r="G148" s="185" t="s">
        <v>194</v>
      </c>
      <c r="H148" s="214"/>
      <c r="I148" s="187"/>
      <c r="J148" s="187"/>
      <c r="K148" s="188">
        <f>ROUND(P148*H148,2)</f>
        <v>0</v>
      </c>
      <c r="L148" s="189"/>
      <c r="M148" s="37"/>
      <c r="N148" s="190" t="s">
        <v>1</v>
      </c>
      <c r="O148" s="191" t="s">
        <v>41</v>
      </c>
      <c r="P148" s="192">
        <f>I148+J148</f>
        <v>0</v>
      </c>
      <c r="Q148" s="192">
        <f>ROUND(I148*H148,2)</f>
        <v>0</v>
      </c>
      <c r="R148" s="192">
        <f>ROUND(J148*H148,2)</f>
        <v>0</v>
      </c>
      <c r="S148" s="80"/>
      <c r="T148" s="193">
        <f>S148*H148</f>
        <v>0</v>
      </c>
      <c r="U148" s="193">
        <v>0</v>
      </c>
      <c r="V148" s="193">
        <f>U148*H148</f>
        <v>0</v>
      </c>
      <c r="W148" s="193">
        <v>0</v>
      </c>
      <c r="X148" s="194">
        <f>W148*H148</f>
        <v>0</v>
      </c>
      <c r="Y148" s="36"/>
      <c r="Z148" s="36"/>
      <c r="AA148" s="36"/>
      <c r="AB148" s="36"/>
      <c r="AC148" s="36"/>
      <c r="AD148" s="36"/>
      <c r="AE148" s="36"/>
      <c r="AR148" s="195" t="s">
        <v>163</v>
      </c>
      <c r="AT148" s="195" t="s">
        <v>131</v>
      </c>
      <c r="AU148" s="195" t="s">
        <v>136</v>
      </c>
      <c r="AY148" s="17" t="s">
        <v>128</v>
      </c>
      <c r="BE148" s="196">
        <f>IF(O148="základná",K148,0)</f>
        <v>0</v>
      </c>
      <c r="BF148" s="196">
        <f>IF(O148="znížená",K148,0)</f>
        <v>0</v>
      </c>
      <c r="BG148" s="196">
        <f>IF(O148="zákl. prenesená",K148,0)</f>
        <v>0</v>
      </c>
      <c r="BH148" s="196">
        <f>IF(O148="zníž. prenesená",K148,0)</f>
        <v>0</v>
      </c>
      <c r="BI148" s="196">
        <f>IF(O148="nulová",K148,0)</f>
        <v>0</v>
      </c>
      <c r="BJ148" s="17" t="s">
        <v>136</v>
      </c>
      <c r="BK148" s="196">
        <f>ROUND(P148*H148,2)</f>
        <v>0</v>
      </c>
      <c r="BL148" s="17" t="s">
        <v>163</v>
      </c>
      <c r="BM148" s="195" t="s">
        <v>195</v>
      </c>
    </row>
    <row r="149" s="12" customFormat="1" ht="22.8" customHeight="1">
      <c r="A149" s="12"/>
      <c r="B149" s="167"/>
      <c r="C149" s="12"/>
      <c r="D149" s="168" t="s">
        <v>76</v>
      </c>
      <c r="E149" s="179" t="s">
        <v>196</v>
      </c>
      <c r="F149" s="179" t="s">
        <v>197</v>
      </c>
      <c r="G149" s="12"/>
      <c r="H149" s="12"/>
      <c r="I149" s="170"/>
      <c r="J149" s="170"/>
      <c r="K149" s="180">
        <f>BK149</f>
        <v>0</v>
      </c>
      <c r="L149" s="12"/>
      <c r="M149" s="167"/>
      <c r="N149" s="172"/>
      <c r="O149" s="173"/>
      <c r="P149" s="173"/>
      <c r="Q149" s="174">
        <f>SUM(Q150:Q163)</f>
        <v>0</v>
      </c>
      <c r="R149" s="174">
        <f>SUM(R150:R163)</f>
        <v>0</v>
      </c>
      <c r="S149" s="173"/>
      <c r="T149" s="175">
        <f>SUM(T150:T163)</f>
        <v>0</v>
      </c>
      <c r="U149" s="173"/>
      <c r="V149" s="175">
        <f>SUM(V150:V163)</f>
        <v>0</v>
      </c>
      <c r="W149" s="173"/>
      <c r="X149" s="176">
        <f>SUM(X150:X163)</f>
        <v>0</v>
      </c>
      <c r="Y149" s="12"/>
      <c r="Z149" s="12"/>
      <c r="AA149" s="12"/>
      <c r="AB149" s="12"/>
      <c r="AC149" s="12"/>
      <c r="AD149" s="12"/>
      <c r="AE149" s="12"/>
      <c r="AR149" s="168" t="s">
        <v>136</v>
      </c>
      <c r="AT149" s="177" t="s">
        <v>76</v>
      </c>
      <c r="AU149" s="177" t="s">
        <v>85</v>
      </c>
      <c r="AY149" s="168" t="s">
        <v>128</v>
      </c>
      <c r="BK149" s="178">
        <f>SUM(BK150:BK163)</f>
        <v>0</v>
      </c>
    </row>
    <row r="150" s="2" customFormat="1" ht="16.5" customHeight="1">
      <c r="A150" s="36"/>
      <c r="B150" s="181"/>
      <c r="C150" s="182" t="s">
        <v>198</v>
      </c>
      <c r="D150" s="182" t="s">
        <v>131</v>
      </c>
      <c r="E150" s="183" t="s">
        <v>199</v>
      </c>
      <c r="F150" s="184" t="s">
        <v>200</v>
      </c>
      <c r="G150" s="185" t="s">
        <v>134</v>
      </c>
      <c r="H150" s="186">
        <v>434.97000000000003</v>
      </c>
      <c r="I150" s="187"/>
      <c r="J150" s="187"/>
      <c r="K150" s="188">
        <f>ROUND(P150*H150,2)</f>
        <v>0</v>
      </c>
      <c r="L150" s="189"/>
      <c r="M150" s="37"/>
      <c r="N150" s="190" t="s">
        <v>1</v>
      </c>
      <c r="O150" s="191" t="s">
        <v>41</v>
      </c>
      <c r="P150" s="192">
        <f>I150+J150</f>
        <v>0</v>
      </c>
      <c r="Q150" s="192">
        <f>ROUND(I150*H150,2)</f>
        <v>0</v>
      </c>
      <c r="R150" s="192">
        <f>ROUND(J150*H150,2)</f>
        <v>0</v>
      </c>
      <c r="S150" s="80"/>
      <c r="T150" s="193">
        <f>S150*H150</f>
        <v>0</v>
      </c>
      <c r="U150" s="193">
        <v>0</v>
      </c>
      <c r="V150" s="193">
        <f>U150*H150</f>
        <v>0</v>
      </c>
      <c r="W150" s="193">
        <v>0</v>
      </c>
      <c r="X150" s="194">
        <f>W150*H150</f>
        <v>0</v>
      </c>
      <c r="Y150" s="36"/>
      <c r="Z150" s="36"/>
      <c r="AA150" s="36"/>
      <c r="AB150" s="36"/>
      <c r="AC150" s="36"/>
      <c r="AD150" s="36"/>
      <c r="AE150" s="36"/>
      <c r="AR150" s="195" t="s">
        <v>163</v>
      </c>
      <c r="AT150" s="195" t="s">
        <v>131</v>
      </c>
      <c r="AU150" s="195" t="s">
        <v>136</v>
      </c>
      <c r="AY150" s="17" t="s">
        <v>128</v>
      </c>
      <c r="BE150" s="196">
        <f>IF(O150="základná",K150,0)</f>
        <v>0</v>
      </c>
      <c r="BF150" s="196">
        <f>IF(O150="znížená",K150,0)</f>
        <v>0</v>
      </c>
      <c r="BG150" s="196">
        <f>IF(O150="zákl. prenesená",K150,0)</f>
        <v>0</v>
      </c>
      <c r="BH150" s="196">
        <f>IF(O150="zníž. prenesená",K150,0)</f>
        <v>0</v>
      </c>
      <c r="BI150" s="196">
        <f>IF(O150="nulová",K150,0)</f>
        <v>0</v>
      </c>
      <c r="BJ150" s="17" t="s">
        <v>136</v>
      </c>
      <c r="BK150" s="196">
        <f>ROUND(P150*H150,2)</f>
        <v>0</v>
      </c>
      <c r="BL150" s="17" t="s">
        <v>163</v>
      </c>
      <c r="BM150" s="195" t="s">
        <v>201</v>
      </c>
    </row>
    <row r="151" s="2" customFormat="1" ht="24.15" customHeight="1">
      <c r="A151" s="36"/>
      <c r="B151" s="181"/>
      <c r="C151" s="215" t="s">
        <v>163</v>
      </c>
      <c r="D151" s="215" t="s">
        <v>202</v>
      </c>
      <c r="E151" s="216" t="s">
        <v>203</v>
      </c>
      <c r="F151" s="217" t="s">
        <v>204</v>
      </c>
      <c r="G151" s="218" t="s">
        <v>205</v>
      </c>
      <c r="H151" s="219">
        <v>1</v>
      </c>
      <c r="I151" s="220"/>
      <c r="J151" s="221"/>
      <c r="K151" s="222">
        <f>ROUND(P151*H151,2)</f>
        <v>0</v>
      </c>
      <c r="L151" s="221"/>
      <c r="M151" s="223"/>
      <c r="N151" s="224" t="s">
        <v>1</v>
      </c>
      <c r="O151" s="191" t="s">
        <v>41</v>
      </c>
      <c r="P151" s="192">
        <f>I151+J151</f>
        <v>0</v>
      </c>
      <c r="Q151" s="192">
        <f>ROUND(I151*H151,2)</f>
        <v>0</v>
      </c>
      <c r="R151" s="192">
        <f>ROUND(J151*H151,2)</f>
        <v>0</v>
      </c>
      <c r="S151" s="80"/>
      <c r="T151" s="193">
        <f>S151*H151</f>
        <v>0</v>
      </c>
      <c r="U151" s="193">
        <v>0</v>
      </c>
      <c r="V151" s="193">
        <f>U151*H151</f>
        <v>0</v>
      </c>
      <c r="W151" s="193">
        <v>0</v>
      </c>
      <c r="X151" s="194">
        <f>W151*H151</f>
        <v>0</v>
      </c>
      <c r="Y151" s="36"/>
      <c r="Z151" s="36"/>
      <c r="AA151" s="36"/>
      <c r="AB151" s="36"/>
      <c r="AC151" s="36"/>
      <c r="AD151" s="36"/>
      <c r="AE151" s="36"/>
      <c r="AR151" s="195" t="s">
        <v>206</v>
      </c>
      <c r="AT151" s="195" t="s">
        <v>202</v>
      </c>
      <c r="AU151" s="195" t="s">
        <v>136</v>
      </c>
      <c r="AY151" s="17" t="s">
        <v>128</v>
      </c>
      <c r="BE151" s="196">
        <f>IF(O151="základná",K151,0)</f>
        <v>0</v>
      </c>
      <c r="BF151" s="196">
        <f>IF(O151="znížená",K151,0)</f>
        <v>0</v>
      </c>
      <c r="BG151" s="196">
        <f>IF(O151="zákl. prenesená",K151,0)</f>
        <v>0</v>
      </c>
      <c r="BH151" s="196">
        <f>IF(O151="zníž. prenesená",K151,0)</f>
        <v>0</v>
      </c>
      <c r="BI151" s="196">
        <f>IF(O151="nulová",K151,0)</f>
        <v>0</v>
      </c>
      <c r="BJ151" s="17" t="s">
        <v>136</v>
      </c>
      <c r="BK151" s="196">
        <f>ROUND(P151*H151,2)</f>
        <v>0</v>
      </c>
      <c r="BL151" s="17" t="s">
        <v>163</v>
      </c>
      <c r="BM151" s="195" t="s">
        <v>206</v>
      </c>
    </row>
    <row r="152" s="2" customFormat="1" ht="24.15" customHeight="1">
      <c r="A152" s="36"/>
      <c r="B152" s="181"/>
      <c r="C152" s="215" t="s">
        <v>207</v>
      </c>
      <c r="D152" s="215" t="s">
        <v>202</v>
      </c>
      <c r="E152" s="216" t="s">
        <v>208</v>
      </c>
      <c r="F152" s="217" t="s">
        <v>209</v>
      </c>
      <c r="G152" s="218" t="s">
        <v>205</v>
      </c>
      <c r="H152" s="219">
        <v>11</v>
      </c>
      <c r="I152" s="220"/>
      <c r="J152" s="221"/>
      <c r="K152" s="222">
        <f>ROUND(P152*H152,2)</f>
        <v>0</v>
      </c>
      <c r="L152" s="221"/>
      <c r="M152" s="223"/>
      <c r="N152" s="224" t="s">
        <v>1</v>
      </c>
      <c r="O152" s="191" t="s">
        <v>41</v>
      </c>
      <c r="P152" s="192">
        <f>I152+J152</f>
        <v>0</v>
      </c>
      <c r="Q152" s="192">
        <f>ROUND(I152*H152,2)</f>
        <v>0</v>
      </c>
      <c r="R152" s="192">
        <f>ROUND(J152*H152,2)</f>
        <v>0</v>
      </c>
      <c r="S152" s="80"/>
      <c r="T152" s="193">
        <f>S152*H152</f>
        <v>0</v>
      </c>
      <c r="U152" s="193">
        <v>0</v>
      </c>
      <c r="V152" s="193">
        <f>U152*H152</f>
        <v>0</v>
      </c>
      <c r="W152" s="193">
        <v>0</v>
      </c>
      <c r="X152" s="194">
        <f>W152*H152</f>
        <v>0</v>
      </c>
      <c r="Y152" s="36"/>
      <c r="Z152" s="36"/>
      <c r="AA152" s="36"/>
      <c r="AB152" s="36"/>
      <c r="AC152" s="36"/>
      <c r="AD152" s="36"/>
      <c r="AE152" s="36"/>
      <c r="AR152" s="195" t="s">
        <v>206</v>
      </c>
      <c r="AT152" s="195" t="s">
        <v>202</v>
      </c>
      <c r="AU152" s="195" t="s">
        <v>136</v>
      </c>
      <c r="AY152" s="17" t="s">
        <v>128</v>
      </c>
      <c r="BE152" s="196">
        <f>IF(O152="základná",K152,0)</f>
        <v>0</v>
      </c>
      <c r="BF152" s="196">
        <f>IF(O152="znížená",K152,0)</f>
        <v>0</v>
      </c>
      <c r="BG152" s="196">
        <f>IF(O152="zákl. prenesená",K152,0)</f>
        <v>0</v>
      </c>
      <c r="BH152" s="196">
        <f>IF(O152="zníž. prenesená",K152,0)</f>
        <v>0</v>
      </c>
      <c r="BI152" s="196">
        <f>IF(O152="nulová",K152,0)</f>
        <v>0</v>
      </c>
      <c r="BJ152" s="17" t="s">
        <v>136</v>
      </c>
      <c r="BK152" s="196">
        <f>ROUND(P152*H152,2)</f>
        <v>0</v>
      </c>
      <c r="BL152" s="17" t="s">
        <v>163</v>
      </c>
      <c r="BM152" s="195" t="s">
        <v>210</v>
      </c>
    </row>
    <row r="153" s="2" customFormat="1" ht="33" customHeight="1">
      <c r="A153" s="36"/>
      <c r="B153" s="181"/>
      <c r="C153" s="215" t="s">
        <v>167</v>
      </c>
      <c r="D153" s="215" t="s">
        <v>202</v>
      </c>
      <c r="E153" s="216" t="s">
        <v>211</v>
      </c>
      <c r="F153" s="217" t="s">
        <v>212</v>
      </c>
      <c r="G153" s="218" t="s">
        <v>205</v>
      </c>
      <c r="H153" s="219">
        <v>8</v>
      </c>
      <c r="I153" s="220"/>
      <c r="J153" s="221"/>
      <c r="K153" s="222">
        <f>ROUND(P153*H153,2)</f>
        <v>0</v>
      </c>
      <c r="L153" s="221"/>
      <c r="M153" s="223"/>
      <c r="N153" s="224" t="s">
        <v>1</v>
      </c>
      <c r="O153" s="191" t="s">
        <v>41</v>
      </c>
      <c r="P153" s="192">
        <f>I153+J153</f>
        <v>0</v>
      </c>
      <c r="Q153" s="192">
        <f>ROUND(I153*H153,2)</f>
        <v>0</v>
      </c>
      <c r="R153" s="192">
        <f>ROUND(J153*H153,2)</f>
        <v>0</v>
      </c>
      <c r="S153" s="80"/>
      <c r="T153" s="193">
        <f>S153*H153</f>
        <v>0</v>
      </c>
      <c r="U153" s="193">
        <v>0</v>
      </c>
      <c r="V153" s="193">
        <f>U153*H153</f>
        <v>0</v>
      </c>
      <c r="W153" s="193">
        <v>0</v>
      </c>
      <c r="X153" s="194">
        <f>W153*H153</f>
        <v>0</v>
      </c>
      <c r="Y153" s="36"/>
      <c r="Z153" s="36"/>
      <c r="AA153" s="36"/>
      <c r="AB153" s="36"/>
      <c r="AC153" s="36"/>
      <c r="AD153" s="36"/>
      <c r="AE153" s="36"/>
      <c r="AR153" s="195" t="s">
        <v>206</v>
      </c>
      <c r="AT153" s="195" t="s">
        <v>202</v>
      </c>
      <c r="AU153" s="195" t="s">
        <v>136</v>
      </c>
      <c r="AY153" s="17" t="s">
        <v>128</v>
      </c>
      <c r="BE153" s="196">
        <f>IF(O153="základná",K153,0)</f>
        <v>0</v>
      </c>
      <c r="BF153" s="196">
        <f>IF(O153="znížená",K153,0)</f>
        <v>0</v>
      </c>
      <c r="BG153" s="196">
        <f>IF(O153="zákl. prenesená",K153,0)</f>
        <v>0</v>
      </c>
      <c r="BH153" s="196">
        <f>IF(O153="zníž. prenesená",K153,0)</f>
        <v>0</v>
      </c>
      <c r="BI153" s="196">
        <f>IF(O153="nulová",K153,0)</f>
        <v>0</v>
      </c>
      <c r="BJ153" s="17" t="s">
        <v>136</v>
      </c>
      <c r="BK153" s="196">
        <f>ROUND(P153*H153,2)</f>
        <v>0</v>
      </c>
      <c r="BL153" s="17" t="s">
        <v>163</v>
      </c>
      <c r="BM153" s="195" t="s">
        <v>213</v>
      </c>
    </row>
    <row r="154" s="2" customFormat="1" ht="24.15" customHeight="1">
      <c r="A154" s="36"/>
      <c r="B154" s="181"/>
      <c r="C154" s="215" t="s">
        <v>214</v>
      </c>
      <c r="D154" s="215" t="s">
        <v>202</v>
      </c>
      <c r="E154" s="216" t="s">
        <v>215</v>
      </c>
      <c r="F154" s="217" t="s">
        <v>216</v>
      </c>
      <c r="G154" s="218" t="s">
        <v>205</v>
      </c>
      <c r="H154" s="219">
        <v>76</v>
      </c>
      <c r="I154" s="220"/>
      <c r="J154" s="221"/>
      <c r="K154" s="222">
        <f>ROUND(P154*H154,2)</f>
        <v>0</v>
      </c>
      <c r="L154" s="221"/>
      <c r="M154" s="223"/>
      <c r="N154" s="224" t="s">
        <v>1</v>
      </c>
      <c r="O154" s="191" t="s">
        <v>41</v>
      </c>
      <c r="P154" s="192">
        <f>I154+J154</f>
        <v>0</v>
      </c>
      <c r="Q154" s="192">
        <f>ROUND(I154*H154,2)</f>
        <v>0</v>
      </c>
      <c r="R154" s="192">
        <f>ROUND(J154*H154,2)</f>
        <v>0</v>
      </c>
      <c r="S154" s="80"/>
      <c r="T154" s="193">
        <f>S154*H154</f>
        <v>0</v>
      </c>
      <c r="U154" s="193">
        <v>0</v>
      </c>
      <c r="V154" s="193">
        <f>U154*H154</f>
        <v>0</v>
      </c>
      <c r="W154" s="193">
        <v>0</v>
      </c>
      <c r="X154" s="194">
        <f>W154*H154</f>
        <v>0</v>
      </c>
      <c r="Y154" s="36"/>
      <c r="Z154" s="36"/>
      <c r="AA154" s="36"/>
      <c r="AB154" s="36"/>
      <c r="AC154" s="36"/>
      <c r="AD154" s="36"/>
      <c r="AE154" s="36"/>
      <c r="AR154" s="195" t="s">
        <v>206</v>
      </c>
      <c r="AT154" s="195" t="s">
        <v>202</v>
      </c>
      <c r="AU154" s="195" t="s">
        <v>136</v>
      </c>
      <c r="AY154" s="17" t="s">
        <v>128</v>
      </c>
      <c r="BE154" s="196">
        <f>IF(O154="základná",K154,0)</f>
        <v>0</v>
      </c>
      <c r="BF154" s="196">
        <f>IF(O154="znížená",K154,0)</f>
        <v>0</v>
      </c>
      <c r="BG154" s="196">
        <f>IF(O154="zákl. prenesená",K154,0)</f>
        <v>0</v>
      </c>
      <c r="BH154" s="196">
        <f>IF(O154="zníž. prenesená",K154,0)</f>
        <v>0</v>
      </c>
      <c r="BI154" s="196">
        <f>IF(O154="nulová",K154,0)</f>
        <v>0</v>
      </c>
      <c r="BJ154" s="17" t="s">
        <v>136</v>
      </c>
      <c r="BK154" s="196">
        <f>ROUND(P154*H154,2)</f>
        <v>0</v>
      </c>
      <c r="BL154" s="17" t="s">
        <v>163</v>
      </c>
      <c r="BM154" s="195" t="s">
        <v>217</v>
      </c>
    </row>
    <row r="155" s="2" customFormat="1" ht="21.75" customHeight="1">
      <c r="A155" s="36"/>
      <c r="B155" s="181"/>
      <c r="C155" s="215" t="s">
        <v>8</v>
      </c>
      <c r="D155" s="215" t="s">
        <v>202</v>
      </c>
      <c r="E155" s="216" t="s">
        <v>218</v>
      </c>
      <c r="F155" s="217" t="s">
        <v>219</v>
      </c>
      <c r="G155" s="218" t="s">
        <v>205</v>
      </c>
      <c r="H155" s="219">
        <v>2</v>
      </c>
      <c r="I155" s="220"/>
      <c r="J155" s="221"/>
      <c r="K155" s="222">
        <f>ROUND(P155*H155,2)</f>
        <v>0</v>
      </c>
      <c r="L155" s="221"/>
      <c r="M155" s="223"/>
      <c r="N155" s="224" t="s">
        <v>1</v>
      </c>
      <c r="O155" s="191" t="s">
        <v>41</v>
      </c>
      <c r="P155" s="192">
        <f>I155+J155</f>
        <v>0</v>
      </c>
      <c r="Q155" s="192">
        <f>ROUND(I155*H155,2)</f>
        <v>0</v>
      </c>
      <c r="R155" s="192">
        <f>ROUND(J155*H155,2)</f>
        <v>0</v>
      </c>
      <c r="S155" s="80"/>
      <c r="T155" s="193">
        <f>S155*H155</f>
        <v>0</v>
      </c>
      <c r="U155" s="193">
        <v>0</v>
      </c>
      <c r="V155" s="193">
        <f>U155*H155</f>
        <v>0</v>
      </c>
      <c r="W155" s="193">
        <v>0</v>
      </c>
      <c r="X155" s="194">
        <f>W155*H155</f>
        <v>0</v>
      </c>
      <c r="Y155" s="36"/>
      <c r="Z155" s="36"/>
      <c r="AA155" s="36"/>
      <c r="AB155" s="36"/>
      <c r="AC155" s="36"/>
      <c r="AD155" s="36"/>
      <c r="AE155" s="36"/>
      <c r="AR155" s="195" t="s">
        <v>206</v>
      </c>
      <c r="AT155" s="195" t="s">
        <v>202</v>
      </c>
      <c r="AU155" s="195" t="s">
        <v>136</v>
      </c>
      <c r="AY155" s="17" t="s">
        <v>128</v>
      </c>
      <c r="BE155" s="196">
        <f>IF(O155="základná",K155,0)</f>
        <v>0</v>
      </c>
      <c r="BF155" s="196">
        <f>IF(O155="znížená",K155,0)</f>
        <v>0</v>
      </c>
      <c r="BG155" s="196">
        <f>IF(O155="zákl. prenesená",K155,0)</f>
        <v>0</v>
      </c>
      <c r="BH155" s="196">
        <f>IF(O155="zníž. prenesená",K155,0)</f>
        <v>0</v>
      </c>
      <c r="BI155" s="196">
        <f>IF(O155="nulová",K155,0)</f>
        <v>0</v>
      </c>
      <c r="BJ155" s="17" t="s">
        <v>136</v>
      </c>
      <c r="BK155" s="196">
        <f>ROUND(P155*H155,2)</f>
        <v>0</v>
      </c>
      <c r="BL155" s="17" t="s">
        <v>163</v>
      </c>
      <c r="BM155" s="195" t="s">
        <v>220</v>
      </c>
    </row>
    <row r="156" s="2" customFormat="1" ht="21.75" customHeight="1">
      <c r="A156" s="36"/>
      <c r="B156" s="181"/>
      <c r="C156" s="215" t="s">
        <v>221</v>
      </c>
      <c r="D156" s="215" t="s">
        <v>202</v>
      </c>
      <c r="E156" s="216" t="s">
        <v>222</v>
      </c>
      <c r="F156" s="217" t="s">
        <v>223</v>
      </c>
      <c r="G156" s="218" t="s">
        <v>205</v>
      </c>
      <c r="H156" s="219">
        <v>13</v>
      </c>
      <c r="I156" s="220"/>
      <c r="J156" s="221"/>
      <c r="K156" s="222">
        <f>ROUND(P156*H156,2)</f>
        <v>0</v>
      </c>
      <c r="L156" s="221"/>
      <c r="M156" s="223"/>
      <c r="N156" s="224" t="s">
        <v>1</v>
      </c>
      <c r="O156" s="191" t="s">
        <v>41</v>
      </c>
      <c r="P156" s="192">
        <f>I156+J156</f>
        <v>0</v>
      </c>
      <c r="Q156" s="192">
        <f>ROUND(I156*H156,2)</f>
        <v>0</v>
      </c>
      <c r="R156" s="192">
        <f>ROUND(J156*H156,2)</f>
        <v>0</v>
      </c>
      <c r="S156" s="80"/>
      <c r="T156" s="193">
        <f>S156*H156</f>
        <v>0</v>
      </c>
      <c r="U156" s="193">
        <v>0</v>
      </c>
      <c r="V156" s="193">
        <f>U156*H156</f>
        <v>0</v>
      </c>
      <c r="W156" s="193">
        <v>0</v>
      </c>
      <c r="X156" s="194">
        <f>W156*H156</f>
        <v>0</v>
      </c>
      <c r="Y156" s="36"/>
      <c r="Z156" s="36"/>
      <c r="AA156" s="36"/>
      <c r="AB156" s="36"/>
      <c r="AC156" s="36"/>
      <c r="AD156" s="36"/>
      <c r="AE156" s="36"/>
      <c r="AR156" s="195" t="s">
        <v>206</v>
      </c>
      <c r="AT156" s="195" t="s">
        <v>202</v>
      </c>
      <c r="AU156" s="195" t="s">
        <v>136</v>
      </c>
      <c r="AY156" s="17" t="s">
        <v>128</v>
      </c>
      <c r="BE156" s="196">
        <f>IF(O156="základná",K156,0)</f>
        <v>0</v>
      </c>
      <c r="BF156" s="196">
        <f>IF(O156="znížená",K156,0)</f>
        <v>0</v>
      </c>
      <c r="BG156" s="196">
        <f>IF(O156="zákl. prenesená",K156,0)</f>
        <v>0</v>
      </c>
      <c r="BH156" s="196">
        <f>IF(O156="zníž. prenesená",K156,0)</f>
        <v>0</v>
      </c>
      <c r="BI156" s="196">
        <f>IF(O156="nulová",K156,0)</f>
        <v>0</v>
      </c>
      <c r="BJ156" s="17" t="s">
        <v>136</v>
      </c>
      <c r="BK156" s="196">
        <f>ROUND(P156*H156,2)</f>
        <v>0</v>
      </c>
      <c r="BL156" s="17" t="s">
        <v>163</v>
      </c>
      <c r="BM156" s="195" t="s">
        <v>224</v>
      </c>
    </row>
    <row r="157" s="2" customFormat="1" ht="21.75" customHeight="1">
      <c r="A157" s="36"/>
      <c r="B157" s="181"/>
      <c r="C157" s="215" t="s">
        <v>184</v>
      </c>
      <c r="D157" s="215" t="s">
        <v>202</v>
      </c>
      <c r="E157" s="216" t="s">
        <v>225</v>
      </c>
      <c r="F157" s="217" t="s">
        <v>226</v>
      </c>
      <c r="G157" s="218" t="s">
        <v>205</v>
      </c>
      <c r="H157" s="219">
        <v>2</v>
      </c>
      <c r="I157" s="220"/>
      <c r="J157" s="221"/>
      <c r="K157" s="222">
        <f>ROUND(P157*H157,2)</f>
        <v>0</v>
      </c>
      <c r="L157" s="221"/>
      <c r="M157" s="223"/>
      <c r="N157" s="224" t="s">
        <v>1</v>
      </c>
      <c r="O157" s="191" t="s">
        <v>41</v>
      </c>
      <c r="P157" s="192">
        <f>I157+J157</f>
        <v>0</v>
      </c>
      <c r="Q157" s="192">
        <f>ROUND(I157*H157,2)</f>
        <v>0</v>
      </c>
      <c r="R157" s="192">
        <f>ROUND(J157*H157,2)</f>
        <v>0</v>
      </c>
      <c r="S157" s="80"/>
      <c r="T157" s="193">
        <f>S157*H157</f>
        <v>0</v>
      </c>
      <c r="U157" s="193">
        <v>0</v>
      </c>
      <c r="V157" s="193">
        <f>U157*H157</f>
        <v>0</v>
      </c>
      <c r="W157" s="193">
        <v>0</v>
      </c>
      <c r="X157" s="194">
        <f>W157*H157</f>
        <v>0</v>
      </c>
      <c r="Y157" s="36"/>
      <c r="Z157" s="36"/>
      <c r="AA157" s="36"/>
      <c r="AB157" s="36"/>
      <c r="AC157" s="36"/>
      <c r="AD157" s="36"/>
      <c r="AE157" s="36"/>
      <c r="AR157" s="195" t="s">
        <v>206</v>
      </c>
      <c r="AT157" s="195" t="s">
        <v>202</v>
      </c>
      <c r="AU157" s="195" t="s">
        <v>136</v>
      </c>
      <c r="AY157" s="17" t="s">
        <v>128</v>
      </c>
      <c r="BE157" s="196">
        <f>IF(O157="základná",K157,0)</f>
        <v>0</v>
      </c>
      <c r="BF157" s="196">
        <f>IF(O157="znížená",K157,0)</f>
        <v>0</v>
      </c>
      <c r="BG157" s="196">
        <f>IF(O157="zákl. prenesená",K157,0)</f>
        <v>0</v>
      </c>
      <c r="BH157" s="196">
        <f>IF(O157="zníž. prenesená",K157,0)</f>
        <v>0</v>
      </c>
      <c r="BI157" s="196">
        <f>IF(O157="nulová",K157,0)</f>
        <v>0</v>
      </c>
      <c r="BJ157" s="17" t="s">
        <v>136</v>
      </c>
      <c r="BK157" s="196">
        <f>ROUND(P157*H157,2)</f>
        <v>0</v>
      </c>
      <c r="BL157" s="17" t="s">
        <v>163</v>
      </c>
      <c r="BM157" s="195" t="s">
        <v>227</v>
      </c>
    </row>
    <row r="158" s="2" customFormat="1" ht="21.75" customHeight="1">
      <c r="A158" s="36"/>
      <c r="B158" s="181"/>
      <c r="C158" s="215" t="s">
        <v>228</v>
      </c>
      <c r="D158" s="215" t="s">
        <v>202</v>
      </c>
      <c r="E158" s="216" t="s">
        <v>229</v>
      </c>
      <c r="F158" s="217" t="s">
        <v>230</v>
      </c>
      <c r="G158" s="218" t="s">
        <v>205</v>
      </c>
      <c r="H158" s="219">
        <v>2</v>
      </c>
      <c r="I158" s="220"/>
      <c r="J158" s="221"/>
      <c r="K158" s="222">
        <f>ROUND(P158*H158,2)</f>
        <v>0</v>
      </c>
      <c r="L158" s="221"/>
      <c r="M158" s="223"/>
      <c r="N158" s="224" t="s">
        <v>1</v>
      </c>
      <c r="O158" s="191" t="s">
        <v>41</v>
      </c>
      <c r="P158" s="192">
        <f>I158+J158</f>
        <v>0</v>
      </c>
      <c r="Q158" s="192">
        <f>ROUND(I158*H158,2)</f>
        <v>0</v>
      </c>
      <c r="R158" s="192">
        <f>ROUND(J158*H158,2)</f>
        <v>0</v>
      </c>
      <c r="S158" s="80"/>
      <c r="T158" s="193">
        <f>S158*H158</f>
        <v>0</v>
      </c>
      <c r="U158" s="193">
        <v>0</v>
      </c>
      <c r="V158" s="193">
        <f>U158*H158</f>
        <v>0</v>
      </c>
      <c r="W158" s="193">
        <v>0</v>
      </c>
      <c r="X158" s="194">
        <f>W158*H158</f>
        <v>0</v>
      </c>
      <c r="Y158" s="36"/>
      <c r="Z158" s="36"/>
      <c r="AA158" s="36"/>
      <c r="AB158" s="36"/>
      <c r="AC158" s="36"/>
      <c r="AD158" s="36"/>
      <c r="AE158" s="36"/>
      <c r="AR158" s="195" t="s">
        <v>206</v>
      </c>
      <c r="AT158" s="195" t="s">
        <v>202</v>
      </c>
      <c r="AU158" s="195" t="s">
        <v>136</v>
      </c>
      <c r="AY158" s="17" t="s">
        <v>128</v>
      </c>
      <c r="BE158" s="196">
        <f>IF(O158="základná",K158,0)</f>
        <v>0</v>
      </c>
      <c r="BF158" s="196">
        <f>IF(O158="znížená",K158,0)</f>
        <v>0</v>
      </c>
      <c r="BG158" s="196">
        <f>IF(O158="zákl. prenesená",K158,0)</f>
        <v>0</v>
      </c>
      <c r="BH158" s="196">
        <f>IF(O158="zníž. prenesená",K158,0)</f>
        <v>0</v>
      </c>
      <c r="BI158" s="196">
        <f>IF(O158="nulová",K158,0)</f>
        <v>0</v>
      </c>
      <c r="BJ158" s="17" t="s">
        <v>136</v>
      </c>
      <c r="BK158" s="196">
        <f>ROUND(P158*H158,2)</f>
        <v>0</v>
      </c>
      <c r="BL158" s="17" t="s">
        <v>163</v>
      </c>
      <c r="BM158" s="195" t="s">
        <v>231</v>
      </c>
    </row>
    <row r="159" s="2" customFormat="1" ht="21.75" customHeight="1">
      <c r="A159" s="36"/>
      <c r="B159" s="181"/>
      <c r="C159" s="215" t="s">
        <v>187</v>
      </c>
      <c r="D159" s="215" t="s">
        <v>202</v>
      </c>
      <c r="E159" s="216" t="s">
        <v>232</v>
      </c>
      <c r="F159" s="217" t="s">
        <v>233</v>
      </c>
      <c r="G159" s="218" t="s">
        <v>205</v>
      </c>
      <c r="H159" s="219">
        <v>2</v>
      </c>
      <c r="I159" s="220"/>
      <c r="J159" s="221"/>
      <c r="K159" s="222">
        <f>ROUND(P159*H159,2)</f>
        <v>0</v>
      </c>
      <c r="L159" s="221"/>
      <c r="M159" s="223"/>
      <c r="N159" s="224" t="s">
        <v>1</v>
      </c>
      <c r="O159" s="191" t="s">
        <v>41</v>
      </c>
      <c r="P159" s="192">
        <f>I159+J159</f>
        <v>0</v>
      </c>
      <c r="Q159" s="192">
        <f>ROUND(I159*H159,2)</f>
        <v>0</v>
      </c>
      <c r="R159" s="192">
        <f>ROUND(J159*H159,2)</f>
        <v>0</v>
      </c>
      <c r="S159" s="80"/>
      <c r="T159" s="193">
        <f>S159*H159</f>
        <v>0</v>
      </c>
      <c r="U159" s="193">
        <v>0</v>
      </c>
      <c r="V159" s="193">
        <f>U159*H159</f>
        <v>0</v>
      </c>
      <c r="W159" s="193">
        <v>0</v>
      </c>
      <c r="X159" s="194">
        <f>W159*H159</f>
        <v>0</v>
      </c>
      <c r="Y159" s="36"/>
      <c r="Z159" s="36"/>
      <c r="AA159" s="36"/>
      <c r="AB159" s="36"/>
      <c r="AC159" s="36"/>
      <c r="AD159" s="36"/>
      <c r="AE159" s="36"/>
      <c r="AR159" s="195" t="s">
        <v>206</v>
      </c>
      <c r="AT159" s="195" t="s">
        <v>202</v>
      </c>
      <c r="AU159" s="195" t="s">
        <v>136</v>
      </c>
      <c r="AY159" s="17" t="s">
        <v>128</v>
      </c>
      <c r="BE159" s="196">
        <f>IF(O159="základná",K159,0)</f>
        <v>0</v>
      </c>
      <c r="BF159" s="196">
        <f>IF(O159="znížená",K159,0)</f>
        <v>0</v>
      </c>
      <c r="BG159" s="196">
        <f>IF(O159="zákl. prenesená",K159,0)</f>
        <v>0</v>
      </c>
      <c r="BH159" s="196">
        <f>IF(O159="zníž. prenesená",K159,0)</f>
        <v>0</v>
      </c>
      <c r="BI159" s="196">
        <f>IF(O159="nulová",K159,0)</f>
        <v>0</v>
      </c>
      <c r="BJ159" s="17" t="s">
        <v>136</v>
      </c>
      <c r="BK159" s="196">
        <f>ROUND(P159*H159,2)</f>
        <v>0</v>
      </c>
      <c r="BL159" s="17" t="s">
        <v>163</v>
      </c>
      <c r="BM159" s="195" t="s">
        <v>234</v>
      </c>
    </row>
    <row r="160" s="2" customFormat="1" ht="24.15" customHeight="1">
      <c r="A160" s="36"/>
      <c r="B160" s="181"/>
      <c r="C160" s="182" t="s">
        <v>235</v>
      </c>
      <c r="D160" s="182" t="s">
        <v>131</v>
      </c>
      <c r="E160" s="183" t="s">
        <v>236</v>
      </c>
      <c r="F160" s="184" t="s">
        <v>237</v>
      </c>
      <c r="G160" s="185" t="s">
        <v>238</v>
      </c>
      <c r="H160" s="186">
        <v>1</v>
      </c>
      <c r="I160" s="187"/>
      <c r="J160" s="187"/>
      <c r="K160" s="188">
        <f>ROUND(P160*H160,2)</f>
        <v>0</v>
      </c>
      <c r="L160" s="189"/>
      <c r="M160" s="37"/>
      <c r="N160" s="190" t="s">
        <v>1</v>
      </c>
      <c r="O160" s="191" t="s">
        <v>41</v>
      </c>
      <c r="P160" s="192">
        <f>I160+J160</f>
        <v>0</v>
      </c>
      <c r="Q160" s="192">
        <f>ROUND(I160*H160,2)</f>
        <v>0</v>
      </c>
      <c r="R160" s="192">
        <f>ROUND(J160*H160,2)</f>
        <v>0</v>
      </c>
      <c r="S160" s="80"/>
      <c r="T160" s="193">
        <f>S160*H160</f>
        <v>0</v>
      </c>
      <c r="U160" s="193">
        <v>0</v>
      </c>
      <c r="V160" s="193">
        <f>U160*H160</f>
        <v>0</v>
      </c>
      <c r="W160" s="193">
        <v>0</v>
      </c>
      <c r="X160" s="194">
        <f>W160*H160</f>
        <v>0</v>
      </c>
      <c r="Y160" s="36"/>
      <c r="Z160" s="36"/>
      <c r="AA160" s="36"/>
      <c r="AB160" s="36"/>
      <c r="AC160" s="36"/>
      <c r="AD160" s="36"/>
      <c r="AE160" s="36"/>
      <c r="AR160" s="195" t="s">
        <v>163</v>
      </c>
      <c r="AT160" s="195" t="s">
        <v>131</v>
      </c>
      <c r="AU160" s="195" t="s">
        <v>136</v>
      </c>
      <c r="AY160" s="17" t="s">
        <v>128</v>
      </c>
      <c r="BE160" s="196">
        <f>IF(O160="základná",K160,0)</f>
        <v>0</v>
      </c>
      <c r="BF160" s="196">
        <f>IF(O160="znížená",K160,0)</f>
        <v>0</v>
      </c>
      <c r="BG160" s="196">
        <f>IF(O160="zákl. prenesená",K160,0)</f>
        <v>0</v>
      </c>
      <c r="BH160" s="196">
        <f>IF(O160="zníž. prenesená",K160,0)</f>
        <v>0</v>
      </c>
      <c r="BI160" s="196">
        <f>IF(O160="nulová",K160,0)</f>
        <v>0</v>
      </c>
      <c r="BJ160" s="17" t="s">
        <v>136</v>
      </c>
      <c r="BK160" s="196">
        <f>ROUND(P160*H160,2)</f>
        <v>0</v>
      </c>
      <c r="BL160" s="17" t="s">
        <v>163</v>
      </c>
      <c r="BM160" s="195" t="s">
        <v>239</v>
      </c>
    </row>
    <row r="161" s="2" customFormat="1" ht="33" customHeight="1">
      <c r="A161" s="36"/>
      <c r="B161" s="181"/>
      <c r="C161" s="182" t="s">
        <v>206</v>
      </c>
      <c r="D161" s="182" t="s">
        <v>131</v>
      </c>
      <c r="E161" s="183" t="s">
        <v>240</v>
      </c>
      <c r="F161" s="184" t="s">
        <v>241</v>
      </c>
      <c r="G161" s="185" t="s">
        <v>238</v>
      </c>
      <c r="H161" s="186">
        <v>1</v>
      </c>
      <c r="I161" s="187"/>
      <c r="J161" s="187"/>
      <c r="K161" s="188">
        <f>ROUND(P161*H161,2)</f>
        <v>0</v>
      </c>
      <c r="L161" s="189"/>
      <c r="M161" s="37"/>
      <c r="N161" s="190" t="s">
        <v>1</v>
      </c>
      <c r="O161" s="191" t="s">
        <v>41</v>
      </c>
      <c r="P161" s="192">
        <f>I161+J161</f>
        <v>0</v>
      </c>
      <c r="Q161" s="192">
        <f>ROUND(I161*H161,2)</f>
        <v>0</v>
      </c>
      <c r="R161" s="192">
        <f>ROUND(J161*H161,2)</f>
        <v>0</v>
      </c>
      <c r="S161" s="80"/>
      <c r="T161" s="193">
        <f>S161*H161</f>
        <v>0</v>
      </c>
      <c r="U161" s="193">
        <v>0</v>
      </c>
      <c r="V161" s="193">
        <f>U161*H161</f>
        <v>0</v>
      </c>
      <c r="W161" s="193">
        <v>0</v>
      </c>
      <c r="X161" s="194">
        <f>W161*H161</f>
        <v>0</v>
      </c>
      <c r="Y161" s="36"/>
      <c r="Z161" s="36"/>
      <c r="AA161" s="36"/>
      <c r="AB161" s="36"/>
      <c r="AC161" s="36"/>
      <c r="AD161" s="36"/>
      <c r="AE161" s="36"/>
      <c r="AR161" s="195" t="s">
        <v>163</v>
      </c>
      <c r="AT161" s="195" t="s">
        <v>131</v>
      </c>
      <c r="AU161" s="195" t="s">
        <v>136</v>
      </c>
      <c r="AY161" s="17" t="s">
        <v>128</v>
      </c>
      <c r="BE161" s="196">
        <f>IF(O161="základná",K161,0)</f>
        <v>0</v>
      </c>
      <c r="BF161" s="196">
        <f>IF(O161="znížená",K161,0)</f>
        <v>0</v>
      </c>
      <c r="BG161" s="196">
        <f>IF(O161="zákl. prenesená",K161,0)</f>
        <v>0</v>
      </c>
      <c r="BH161" s="196">
        <f>IF(O161="zníž. prenesená",K161,0)</f>
        <v>0</v>
      </c>
      <c r="BI161" s="196">
        <f>IF(O161="nulová",K161,0)</f>
        <v>0</v>
      </c>
      <c r="BJ161" s="17" t="s">
        <v>136</v>
      </c>
      <c r="BK161" s="196">
        <f>ROUND(P161*H161,2)</f>
        <v>0</v>
      </c>
      <c r="BL161" s="17" t="s">
        <v>163</v>
      </c>
      <c r="BM161" s="195" t="s">
        <v>242</v>
      </c>
    </row>
    <row r="162" s="2" customFormat="1" ht="16.5" customHeight="1">
      <c r="A162" s="36"/>
      <c r="B162" s="181"/>
      <c r="C162" s="182" t="s">
        <v>191</v>
      </c>
      <c r="D162" s="182" t="s">
        <v>131</v>
      </c>
      <c r="E162" s="183" t="s">
        <v>243</v>
      </c>
      <c r="F162" s="184" t="s">
        <v>244</v>
      </c>
      <c r="G162" s="185" t="s">
        <v>238</v>
      </c>
      <c r="H162" s="186">
        <v>1</v>
      </c>
      <c r="I162" s="187"/>
      <c r="J162" s="187"/>
      <c r="K162" s="188">
        <f>ROUND(P162*H162,2)</f>
        <v>0</v>
      </c>
      <c r="L162" s="189"/>
      <c r="M162" s="37"/>
      <c r="N162" s="190" t="s">
        <v>1</v>
      </c>
      <c r="O162" s="191" t="s">
        <v>41</v>
      </c>
      <c r="P162" s="192">
        <f>I162+J162</f>
        <v>0</v>
      </c>
      <c r="Q162" s="192">
        <f>ROUND(I162*H162,2)</f>
        <v>0</v>
      </c>
      <c r="R162" s="192">
        <f>ROUND(J162*H162,2)</f>
        <v>0</v>
      </c>
      <c r="S162" s="80"/>
      <c r="T162" s="193">
        <f>S162*H162</f>
        <v>0</v>
      </c>
      <c r="U162" s="193">
        <v>0</v>
      </c>
      <c r="V162" s="193">
        <f>U162*H162</f>
        <v>0</v>
      </c>
      <c r="W162" s="193">
        <v>0</v>
      </c>
      <c r="X162" s="194">
        <f>W162*H162</f>
        <v>0</v>
      </c>
      <c r="Y162" s="36"/>
      <c r="Z162" s="36"/>
      <c r="AA162" s="36"/>
      <c r="AB162" s="36"/>
      <c r="AC162" s="36"/>
      <c r="AD162" s="36"/>
      <c r="AE162" s="36"/>
      <c r="AR162" s="195" t="s">
        <v>163</v>
      </c>
      <c r="AT162" s="195" t="s">
        <v>131</v>
      </c>
      <c r="AU162" s="195" t="s">
        <v>136</v>
      </c>
      <c r="AY162" s="17" t="s">
        <v>128</v>
      </c>
      <c r="BE162" s="196">
        <f>IF(O162="základná",K162,0)</f>
        <v>0</v>
      </c>
      <c r="BF162" s="196">
        <f>IF(O162="znížená",K162,0)</f>
        <v>0</v>
      </c>
      <c r="BG162" s="196">
        <f>IF(O162="zákl. prenesená",K162,0)</f>
        <v>0</v>
      </c>
      <c r="BH162" s="196">
        <f>IF(O162="zníž. prenesená",K162,0)</f>
        <v>0</v>
      </c>
      <c r="BI162" s="196">
        <f>IF(O162="nulová",K162,0)</f>
        <v>0</v>
      </c>
      <c r="BJ162" s="17" t="s">
        <v>136</v>
      </c>
      <c r="BK162" s="196">
        <f>ROUND(P162*H162,2)</f>
        <v>0</v>
      </c>
      <c r="BL162" s="17" t="s">
        <v>163</v>
      </c>
      <c r="BM162" s="195" t="s">
        <v>245</v>
      </c>
    </row>
    <row r="163" s="2" customFormat="1" ht="24.15" customHeight="1">
      <c r="A163" s="36"/>
      <c r="B163" s="181"/>
      <c r="C163" s="182" t="s">
        <v>246</v>
      </c>
      <c r="D163" s="182" t="s">
        <v>131</v>
      </c>
      <c r="E163" s="183" t="s">
        <v>247</v>
      </c>
      <c r="F163" s="184" t="s">
        <v>248</v>
      </c>
      <c r="G163" s="185" t="s">
        <v>194</v>
      </c>
      <c r="H163" s="214"/>
      <c r="I163" s="187"/>
      <c r="J163" s="187"/>
      <c r="K163" s="188">
        <f>ROUND(P163*H163,2)</f>
        <v>0</v>
      </c>
      <c r="L163" s="189"/>
      <c r="M163" s="37"/>
      <c r="N163" s="190" t="s">
        <v>1</v>
      </c>
      <c r="O163" s="191" t="s">
        <v>41</v>
      </c>
      <c r="P163" s="192">
        <f>I163+J163</f>
        <v>0</v>
      </c>
      <c r="Q163" s="192">
        <f>ROUND(I163*H163,2)</f>
        <v>0</v>
      </c>
      <c r="R163" s="192">
        <f>ROUND(J163*H163,2)</f>
        <v>0</v>
      </c>
      <c r="S163" s="80"/>
      <c r="T163" s="193">
        <f>S163*H163</f>
        <v>0</v>
      </c>
      <c r="U163" s="193">
        <v>0</v>
      </c>
      <c r="V163" s="193">
        <f>U163*H163</f>
        <v>0</v>
      </c>
      <c r="W163" s="193">
        <v>0</v>
      </c>
      <c r="X163" s="194">
        <f>W163*H163</f>
        <v>0</v>
      </c>
      <c r="Y163" s="36"/>
      <c r="Z163" s="36"/>
      <c r="AA163" s="36"/>
      <c r="AB163" s="36"/>
      <c r="AC163" s="36"/>
      <c r="AD163" s="36"/>
      <c r="AE163" s="36"/>
      <c r="AR163" s="195" t="s">
        <v>163</v>
      </c>
      <c r="AT163" s="195" t="s">
        <v>131</v>
      </c>
      <c r="AU163" s="195" t="s">
        <v>136</v>
      </c>
      <c r="AY163" s="17" t="s">
        <v>128</v>
      </c>
      <c r="BE163" s="196">
        <f>IF(O163="základná",K163,0)</f>
        <v>0</v>
      </c>
      <c r="BF163" s="196">
        <f>IF(O163="znížená",K163,0)</f>
        <v>0</v>
      </c>
      <c r="BG163" s="196">
        <f>IF(O163="zákl. prenesená",K163,0)</f>
        <v>0</v>
      </c>
      <c r="BH163" s="196">
        <f>IF(O163="zníž. prenesená",K163,0)</f>
        <v>0</v>
      </c>
      <c r="BI163" s="196">
        <f>IF(O163="nulová",K163,0)</f>
        <v>0</v>
      </c>
      <c r="BJ163" s="17" t="s">
        <v>136</v>
      </c>
      <c r="BK163" s="196">
        <f>ROUND(P163*H163,2)</f>
        <v>0</v>
      </c>
      <c r="BL163" s="17" t="s">
        <v>163</v>
      </c>
      <c r="BM163" s="195" t="s">
        <v>249</v>
      </c>
    </row>
    <row r="164" s="12" customFormat="1" ht="22.8" customHeight="1">
      <c r="A164" s="12"/>
      <c r="B164" s="167"/>
      <c r="C164" s="12"/>
      <c r="D164" s="168" t="s">
        <v>76</v>
      </c>
      <c r="E164" s="179" t="s">
        <v>250</v>
      </c>
      <c r="F164" s="179" t="s">
        <v>251</v>
      </c>
      <c r="G164" s="12"/>
      <c r="H164" s="12"/>
      <c r="I164" s="170"/>
      <c r="J164" s="170"/>
      <c r="K164" s="180">
        <f>BK164</f>
        <v>0</v>
      </c>
      <c r="L164" s="12"/>
      <c r="M164" s="167"/>
      <c r="N164" s="172"/>
      <c r="O164" s="173"/>
      <c r="P164" s="173"/>
      <c r="Q164" s="174">
        <f>SUM(Q165:Q166)</f>
        <v>0</v>
      </c>
      <c r="R164" s="174">
        <f>SUM(R165:R166)</f>
        <v>0</v>
      </c>
      <c r="S164" s="173"/>
      <c r="T164" s="175">
        <f>SUM(T165:T166)</f>
        <v>0</v>
      </c>
      <c r="U164" s="173"/>
      <c r="V164" s="175">
        <f>SUM(V165:V166)</f>
        <v>0</v>
      </c>
      <c r="W164" s="173"/>
      <c r="X164" s="176">
        <f>SUM(X165:X166)</f>
        <v>0</v>
      </c>
      <c r="Y164" s="12"/>
      <c r="Z164" s="12"/>
      <c r="AA164" s="12"/>
      <c r="AB164" s="12"/>
      <c r="AC164" s="12"/>
      <c r="AD164" s="12"/>
      <c r="AE164" s="12"/>
      <c r="AR164" s="168" t="s">
        <v>136</v>
      </c>
      <c r="AT164" s="177" t="s">
        <v>76</v>
      </c>
      <c r="AU164" s="177" t="s">
        <v>85</v>
      </c>
      <c r="AY164" s="168" t="s">
        <v>128</v>
      </c>
      <c r="BK164" s="178">
        <f>SUM(BK165:BK166)</f>
        <v>0</v>
      </c>
    </row>
    <row r="165" s="2" customFormat="1" ht="24.15" customHeight="1">
      <c r="A165" s="36"/>
      <c r="B165" s="181"/>
      <c r="C165" s="182" t="s">
        <v>195</v>
      </c>
      <c r="D165" s="182" t="s">
        <v>131</v>
      </c>
      <c r="E165" s="183" t="s">
        <v>252</v>
      </c>
      <c r="F165" s="184" t="s">
        <v>253</v>
      </c>
      <c r="G165" s="185" t="s">
        <v>205</v>
      </c>
      <c r="H165" s="186">
        <v>60</v>
      </c>
      <c r="I165" s="187"/>
      <c r="J165" s="187"/>
      <c r="K165" s="188">
        <f>ROUND(P165*H165,2)</f>
        <v>0</v>
      </c>
      <c r="L165" s="189"/>
      <c r="M165" s="37"/>
      <c r="N165" s="190" t="s">
        <v>1</v>
      </c>
      <c r="O165" s="191" t="s">
        <v>41</v>
      </c>
      <c r="P165" s="192">
        <f>I165+J165</f>
        <v>0</v>
      </c>
      <c r="Q165" s="192">
        <f>ROUND(I165*H165,2)</f>
        <v>0</v>
      </c>
      <c r="R165" s="192">
        <f>ROUND(J165*H165,2)</f>
        <v>0</v>
      </c>
      <c r="S165" s="80"/>
      <c r="T165" s="193">
        <f>S165*H165</f>
        <v>0</v>
      </c>
      <c r="U165" s="193">
        <v>0</v>
      </c>
      <c r="V165" s="193">
        <f>U165*H165</f>
        <v>0</v>
      </c>
      <c r="W165" s="193">
        <v>0</v>
      </c>
      <c r="X165" s="194">
        <f>W165*H165</f>
        <v>0</v>
      </c>
      <c r="Y165" s="36"/>
      <c r="Z165" s="36"/>
      <c r="AA165" s="36"/>
      <c r="AB165" s="36"/>
      <c r="AC165" s="36"/>
      <c r="AD165" s="36"/>
      <c r="AE165" s="36"/>
      <c r="AR165" s="195" t="s">
        <v>163</v>
      </c>
      <c r="AT165" s="195" t="s">
        <v>131</v>
      </c>
      <c r="AU165" s="195" t="s">
        <v>136</v>
      </c>
      <c r="AY165" s="17" t="s">
        <v>128</v>
      </c>
      <c r="BE165" s="196">
        <f>IF(O165="základná",K165,0)</f>
        <v>0</v>
      </c>
      <c r="BF165" s="196">
        <f>IF(O165="znížená",K165,0)</f>
        <v>0</v>
      </c>
      <c r="BG165" s="196">
        <f>IF(O165="zákl. prenesená",K165,0)</f>
        <v>0</v>
      </c>
      <c r="BH165" s="196">
        <f>IF(O165="zníž. prenesená",K165,0)</f>
        <v>0</v>
      </c>
      <c r="BI165" s="196">
        <f>IF(O165="nulová",K165,0)</f>
        <v>0</v>
      </c>
      <c r="BJ165" s="17" t="s">
        <v>136</v>
      </c>
      <c r="BK165" s="196">
        <f>ROUND(P165*H165,2)</f>
        <v>0</v>
      </c>
      <c r="BL165" s="17" t="s">
        <v>163</v>
      </c>
      <c r="BM165" s="195" t="s">
        <v>254</v>
      </c>
    </row>
    <row r="166" s="2" customFormat="1" ht="24.15" customHeight="1">
      <c r="A166" s="36"/>
      <c r="B166" s="181"/>
      <c r="C166" s="215" t="s">
        <v>255</v>
      </c>
      <c r="D166" s="215" t="s">
        <v>202</v>
      </c>
      <c r="E166" s="216" t="s">
        <v>256</v>
      </c>
      <c r="F166" s="217" t="s">
        <v>257</v>
      </c>
      <c r="G166" s="218" t="s">
        <v>205</v>
      </c>
      <c r="H166" s="219">
        <v>60</v>
      </c>
      <c r="I166" s="220"/>
      <c r="J166" s="221"/>
      <c r="K166" s="222">
        <f>ROUND(P166*H166,2)</f>
        <v>0</v>
      </c>
      <c r="L166" s="221"/>
      <c r="M166" s="223"/>
      <c r="N166" s="224" t="s">
        <v>1</v>
      </c>
      <c r="O166" s="191" t="s">
        <v>41</v>
      </c>
      <c r="P166" s="192">
        <f>I166+J166</f>
        <v>0</v>
      </c>
      <c r="Q166" s="192">
        <f>ROUND(I166*H166,2)</f>
        <v>0</v>
      </c>
      <c r="R166" s="192">
        <f>ROUND(J166*H166,2)</f>
        <v>0</v>
      </c>
      <c r="S166" s="80"/>
      <c r="T166" s="193">
        <f>S166*H166</f>
        <v>0</v>
      </c>
      <c r="U166" s="193">
        <v>0</v>
      </c>
      <c r="V166" s="193">
        <f>U166*H166</f>
        <v>0</v>
      </c>
      <c r="W166" s="193">
        <v>0</v>
      </c>
      <c r="X166" s="194">
        <f>W166*H166</f>
        <v>0</v>
      </c>
      <c r="Y166" s="36"/>
      <c r="Z166" s="36"/>
      <c r="AA166" s="36"/>
      <c r="AB166" s="36"/>
      <c r="AC166" s="36"/>
      <c r="AD166" s="36"/>
      <c r="AE166" s="36"/>
      <c r="AR166" s="195" t="s">
        <v>206</v>
      </c>
      <c r="AT166" s="195" t="s">
        <v>202</v>
      </c>
      <c r="AU166" s="195" t="s">
        <v>136</v>
      </c>
      <c r="AY166" s="17" t="s">
        <v>128</v>
      </c>
      <c r="BE166" s="196">
        <f>IF(O166="základná",K166,0)</f>
        <v>0</v>
      </c>
      <c r="BF166" s="196">
        <f>IF(O166="znížená",K166,0)</f>
        <v>0</v>
      </c>
      <c r="BG166" s="196">
        <f>IF(O166="zákl. prenesená",K166,0)</f>
        <v>0</v>
      </c>
      <c r="BH166" s="196">
        <f>IF(O166="zníž. prenesená",K166,0)</f>
        <v>0</v>
      </c>
      <c r="BI166" s="196">
        <f>IF(O166="nulová",K166,0)</f>
        <v>0</v>
      </c>
      <c r="BJ166" s="17" t="s">
        <v>136</v>
      </c>
      <c r="BK166" s="196">
        <f>ROUND(P166*H166,2)</f>
        <v>0</v>
      </c>
      <c r="BL166" s="17" t="s">
        <v>163</v>
      </c>
      <c r="BM166" s="195" t="s">
        <v>258</v>
      </c>
    </row>
    <row r="167" s="12" customFormat="1" ht="22.8" customHeight="1">
      <c r="A167" s="12"/>
      <c r="B167" s="167"/>
      <c r="C167" s="12"/>
      <c r="D167" s="168" t="s">
        <v>76</v>
      </c>
      <c r="E167" s="179" t="s">
        <v>259</v>
      </c>
      <c r="F167" s="179" t="s">
        <v>260</v>
      </c>
      <c r="G167" s="12"/>
      <c r="H167" s="12"/>
      <c r="I167" s="170"/>
      <c r="J167" s="170"/>
      <c r="K167" s="180">
        <f>BK167</f>
        <v>0</v>
      </c>
      <c r="L167" s="12"/>
      <c r="M167" s="167"/>
      <c r="N167" s="172"/>
      <c r="O167" s="173"/>
      <c r="P167" s="173"/>
      <c r="Q167" s="174">
        <f>SUM(Q168:Q170)</f>
        <v>0</v>
      </c>
      <c r="R167" s="174">
        <f>SUM(R168:R170)</f>
        <v>0</v>
      </c>
      <c r="S167" s="173"/>
      <c r="T167" s="175">
        <f>SUM(T168:T170)</f>
        <v>0</v>
      </c>
      <c r="U167" s="173"/>
      <c r="V167" s="175">
        <f>SUM(V168:V170)</f>
        <v>0</v>
      </c>
      <c r="W167" s="173"/>
      <c r="X167" s="176">
        <f>SUM(X168:X170)</f>
        <v>0</v>
      </c>
      <c r="Y167" s="12"/>
      <c r="Z167" s="12"/>
      <c r="AA167" s="12"/>
      <c r="AB167" s="12"/>
      <c r="AC167" s="12"/>
      <c r="AD167" s="12"/>
      <c r="AE167" s="12"/>
      <c r="AR167" s="168" t="s">
        <v>136</v>
      </c>
      <c r="AT167" s="177" t="s">
        <v>76</v>
      </c>
      <c r="AU167" s="177" t="s">
        <v>85</v>
      </c>
      <c r="AY167" s="168" t="s">
        <v>128</v>
      </c>
      <c r="BK167" s="178">
        <f>SUM(BK168:BK170)</f>
        <v>0</v>
      </c>
    </row>
    <row r="168" s="2" customFormat="1" ht="16.5" customHeight="1">
      <c r="A168" s="36"/>
      <c r="B168" s="181"/>
      <c r="C168" s="182" t="s">
        <v>201</v>
      </c>
      <c r="D168" s="182" t="s">
        <v>131</v>
      </c>
      <c r="E168" s="183" t="s">
        <v>261</v>
      </c>
      <c r="F168" s="184" t="s">
        <v>262</v>
      </c>
      <c r="G168" s="185" t="s">
        <v>134</v>
      </c>
      <c r="H168" s="186">
        <v>77.030000000000001</v>
      </c>
      <c r="I168" s="187"/>
      <c r="J168" s="187"/>
      <c r="K168" s="188">
        <f>ROUND(P168*H168,2)</f>
        <v>0</v>
      </c>
      <c r="L168" s="189"/>
      <c r="M168" s="37"/>
      <c r="N168" s="190" t="s">
        <v>1</v>
      </c>
      <c r="O168" s="191" t="s">
        <v>41</v>
      </c>
      <c r="P168" s="192">
        <f>I168+J168</f>
        <v>0</v>
      </c>
      <c r="Q168" s="192">
        <f>ROUND(I168*H168,2)</f>
        <v>0</v>
      </c>
      <c r="R168" s="192">
        <f>ROUND(J168*H168,2)</f>
        <v>0</v>
      </c>
      <c r="S168" s="80"/>
      <c r="T168" s="193">
        <f>S168*H168</f>
        <v>0</v>
      </c>
      <c r="U168" s="193">
        <v>0</v>
      </c>
      <c r="V168" s="193">
        <f>U168*H168</f>
        <v>0</v>
      </c>
      <c r="W168" s="193">
        <v>0</v>
      </c>
      <c r="X168" s="194">
        <f>W168*H168</f>
        <v>0</v>
      </c>
      <c r="Y168" s="36"/>
      <c r="Z168" s="36"/>
      <c r="AA168" s="36"/>
      <c r="AB168" s="36"/>
      <c r="AC168" s="36"/>
      <c r="AD168" s="36"/>
      <c r="AE168" s="36"/>
      <c r="AR168" s="195" t="s">
        <v>163</v>
      </c>
      <c r="AT168" s="195" t="s">
        <v>131</v>
      </c>
      <c r="AU168" s="195" t="s">
        <v>136</v>
      </c>
      <c r="AY168" s="17" t="s">
        <v>128</v>
      </c>
      <c r="BE168" s="196">
        <f>IF(O168="základná",K168,0)</f>
        <v>0</v>
      </c>
      <c r="BF168" s="196">
        <f>IF(O168="znížená",K168,0)</f>
        <v>0</v>
      </c>
      <c r="BG168" s="196">
        <f>IF(O168="zákl. prenesená",K168,0)</f>
        <v>0</v>
      </c>
      <c r="BH168" s="196">
        <f>IF(O168="zníž. prenesená",K168,0)</f>
        <v>0</v>
      </c>
      <c r="BI168" s="196">
        <f>IF(O168="nulová",K168,0)</f>
        <v>0</v>
      </c>
      <c r="BJ168" s="17" t="s">
        <v>136</v>
      </c>
      <c r="BK168" s="196">
        <f>ROUND(P168*H168,2)</f>
        <v>0</v>
      </c>
      <c r="BL168" s="17" t="s">
        <v>163</v>
      </c>
      <c r="BM168" s="195" t="s">
        <v>263</v>
      </c>
    </row>
    <row r="169" s="13" customFormat="1">
      <c r="A169" s="13"/>
      <c r="B169" s="197"/>
      <c r="C169" s="13"/>
      <c r="D169" s="198" t="s">
        <v>154</v>
      </c>
      <c r="E169" s="199" t="s">
        <v>1</v>
      </c>
      <c r="F169" s="200" t="s">
        <v>264</v>
      </c>
      <c r="G169" s="13"/>
      <c r="H169" s="201">
        <v>77.030000000000001</v>
      </c>
      <c r="I169" s="202"/>
      <c r="J169" s="202"/>
      <c r="K169" s="13"/>
      <c r="L169" s="13"/>
      <c r="M169" s="197"/>
      <c r="N169" s="203"/>
      <c r="O169" s="204"/>
      <c r="P169" s="204"/>
      <c r="Q169" s="204"/>
      <c r="R169" s="204"/>
      <c r="S169" s="204"/>
      <c r="T169" s="204"/>
      <c r="U169" s="204"/>
      <c r="V169" s="204"/>
      <c r="W169" s="204"/>
      <c r="X169" s="205"/>
      <c r="Y169" s="13"/>
      <c r="Z169" s="13"/>
      <c r="AA169" s="13"/>
      <c r="AB169" s="13"/>
      <c r="AC169" s="13"/>
      <c r="AD169" s="13"/>
      <c r="AE169" s="13"/>
      <c r="AT169" s="199" t="s">
        <v>154</v>
      </c>
      <c r="AU169" s="199" t="s">
        <v>136</v>
      </c>
      <c r="AV169" s="13" t="s">
        <v>136</v>
      </c>
      <c r="AW169" s="13" t="s">
        <v>4</v>
      </c>
      <c r="AX169" s="13" t="s">
        <v>77</v>
      </c>
      <c r="AY169" s="199" t="s">
        <v>128</v>
      </c>
    </row>
    <row r="170" s="14" customFormat="1">
      <c r="A170" s="14"/>
      <c r="B170" s="206"/>
      <c r="C170" s="14"/>
      <c r="D170" s="198" t="s">
        <v>154</v>
      </c>
      <c r="E170" s="207" t="s">
        <v>1</v>
      </c>
      <c r="F170" s="208" t="s">
        <v>156</v>
      </c>
      <c r="G170" s="14"/>
      <c r="H170" s="209">
        <v>77.030000000000001</v>
      </c>
      <c r="I170" s="210"/>
      <c r="J170" s="210"/>
      <c r="K170" s="14"/>
      <c r="L170" s="14"/>
      <c r="M170" s="206"/>
      <c r="N170" s="225"/>
      <c r="O170" s="226"/>
      <c r="P170" s="226"/>
      <c r="Q170" s="226"/>
      <c r="R170" s="226"/>
      <c r="S170" s="226"/>
      <c r="T170" s="226"/>
      <c r="U170" s="226"/>
      <c r="V170" s="226"/>
      <c r="W170" s="226"/>
      <c r="X170" s="227"/>
      <c r="Y170" s="14"/>
      <c r="Z170" s="14"/>
      <c r="AA170" s="14"/>
      <c r="AB170" s="14"/>
      <c r="AC170" s="14"/>
      <c r="AD170" s="14"/>
      <c r="AE170" s="14"/>
      <c r="AT170" s="207" t="s">
        <v>154</v>
      </c>
      <c r="AU170" s="207" t="s">
        <v>136</v>
      </c>
      <c r="AV170" s="14" t="s">
        <v>135</v>
      </c>
      <c r="AW170" s="14" t="s">
        <v>4</v>
      </c>
      <c r="AX170" s="14" t="s">
        <v>85</v>
      </c>
      <c r="AY170" s="207" t="s">
        <v>128</v>
      </c>
    </row>
    <row r="171" s="2" customFormat="1" ht="6.96" customHeight="1">
      <c r="A171" s="36"/>
      <c r="B171" s="63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37"/>
      <c r="N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</row>
  </sheetData>
  <autoFilter ref="C123:L17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6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77</v>
      </c>
    </row>
    <row r="4" s="1" customFormat="1" ht="24.96" customHeight="1">
      <c r="B4" s="20"/>
      <c r="D4" s="21" t="s">
        <v>90</v>
      </c>
      <c r="M4" s="20"/>
      <c r="N4" s="124" t="s">
        <v>10</v>
      </c>
      <c r="AT4" s="17" t="s">
        <v>3</v>
      </c>
    </row>
    <row r="5" s="1" customFormat="1" ht="6.96" customHeight="1">
      <c r="B5" s="20"/>
      <c r="M5" s="20"/>
    </row>
    <row r="6" s="1" customFormat="1" ht="12" customHeight="1">
      <c r="B6" s="20"/>
      <c r="D6" s="30" t="s">
        <v>16</v>
      </c>
      <c r="M6" s="20"/>
    </row>
    <row r="7" s="1" customFormat="1" ht="16.5" customHeight="1">
      <c r="B7" s="20"/>
      <c r="E7" s="125" t="str">
        <f>'Rekapitulácia stavby'!K6</f>
        <v>SSS škola Rozpočet okien a svietidiel 3</v>
      </c>
      <c r="F7" s="30"/>
      <c r="G7" s="30"/>
      <c r="H7" s="30"/>
      <c r="M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36"/>
      <c r="M8" s="5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70" t="s">
        <v>265</v>
      </c>
      <c r="F9" s="36"/>
      <c r="G9" s="36"/>
      <c r="H9" s="36"/>
      <c r="I9" s="36"/>
      <c r="J9" s="36"/>
      <c r="K9" s="36"/>
      <c r="L9" s="36"/>
      <c r="M9" s="5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5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36"/>
      <c r="M11" s="5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72" t="str">
        <f>'Rekapitulácia stavby'!AN8</f>
        <v>17. 7. 2024</v>
      </c>
      <c r="K12" s="36"/>
      <c r="L12" s="36"/>
      <c r="M12" s="5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5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36"/>
      <c r="M14" s="5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36"/>
      <c r="M15" s="5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5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'Rekapitulácia stavby'!AN13</f>
        <v>Vyplň údaj</v>
      </c>
      <c r="K17" s="36"/>
      <c r="L17" s="36"/>
      <c r="M17" s="5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'Rekapitulácia stavby'!E14</f>
        <v>Vyplň údaj</v>
      </c>
      <c r="F18" s="25"/>
      <c r="G18" s="25"/>
      <c r="H18" s="25"/>
      <c r="I18" s="30" t="s">
        <v>27</v>
      </c>
      <c r="J18" s="31" t="str">
        <f>'Rekapitulácia stavby'!AN14</f>
        <v>Vyplň údaj</v>
      </c>
      <c r="K18" s="36"/>
      <c r="L18" s="36"/>
      <c r="M18" s="5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5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36"/>
      <c r="M20" s="5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31</v>
      </c>
      <c r="F21" s="36"/>
      <c r="G21" s="36"/>
      <c r="H21" s="36"/>
      <c r="I21" s="30" t="s">
        <v>27</v>
      </c>
      <c r="J21" s="25" t="s">
        <v>1</v>
      </c>
      <c r="K21" s="36"/>
      <c r="L21" s="36"/>
      <c r="M21" s="5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5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32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36"/>
      <c r="M23" s="5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33</v>
      </c>
      <c r="F24" s="36"/>
      <c r="G24" s="36"/>
      <c r="H24" s="36"/>
      <c r="I24" s="30" t="s">
        <v>27</v>
      </c>
      <c r="J24" s="25" t="s">
        <v>1</v>
      </c>
      <c r="K24" s="36"/>
      <c r="L24" s="36"/>
      <c r="M24" s="5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5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34</v>
      </c>
      <c r="E26" s="36"/>
      <c r="F26" s="36"/>
      <c r="G26" s="36"/>
      <c r="H26" s="36"/>
      <c r="I26" s="36"/>
      <c r="J26" s="36"/>
      <c r="K26" s="36"/>
      <c r="L26" s="36"/>
      <c r="M26" s="5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6"/>
      <c r="B27" s="127"/>
      <c r="C27" s="126"/>
      <c r="D27" s="126"/>
      <c r="E27" s="34" t="s">
        <v>1</v>
      </c>
      <c r="F27" s="34"/>
      <c r="G27" s="34"/>
      <c r="H27" s="34"/>
      <c r="I27" s="126"/>
      <c r="J27" s="126"/>
      <c r="K27" s="126"/>
      <c r="L27" s="126"/>
      <c r="M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93"/>
      <c r="E29" s="93"/>
      <c r="F29" s="93"/>
      <c r="G29" s="93"/>
      <c r="H29" s="93"/>
      <c r="I29" s="93"/>
      <c r="J29" s="93"/>
      <c r="K29" s="93"/>
      <c r="L29" s="93"/>
      <c r="M29" s="5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>
      <c r="A30" s="36"/>
      <c r="B30" s="37"/>
      <c r="C30" s="36"/>
      <c r="D30" s="36"/>
      <c r="E30" s="30" t="s">
        <v>93</v>
      </c>
      <c r="F30" s="36"/>
      <c r="G30" s="36"/>
      <c r="H30" s="36"/>
      <c r="I30" s="36"/>
      <c r="J30" s="36"/>
      <c r="K30" s="129">
        <f>I96</f>
        <v>0</v>
      </c>
      <c r="L30" s="36"/>
      <c r="M30" s="5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37"/>
      <c r="C31" s="36"/>
      <c r="D31" s="36"/>
      <c r="E31" s="30" t="s">
        <v>94</v>
      </c>
      <c r="F31" s="36"/>
      <c r="G31" s="36"/>
      <c r="H31" s="36"/>
      <c r="I31" s="36"/>
      <c r="J31" s="36"/>
      <c r="K31" s="129">
        <f>J96</f>
        <v>0</v>
      </c>
      <c r="L31" s="36"/>
      <c r="M31" s="5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0" t="s">
        <v>35</v>
      </c>
      <c r="E32" s="36"/>
      <c r="F32" s="36"/>
      <c r="G32" s="36"/>
      <c r="H32" s="36"/>
      <c r="I32" s="36"/>
      <c r="J32" s="36"/>
      <c r="K32" s="99">
        <f>ROUND(K124, 2)</f>
        <v>0</v>
      </c>
      <c r="L32" s="36"/>
      <c r="M32" s="5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93"/>
      <c r="E33" s="93"/>
      <c r="F33" s="93"/>
      <c r="G33" s="93"/>
      <c r="H33" s="93"/>
      <c r="I33" s="93"/>
      <c r="J33" s="93"/>
      <c r="K33" s="93"/>
      <c r="L33" s="93"/>
      <c r="M33" s="5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37</v>
      </c>
      <c r="G34" s="36"/>
      <c r="H34" s="36"/>
      <c r="I34" s="41" t="s">
        <v>36</v>
      </c>
      <c r="J34" s="36"/>
      <c r="K34" s="41" t="s">
        <v>38</v>
      </c>
      <c r="L34" s="36"/>
      <c r="M34" s="5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1" t="s">
        <v>39</v>
      </c>
      <c r="E35" s="43" t="s">
        <v>40</v>
      </c>
      <c r="F35" s="132">
        <f>ROUND((SUM(BE124:BE159)),  2)</f>
        <v>0</v>
      </c>
      <c r="G35" s="133"/>
      <c r="H35" s="133"/>
      <c r="I35" s="134">
        <v>0.20000000000000001</v>
      </c>
      <c r="J35" s="133"/>
      <c r="K35" s="132">
        <f>ROUND(((SUM(BE124:BE159))*I35),  2)</f>
        <v>0</v>
      </c>
      <c r="L35" s="36"/>
      <c r="M35" s="5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43" t="s">
        <v>41</v>
      </c>
      <c r="F36" s="132">
        <f>ROUND((SUM(BF124:BF159)),  2)</f>
        <v>0</v>
      </c>
      <c r="G36" s="133"/>
      <c r="H36" s="133"/>
      <c r="I36" s="134">
        <v>0.20000000000000001</v>
      </c>
      <c r="J36" s="133"/>
      <c r="K36" s="132">
        <f>ROUND(((SUM(BF124:BF159))*I36),  2)</f>
        <v>0</v>
      </c>
      <c r="L36" s="36"/>
      <c r="M36" s="5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9">
        <f>ROUND((SUM(BG124:BG159)),  2)</f>
        <v>0</v>
      </c>
      <c r="G37" s="36"/>
      <c r="H37" s="36"/>
      <c r="I37" s="135">
        <v>0.20000000000000001</v>
      </c>
      <c r="J37" s="36"/>
      <c r="K37" s="129">
        <f>0</f>
        <v>0</v>
      </c>
      <c r="L37" s="36"/>
      <c r="M37" s="5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43</v>
      </c>
      <c r="F38" s="129">
        <f>ROUND((SUM(BH124:BH159)),  2)</f>
        <v>0</v>
      </c>
      <c r="G38" s="36"/>
      <c r="H38" s="36"/>
      <c r="I38" s="135">
        <v>0.20000000000000001</v>
      </c>
      <c r="J38" s="36"/>
      <c r="K38" s="129">
        <f>0</f>
        <v>0</v>
      </c>
      <c r="L38" s="36"/>
      <c r="M38" s="5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43" t="s">
        <v>44</v>
      </c>
      <c r="F39" s="132">
        <f>ROUND((SUM(BI124:BI159)),  2)</f>
        <v>0</v>
      </c>
      <c r="G39" s="133"/>
      <c r="H39" s="133"/>
      <c r="I39" s="134">
        <v>0</v>
      </c>
      <c r="J39" s="133"/>
      <c r="K39" s="132">
        <f>0</f>
        <v>0</v>
      </c>
      <c r="L39" s="36"/>
      <c r="M39" s="5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5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6"/>
      <c r="D41" s="137" t="s">
        <v>45</v>
      </c>
      <c r="E41" s="84"/>
      <c r="F41" s="84"/>
      <c r="G41" s="138" t="s">
        <v>46</v>
      </c>
      <c r="H41" s="139" t="s">
        <v>47</v>
      </c>
      <c r="I41" s="84"/>
      <c r="J41" s="84"/>
      <c r="K41" s="140">
        <f>SUM(K32:K39)</f>
        <v>0</v>
      </c>
      <c r="L41" s="141"/>
      <c r="M41" s="58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58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M43" s="20"/>
    </row>
    <row r="44" s="1" customFormat="1" ht="14.4" customHeight="1">
      <c r="B44" s="20"/>
      <c r="M44" s="20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58"/>
      <c r="D50" s="59" t="s">
        <v>48</v>
      </c>
      <c r="E50" s="60"/>
      <c r="F50" s="60"/>
      <c r="G50" s="59" t="s">
        <v>49</v>
      </c>
      <c r="H50" s="60"/>
      <c r="I50" s="60"/>
      <c r="J50" s="60"/>
      <c r="K50" s="60"/>
      <c r="L50" s="60"/>
      <c r="M50" s="58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6"/>
      <c r="B61" s="37"/>
      <c r="C61" s="36"/>
      <c r="D61" s="61" t="s">
        <v>50</v>
      </c>
      <c r="E61" s="39"/>
      <c r="F61" s="142" t="s">
        <v>51</v>
      </c>
      <c r="G61" s="61" t="s">
        <v>50</v>
      </c>
      <c r="H61" s="39"/>
      <c r="I61" s="39"/>
      <c r="J61" s="143" t="s">
        <v>51</v>
      </c>
      <c r="K61" s="39"/>
      <c r="L61" s="39"/>
      <c r="M61" s="5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6"/>
      <c r="B65" s="37"/>
      <c r="C65" s="36"/>
      <c r="D65" s="59" t="s">
        <v>52</v>
      </c>
      <c r="E65" s="62"/>
      <c r="F65" s="62"/>
      <c r="G65" s="59" t="s">
        <v>53</v>
      </c>
      <c r="H65" s="62"/>
      <c r="I65" s="62"/>
      <c r="J65" s="62"/>
      <c r="K65" s="62"/>
      <c r="L65" s="62"/>
      <c r="M65" s="5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6"/>
      <c r="B76" s="37"/>
      <c r="C76" s="36"/>
      <c r="D76" s="61" t="s">
        <v>50</v>
      </c>
      <c r="E76" s="39"/>
      <c r="F76" s="142" t="s">
        <v>51</v>
      </c>
      <c r="G76" s="61" t="s">
        <v>50</v>
      </c>
      <c r="H76" s="39"/>
      <c r="I76" s="39"/>
      <c r="J76" s="143" t="s">
        <v>51</v>
      </c>
      <c r="K76" s="39"/>
      <c r="L76" s="39"/>
      <c r="M76" s="5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5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5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6"/>
      <c r="E82" s="36"/>
      <c r="F82" s="36"/>
      <c r="G82" s="36"/>
      <c r="H82" s="36"/>
      <c r="I82" s="36"/>
      <c r="J82" s="36"/>
      <c r="K82" s="36"/>
      <c r="L82" s="36"/>
      <c r="M82" s="5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36"/>
      <c r="M84" s="5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5" t="str">
        <f>E7</f>
        <v>SSS škola Rozpočet okien a svietidiel 3</v>
      </c>
      <c r="F85" s="30"/>
      <c r="G85" s="30"/>
      <c r="H85" s="30"/>
      <c r="I85" s="36"/>
      <c r="J85" s="36"/>
      <c r="K85" s="36"/>
      <c r="L85" s="36"/>
      <c r="M85" s="5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6"/>
      <c r="E86" s="36"/>
      <c r="F86" s="36"/>
      <c r="G86" s="36"/>
      <c r="H86" s="36"/>
      <c r="I86" s="36"/>
      <c r="J86" s="36"/>
      <c r="K86" s="36"/>
      <c r="L86" s="36"/>
      <c r="M86" s="5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70" t="str">
        <f>E9</f>
        <v>Objekt2 - Elek. práce</v>
      </c>
      <c r="F87" s="36"/>
      <c r="G87" s="36"/>
      <c r="H87" s="36"/>
      <c r="I87" s="36"/>
      <c r="J87" s="36"/>
      <c r="K87" s="36"/>
      <c r="L87" s="36"/>
      <c r="M87" s="5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72" t="str">
        <f>IF(J12="","",J12)</f>
        <v>17. 7. 2024</v>
      </c>
      <c r="K89" s="36"/>
      <c r="L89" s="36"/>
      <c r="M89" s="5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Spojená Škola Školská 7 Banská Bystrica </v>
      </c>
      <c r="G91" s="36"/>
      <c r="H91" s="36"/>
      <c r="I91" s="30" t="s">
        <v>30</v>
      </c>
      <c r="J91" s="34" t="str">
        <f>E21</f>
        <v>Ing.Arch. Križo</v>
      </c>
      <c r="K91" s="36"/>
      <c r="L91" s="36"/>
      <c r="M91" s="5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32</v>
      </c>
      <c r="J92" s="34" t="str">
        <f>E24</f>
        <v xml:space="preserve">Milan Paprčka </v>
      </c>
      <c r="K92" s="36"/>
      <c r="L92" s="36"/>
      <c r="M92" s="5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4" t="s">
        <v>96</v>
      </c>
      <c r="D94" s="136"/>
      <c r="E94" s="136"/>
      <c r="F94" s="136"/>
      <c r="G94" s="136"/>
      <c r="H94" s="136"/>
      <c r="I94" s="145" t="s">
        <v>97</v>
      </c>
      <c r="J94" s="145" t="s">
        <v>98</v>
      </c>
      <c r="K94" s="145" t="s">
        <v>99</v>
      </c>
      <c r="L94" s="136"/>
      <c r="M94" s="5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6" t="s">
        <v>100</v>
      </c>
      <c r="D96" s="36"/>
      <c r="E96" s="36"/>
      <c r="F96" s="36"/>
      <c r="G96" s="36"/>
      <c r="H96" s="36"/>
      <c r="I96" s="99">
        <f>Q124</f>
        <v>0</v>
      </c>
      <c r="J96" s="99">
        <f>R124</f>
        <v>0</v>
      </c>
      <c r="K96" s="99">
        <f>K124</f>
        <v>0</v>
      </c>
      <c r="L96" s="36"/>
      <c r="M96" s="5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101</v>
      </c>
    </row>
    <row r="97" s="9" customFormat="1" ht="24.96" customHeight="1">
      <c r="A97" s="9"/>
      <c r="B97" s="147"/>
      <c r="C97" s="9"/>
      <c r="D97" s="148" t="s">
        <v>266</v>
      </c>
      <c r="E97" s="149"/>
      <c r="F97" s="149"/>
      <c r="G97" s="149"/>
      <c r="H97" s="149"/>
      <c r="I97" s="150">
        <f>Q125</f>
        <v>0</v>
      </c>
      <c r="J97" s="150">
        <f>R125</f>
        <v>0</v>
      </c>
      <c r="K97" s="150">
        <f>K125</f>
        <v>0</v>
      </c>
      <c r="L97" s="9"/>
      <c r="M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7"/>
      <c r="C98" s="9"/>
      <c r="D98" s="148" t="s">
        <v>266</v>
      </c>
      <c r="E98" s="149"/>
      <c r="F98" s="149"/>
      <c r="G98" s="149"/>
      <c r="H98" s="149"/>
      <c r="I98" s="150">
        <f>Q126</f>
        <v>0</v>
      </c>
      <c r="J98" s="150">
        <f>R126</f>
        <v>0</v>
      </c>
      <c r="K98" s="150">
        <f>K126</f>
        <v>0</v>
      </c>
      <c r="L98" s="9"/>
      <c r="M98" s="14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51"/>
      <c r="C99" s="10"/>
      <c r="D99" s="152" t="s">
        <v>267</v>
      </c>
      <c r="E99" s="153"/>
      <c r="F99" s="153"/>
      <c r="G99" s="153"/>
      <c r="H99" s="153"/>
      <c r="I99" s="154">
        <f>Q127</f>
        <v>0</v>
      </c>
      <c r="J99" s="154">
        <f>R127</f>
        <v>0</v>
      </c>
      <c r="K99" s="154">
        <f>K127</f>
        <v>0</v>
      </c>
      <c r="L99" s="10"/>
      <c r="M99" s="15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7"/>
      <c r="C100" s="9"/>
      <c r="D100" s="148" t="s">
        <v>102</v>
      </c>
      <c r="E100" s="149"/>
      <c r="F100" s="149"/>
      <c r="G100" s="149"/>
      <c r="H100" s="149"/>
      <c r="I100" s="150">
        <f>Q129</f>
        <v>0</v>
      </c>
      <c r="J100" s="150">
        <f>R129</f>
        <v>0</v>
      </c>
      <c r="K100" s="150">
        <f>K129</f>
        <v>0</v>
      </c>
      <c r="L100" s="9"/>
      <c r="M100" s="14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51"/>
      <c r="C101" s="10"/>
      <c r="D101" s="152" t="s">
        <v>268</v>
      </c>
      <c r="E101" s="153"/>
      <c r="F101" s="153"/>
      <c r="G101" s="153"/>
      <c r="H101" s="153"/>
      <c r="I101" s="154">
        <f>Q130</f>
        <v>0</v>
      </c>
      <c r="J101" s="154">
        <f>R130</f>
        <v>0</v>
      </c>
      <c r="K101" s="154">
        <f>K130</f>
        <v>0</v>
      </c>
      <c r="L101" s="10"/>
      <c r="M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7"/>
      <c r="C102" s="9"/>
      <c r="D102" s="148" t="s">
        <v>269</v>
      </c>
      <c r="E102" s="149"/>
      <c r="F102" s="149"/>
      <c r="G102" s="149"/>
      <c r="H102" s="149"/>
      <c r="I102" s="150">
        <f>Q145</f>
        <v>0</v>
      </c>
      <c r="J102" s="150">
        <f>R145</f>
        <v>0</v>
      </c>
      <c r="K102" s="150">
        <f>K145</f>
        <v>0</v>
      </c>
      <c r="L102" s="9"/>
      <c r="M102" s="14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1"/>
      <c r="C103" s="10"/>
      <c r="D103" s="152" t="s">
        <v>270</v>
      </c>
      <c r="E103" s="153"/>
      <c r="F103" s="153"/>
      <c r="G103" s="153"/>
      <c r="H103" s="153"/>
      <c r="I103" s="154">
        <f>Q146</f>
        <v>0</v>
      </c>
      <c r="J103" s="154">
        <f>R146</f>
        <v>0</v>
      </c>
      <c r="K103" s="154">
        <f>K146</f>
        <v>0</v>
      </c>
      <c r="L103" s="10"/>
      <c r="M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271</v>
      </c>
      <c r="E104" s="153"/>
      <c r="F104" s="153"/>
      <c r="G104" s="153"/>
      <c r="H104" s="153"/>
      <c r="I104" s="154">
        <f>Q158</f>
        <v>0</v>
      </c>
      <c r="J104" s="154">
        <f>R158</f>
        <v>0</v>
      </c>
      <c r="K104" s="154">
        <f>K158</f>
        <v>0</v>
      </c>
      <c r="L104" s="10"/>
      <c r="M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58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58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5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110</v>
      </c>
      <c r="D111" s="36"/>
      <c r="E111" s="36"/>
      <c r="F111" s="36"/>
      <c r="G111" s="36"/>
      <c r="H111" s="36"/>
      <c r="I111" s="36"/>
      <c r="J111" s="36"/>
      <c r="K111" s="36"/>
      <c r="L111" s="36"/>
      <c r="M111" s="5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6"/>
      <c r="E113" s="36"/>
      <c r="F113" s="36"/>
      <c r="G113" s="36"/>
      <c r="H113" s="36"/>
      <c r="I113" s="36"/>
      <c r="J113" s="36"/>
      <c r="K113" s="36"/>
      <c r="L113" s="36"/>
      <c r="M113" s="58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125" t="str">
        <f>E7</f>
        <v>SSS škola Rozpočet okien a svietidiel 3</v>
      </c>
      <c r="F114" s="30"/>
      <c r="G114" s="30"/>
      <c r="H114" s="30"/>
      <c r="I114" s="36"/>
      <c r="J114" s="36"/>
      <c r="K114" s="36"/>
      <c r="L114" s="36"/>
      <c r="M114" s="58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91</v>
      </c>
      <c r="D115" s="36"/>
      <c r="E115" s="36"/>
      <c r="F115" s="36"/>
      <c r="G115" s="36"/>
      <c r="H115" s="36"/>
      <c r="I115" s="36"/>
      <c r="J115" s="36"/>
      <c r="K115" s="36"/>
      <c r="L115" s="36"/>
      <c r="M115" s="58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6"/>
      <c r="D116" s="36"/>
      <c r="E116" s="70" t="str">
        <f>E9</f>
        <v>Objekt2 - Elek. práce</v>
      </c>
      <c r="F116" s="36"/>
      <c r="G116" s="36"/>
      <c r="H116" s="36"/>
      <c r="I116" s="36"/>
      <c r="J116" s="36"/>
      <c r="K116" s="36"/>
      <c r="L116" s="36"/>
      <c r="M116" s="58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8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6"/>
      <c r="E118" s="36"/>
      <c r="F118" s="25" t="str">
        <f>F12</f>
        <v xml:space="preserve"> </v>
      </c>
      <c r="G118" s="36"/>
      <c r="H118" s="36"/>
      <c r="I118" s="30" t="s">
        <v>22</v>
      </c>
      <c r="J118" s="72" t="str">
        <f>IF(J12="","",J12)</f>
        <v>17. 7. 2024</v>
      </c>
      <c r="K118" s="36"/>
      <c r="L118" s="36"/>
      <c r="M118" s="58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8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6"/>
      <c r="E120" s="36"/>
      <c r="F120" s="25" t="str">
        <f>E15</f>
        <v xml:space="preserve">Spojená Škola Školská 7 Banská Bystrica </v>
      </c>
      <c r="G120" s="36"/>
      <c r="H120" s="36"/>
      <c r="I120" s="30" t="s">
        <v>30</v>
      </c>
      <c r="J120" s="34" t="str">
        <f>E21</f>
        <v>Ing.Arch. Križo</v>
      </c>
      <c r="K120" s="36"/>
      <c r="L120" s="36"/>
      <c r="M120" s="58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28</v>
      </c>
      <c r="D121" s="36"/>
      <c r="E121" s="36"/>
      <c r="F121" s="25" t="str">
        <f>IF(E18="","",E18)</f>
        <v>Vyplň údaj</v>
      </c>
      <c r="G121" s="36"/>
      <c r="H121" s="36"/>
      <c r="I121" s="30" t="s">
        <v>32</v>
      </c>
      <c r="J121" s="34" t="str">
        <f>E24</f>
        <v xml:space="preserve">Milan Paprčka </v>
      </c>
      <c r="K121" s="36"/>
      <c r="L121" s="36"/>
      <c r="M121" s="58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58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55"/>
      <c r="B123" s="156"/>
      <c r="C123" s="157" t="s">
        <v>111</v>
      </c>
      <c r="D123" s="158" t="s">
        <v>60</v>
      </c>
      <c r="E123" s="158" t="s">
        <v>56</v>
      </c>
      <c r="F123" s="158" t="s">
        <v>57</v>
      </c>
      <c r="G123" s="158" t="s">
        <v>112</v>
      </c>
      <c r="H123" s="158" t="s">
        <v>113</v>
      </c>
      <c r="I123" s="158" t="s">
        <v>114</v>
      </c>
      <c r="J123" s="158" t="s">
        <v>115</v>
      </c>
      <c r="K123" s="159" t="s">
        <v>99</v>
      </c>
      <c r="L123" s="160" t="s">
        <v>116</v>
      </c>
      <c r="M123" s="161"/>
      <c r="N123" s="89" t="s">
        <v>1</v>
      </c>
      <c r="O123" s="90" t="s">
        <v>39</v>
      </c>
      <c r="P123" s="90" t="s">
        <v>117</v>
      </c>
      <c r="Q123" s="90" t="s">
        <v>118</v>
      </c>
      <c r="R123" s="90" t="s">
        <v>119</v>
      </c>
      <c r="S123" s="90" t="s">
        <v>120</v>
      </c>
      <c r="T123" s="90" t="s">
        <v>121</v>
      </c>
      <c r="U123" s="90" t="s">
        <v>122</v>
      </c>
      <c r="V123" s="90" t="s">
        <v>123</v>
      </c>
      <c r="W123" s="90" t="s">
        <v>124</v>
      </c>
      <c r="X123" s="91" t="s">
        <v>125</v>
      </c>
      <c r="Y123" s="155"/>
      <c r="Z123" s="155"/>
      <c r="AA123" s="155"/>
      <c r="AB123" s="155"/>
      <c r="AC123" s="155"/>
      <c r="AD123" s="155"/>
      <c r="AE123" s="155"/>
    </row>
    <row r="124" s="2" customFormat="1" ht="22.8" customHeight="1">
      <c r="A124" s="36"/>
      <c r="B124" s="37"/>
      <c r="C124" s="96" t="s">
        <v>100</v>
      </c>
      <c r="D124" s="36"/>
      <c r="E124" s="36"/>
      <c r="F124" s="36"/>
      <c r="G124" s="36"/>
      <c r="H124" s="36"/>
      <c r="I124" s="36"/>
      <c r="J124" s="36"/>
      <c r="K124" s="162">
        <f>BK124</f>
        <v>0</v>
      </c>
      <c r="L124" s="36"/>
      <c r="M124" s="37"/>
      <c r="N124" s="92"/>
      <c r="O124" s="76"/>
      <c r="P124" s="93"/>
      <c r="Q124" s="163">
        <f>Q125+Q126+Q129+Q145</f>
        <v>0</v>
      </c>
      <c r="R124" s="163">
        <f>R125+R126+R129+R145</f>
        <v>0</v>
      </c>
      <c r="S124" s="93"/>
      <c r="T124" s="164">
        <f>T125+T126+T129+T145</f>
        <v>0</v>
      </c>
      <c r="U124" s="93"/>
      <c r="V124" s="164">
        <f>V125+V126+V129+V145</f>
        <v>0</v>
      </c>
      <c r="W124" s="93"/>
      <c r="X124" s="165">
        <f>X125+X126+X129+X145</f>
        <v>0</v>
      </c>
      <c r="Y124" s="36"/>
      <c r="Z124" s="36"/>
      <c r="AA124" s="36"/>
      <c r="AB124" s="36"/>
      <c r="AC124" s="36"/>
      <c r="AD124" s="36"/>
      <c r="AE124" s="36"/>
      <c r="AT124" s="17" t="s">
        <v>76</v>
      </c>
      <c r="AU124" s="17" t="s">
        <v>101</v>
      </c>
      <c r="BK124" s="166">
        <f>BK125+BK126+BK129+BK145</f>
        <v>0</v>
      </c>
    </row>
    <row r="125" s="12" customFormat="1" ht="25.92" customHeight="1">
      <c r="A125" s="12"/>
      <c r="B125" s="167"/>
      <c r="C125" s="12"/>
      <c r="D125" s="168" t="s">
        <v>76</v>
      </c>
      <c r="E125" s="169" t="s">
        <v>272</v>
      </c>
      <c r="F125" s="169" t="s">
        <v>273</v>
      </c>
      <c r="G125" s="12"/>
      <c r="H125" s="12"/>
      <c r="I125" s="170"/>
      <c r="J125" s="170"/>
      <c r="K125" s="171">
        <f>BK125</f>
        <v>0</v>
      </c>
      <c r="L125" s="12"/>
      <c r="M125" s="167"/>
      <c r="N125" s="172"/>
      <c r="O125" s="173"/>
      <c r="P125" s="173"/>
      <c r="Q125" s="174">
        <v>0</v>
      </c>
      <c r="R125" s="174">
        <v>0</v>
      </c>
      <c r="S125" s="173"/>
      <c r="T125" s="175">
        <v>0</v>
      </c>
      <c r="U125" s="173"/>
      <c r="V125" s="175">
        <v>0</v>
      </c>
      <c r="W125" s="173"/>
      <c r="X125" s="176">
        <v>0</v>
      </c>
      <c r="Y125" s="12"/>
      <c r="Z125" s="12"/>
      <c r="AA125" s="12"/>
      <c r="AB125" s="12"/>
      <c r="AC125" s="12"/>
      <c r="AD125" s="12"/>
      <c r="AE125" s="12"/>
      <c r="AR125" s="168" t="s">
        <v>85</v>
      </c>
      <c r="AT125" s="177" t="s">
        <v>76</v>
      </c>
      <c r="AU125" s="177" t="s">
        <v>77</v>
      </c>
      <c r="AY125" s="168" t="s">
        <v>128</v>
      </c>
      <c r="BK125" s="178">
        <v>0</v>
      </c>
    </row>
    <row r="126" s="12" customFormat="1" ht="25.92" customHeight="1">
      <c r="A126" s="12"/>
      <c r="B126" s="167"/>
      <c r="C126" s="12"/>
      <c r="D126" s="168" t="s">
        <v>76</v>
      </c>
      <c r="E126" s="169" t="s">
        <v>272</v>
      </c>
      <c r="F126" s="169" t="s">
        <v>273</v>
      </c>
      <c r="G126" s="12"/>
      <c r="H126" s="12"/>
      <c r="I126" s="170"/>
      <c r="J126" s="170"/>
      <c r="K126" s="171">
        <f>BK126</f>
        <v>0</v>
      </c>
      <c r="L126" s="12"/>
      <c r="M126" s="167"/>
      <c r="N126" s="172"/>
      <c r="O126" s="173"/>
      <c r="P126" s="173"/>
      <c r="Q126" s="174">
        <f>Q127</f>
        <v>0</v>
      </c>
      <c r="R126" s="174">
        <f>R127</f>
        <v>0</v>
      </c>
      <c r="S126" s="173"/>
      <c r="T126" s="175">
        <f>T127</f>
        <v>0</v>
      </c>
      <c r="U126" s="173"/>
      <c r="V126" s="175">
        <f>V127</f>
        <v>0</v>
      </c>
      <c r="W126" s="173"/>
      <c r="X126" s="176">
        <f>X127</f>
        <v>0</v>
      </c>
      <c r="Y126" s="12"/>
      <c r="Z126" s="12"/>
      <c r="AA126" s="12"/>
      <c r="AB126" s="12"/>
      <c r="AC126" s="12"/>
      <c r="AD126" s="12"/>
      <c r="AE126" s="12"/>
      <c r="AR126" s="168" t="s">
        <v>85</v>
      </c>
      <c r="AT126" s="177" t="s">
        <v>76</v>
      </c>
      <c r="AU126" s="177" t="s">
        <v>77</v>
      </c>
      <c r="AY126" s="168" t="s">
        <v>128</v>
      </c>
      <c r="BK126" s="178">
        <f>BK127</f>
        <v>0</v>
      </c>
    </row>
    <row r="127" s="12" customFormat="1" ht="22.8" customHeight="1">
      <c r="A127" s="12"/>
      <c r="B127" s="167"/>
      <c r="C127" s="12"/>
      <c r="D127" s="168" t="s">
        <v>76</v>
      </c>
      <c r="E127" s="179" t="s">
        <v>274</v>
      </c>
      <c r="F127" s="179" t="s">
        <v>275</v>
      </c>
      <c r="G127" s="12"/>
      <c r="H127" s="12"/>
      <c r="I127" s="170"/>
      <c r="J127" s="170"/>
      <c r="K127" s="180">
        <f>BK127</f>
        <v>0</v>
      </c>
      <c r="L127" s="12"/>
      <c r="M127" s="167"/>
      <c r="N127" s="172"/>
      <c r="O127" s="173"/>
      <c r="P127" s="173"/>
      <c r="Q127" s="174">
        <f>Q128</f>
        <v>0</v>
      </c>
      <c r="R127" s="174">
        <f>R128</f>
        <v>0</v>
      </c>
      <c r="S127" s="173"/>
      <c r="T127" s="175">
        <f>T128</f>
        <v>0</v>
      </c>
      <c r="U127" s="173"/>
      <c r="V127" s="175">
        <f>V128</f>
        <v>0</v>
      </c>
      <c r="W127" s="173"/>
      <c r="X127" s="176">
        <f>X128</f>
        <v>0</v>
      </c>
      <c r="Y127" s="12"/>
      <c r="Z127" s="12"/>
      <c r="AA127" s="12"/>
      <c r="AB127" s="12"/>
      <c r="AC127" s="12"/>
      <c r="AD127" s="12"/>
      <c r="AE127" s="12"/>
      <c r="AR127" s="168" t="s">
        <v>136</v>
      </c>
      <c r="AT127" s="177" t="s">
        <v>76</v>
      </c>
      <c r="AU127" s="177" t="s">
        <v>85</v>
      </c>
      <c r="AY127" s="168" t="s">
        <v>128</v>
      </c>
      <c r="BK127" s="178">
        <f>BK128</f>
        <v>0</v>
      </c>
    </row>
    <row r="128" s="2" customFormat="1" ht="37.8" customHeight="1">
      <c r="A128" s="36"/>
      <c r="B128" s="181"/>
      <c r="C128" s="182" t="s">
        <v>85</v>
      </c>
      <c r="D128" s="182" t="s">
        <v>131</v>
      </c>
      <c r="E128" s="183" t="s">
        <v>276</v>
      </c>
      <c r="F128" s="184" t="s">
        <v>277</v>
      </c>
      <c r="G128" s="185" t="s">
        <v>278</v>
      </c>
      <c r="H128" s="186">
        <v>1</v>
      </c>
      <c r="I128" s="187"/>
      <c r="J128" s="187"/>
      <c r="K128" s="188">
        <f>ROUND(P128*H128,2)</f>
        <v>0</v>
      </c>
      <c r="L128" s="189"/>
      <c r="M128" s="37"/>
      <c r="N128" s="190" t="s">
        <v>1</v>
      </c>
      <c r="O128" s="191" t="s">
        <v>41</v>
      </c>
      <c r="P128" s="192">
        <f>I128+J128</f>
        <v>0</v>
      </c>
      <c r="Q128" s="192">
        <f>ROUND(I128*H128,2)</f>
        <v>0</v>
      </c>
      <c r="R128" s="192">
        <f>ROUND(J128*H128,2)</f>
        <v>0</v>
      </c>
      <c r="S128" s="80"/>
      <c r="T128" s="193">
        <f>S128*H128</f>
        <v>0</v>
      </c>
      <c r="U128" s="193">
        <v>0</v>
      </c>
      <c r="V128" s="193">
        <f>U128*H128</f>
        <v>0</v>
      </c>
      <c r="W128" s="193">
        <v>0</v>
      </c>
      <c r="X128" s="194">
        <f>W128*H128</f>
        <v>0</v>
      </c>
      <c r="Y128" s="36"/>
      <c r="Z128" s="36"/>
      <c r="AA128" s="36"/>
      <c r="AB128" s="36"/>
      <c r="AC128" s="36"/>
      <c r="AD128" s="36"/>
      <c r="AE128" s="36"/>
      <c r="AR128" s="195" t="s">
        <v>163</v>
      </c>
      <c r="AT128" s="195" t="s">
        <v>131</v>
      </c>
      <c r="AU128" s="195" t="s">
        <v>136</v>
      </c>
      <c r="AY128" s="17" t="s">
        <v>128</v>
      </c>
      <c r="BE128" s="196">
        <f>IF(O128="základná",K128,0)</f>
        <v>0</v>
      </c>
      <c r="BF128" s="196">
        <f>IF(O128="znížená",K128,0)</f>
        <v>0</v>
      </c>
      <c r="BG128" s="196">
        <f>IF(O128="zákl. prenesená",K128,0)</f>
        <v>0</v>
      </c>
      <c r="BH128" s="196">
        <f>IF(O128="zníž. prenesená",K128,0)</f>
        <v>0</v>
      </c>
      <c r="BI128" s="196">
        <f>IF(O128="nulová",K128,0)</f>
        <v>0</v>
      </c>
      <c r="BJ128" s="17" t="s">
        <v>136</v>
      </c>
      <c r="BK128" s="196">
        <f>ROUND(P128*H128,2)</f>
        <v>0</v>
      </c>
      <c r="BL128" s="17" t="s">
        <v>163</v>
      </c>
      <c r="BM128" s="195" t="s">
        <v>136</v>
      </c>
    </row>
    <row r="129" s="12" customFormat="1" ht="25.92" customHeight="1">
      <c r="A129" s="12"/>
      <c r="B129" s="167"/>
      <c r="C129" s="12"/>
      <c r="D129" s="168" t="s">
        <v>76</v>
      </c>
      <c r="E129" s="169" t="s">
        <v>126</v>
      </c>
      <c r="F129" s="169" t="s">
        <v>127</v>
      </c>
      <c r="G129" s="12"/>
      <c r="H129" s="12"/>
      <c r="I129" s="170"/>
      <c r="J129" s="170"/>
      <c r="K129" s="171">
        <f>BK129</f>
        <v>0</v>
      </c>
      <c r="L129" s="12"/>
      <c r="M129" s="167"/>
      <c r="N129" s="172"/>
      <c r="O129" s="173"/>
      <c r="P129" s="173"/>
      <c r="Q129" s="174">
        <f>Q130</f>
        <v>0</v>
      </c>
      <c r="R129" s="174">
        <f>R130</f>
        <v>0</v>
      </c>
      <c r="S129" s="173"/>
      <c r="T129" s="175">
        <f>T130</f>
        <v>0</v>
      </c>
      <c r="U129" s="173"/>
      <c r="V129" s="175">
        <f>V130</f>
        <v>0</v>
      </c>
      <c r="W129" s="173"/>
      <c r="X129" s="176">
        <f>X130</f>
        <v>0</v>
      </c>
      <c r="Y129" s="12"/>
      <c r="Z129" s="12"/>
      <c r="AA129" s="12"/>
      <c r="AB129" s="12"/>
      <c r="AC129" s="12"/>
      <c r="AD129" s="12"/>
      <c r="AE129" s="12"/>
      <c r="AR129" s="168" t="s">
        <v>85</v>
      </c>
      <c r="AT129" s="177" t="s">
        <v>76</v>
      </c>
      <c r="AU129" s="177" t="s">
        <v>77</v>
      </c>
      <c r="AY129" s="168" t="s">
        <v>128</v>
      </c>
      <c r="BK129" s="178">
        <f>BK130</f>
        <v>0</v>
      </c>
    </row>
    <row r="130" s="12" customFormat="1" ht="22.8" customHeight="1">
      <c r="A130" s="12"/>
      <c r="B130" s="167"/>
      <c r="C130" s="12"/>
      <c r="D130" s="168" t="s">
        <v>76</v>
      </c>
      <c r="E130" s="179" t="s">
        <v>129</v>
      </c>
      <c r="F130" s="179" t="s">
        <v>279</v>
      </c>
      <c r="G130" s="12"/>
      <c r="H130" s="12"/>
      <c r="I130" s="170"/>
      <c r="J130" s="170"/>
      <c r="K130" s="180">
        <f>BK130</f>
        <v>0</v>
      </c>
      <c r="L130" s="12"/>
      <c r="M130" s="167"/>
      <c r="N130" s="172"/>
      <c r="O130" s="173"/>
      <c r="P130" s="173"/>
      <c r="Q130" s="174">
        <f>SUM(Q131:Q144)</f>
        <v>0</v>
      </c>
      <c r="R130" s="174">
        <f>SUM(R131:R144)</f>
        <v>0</v>
      </c>
      <c r="S130" s="173"/>
      <c r="T130" s="175">
        <f>SUM(T131:T144)</f>
        <v>0</v>
      </c>
      <c r="U130" s="173"/>
      <c r="V130" s="175">
        <f>SUM(V131:V144)</f>
        <v>0</v>
      </c>
      <c r="W130" s="173"/>
      <c r="X130" s="176">
        <f>SUM(X131:X144)</f>
        <v>0</v>
      </c>
      <c r="Y130" s="12"/>
      <c r="Z130" s="12"/>
      <c r="AA130" s="12"/>
      <c r="AB130" s="12"/>
      <c r="AC130" s="12"/>
      <c r="AD130" s="12"/>
      <c r="AE130" s="12"/>
      <c r="AR130" s="168" t="s">
        <v>85</v>
      </c>
      <c r="AT130" s="177" t="s">
        <v>76</v>
      </c>
      <c r="AU130" s="177" t="s">
        <v>85</v>
      </c>
      <c r="AY130" s="168" t="s">
        <v>128</v>
      </c>
      <c r="BK130" s="178">
        <f>SUM(BK131:BK144)</f>
        <v>0</v>
      </c>
    </row>
    <row r="131" s="2" customFormat="1" ht="16.5" customHeight="1">
      <c r="A131" s="36"/>
      <c r="B131" s="181"/>
      <c r="C131" s="182" t="s">
        <v>136</v>
      </c>
      <c r="D131" s="182" t="s">
        <v>131</v>
      </c>
      <c r="E131" s="183" t="s">
        <v>280</v>
      </c>
      <c r="F131" s="184" t="s">
        <v>281</v>
      </c>
      <c r="G131" s="185" t="s">
        <v>282</v>
      </c>
      <c r="H131" s="186">
        <v>208</v>
      </c>
      <c r="I131" s="187"/>
      <c r="J131" s="187"/>
      <c r="K131" s="188">
        <f>ROUND(P131*H131,2)</f>
        <v>0</v>
      </c>
      <c r="L131" s="189"/>
      <c r="M131" s="37"/>
      <c r="N131" s="190" t="s">
        <v>1</v>
      </c>
      <c r="O131" s="191" t="s">
        <v>41</v>
      </c>
      <c r="P131" s="192">
        <f>I131+J131</f>
        <v>0</v>
      </c>
      <c r="Q131" s="192">
        <f>ROUND(I131*H131,2)</f>
        <v>0</v>
      </c>
      <c r="R131" s="192">
        <f>ROUND(J131*H131,2)</f>
        <v>0</v>
      </c>
      <c r="S131" s="80"/>
      <c r="T131" s="193">
        <f>S131*H131</f>
        <v>0</v>
      </c>
      <c r="U131" s="193">
        <v>0</v>
      </c>
      <c r="V131" s="193">
        <f>U131*H131</f>
        <v>0</v>
      </c>
      <c r="W131" s="193">
        <v>0</v>
      </c>
      <c r="X131" s="194">
        <f>W131*H131</f>
        <v>0</v>
      </c>
      <c r="Y131" s="36"/>
      <c r="Z131" s="36"/>
      <c r="AA131" s="36"/>
      <c r="AB131" s="36"/>
      <c r="AC131" s="36"/>
      <c r="AD131" s="36"/>
      <c r="AE131" s="36"/>
      <c r="AR131" s="195" t="s">
        <v>135</v>
      </c>
      <c r="AT131" s="195" t="s">
        <v>131</v>
      </c>
      <c r="AU131" s="195" t="s">
        <v>136</v>
      </c>
      <c r="AY131" s="17" t="s">
        <v>128</v>
      </c>
      <c r="BE131" s="196">
        <f>IF(O131="základná",K131,0)</f>
        <v>0</v>
      </c>
      <c r="BF131" s="196">
        <f>IF(O131="znížená",K131,0)</f>
        <v>0</v>
      </c>
      <c r="BG131" s="196">
        <f>IF(O131="zákl. prenesená",K131,0)</f>
        <v>0</v>
      </c>
      <c r="BH131" s="196">
        <f>IF(O131="zníž. prenesená",K131,0)</f>
        <v>0</v>
      </c>
      <c r="BI131" s="196">
        <f>IF(O131="nulová",K131,0)</f>
        <v>0</v>
      </c>
      <c r="BJ131" s="17" t="s">
        <v>136</v>
      </c>
      <c r="BK131" s="196">
        <f>ROUND(P131*H131,2)</f>
        <v>0</v>
      </c>
      <c r="BL131" s="17" t="s">
        <v>135</v>
      </c>
      <c r="BM131" s="195" t="s">
        <v>135</v>
      </c>
    </row>
    <row r="132" s="2" customFormat="1" ht="24.15" customHeight="1">
      <c r="A132" s="36"/>
      <c r="B132" s="181"/>
      <c r="C132" s="182" t="s">
        <v>139</v>
      </c>
      <c r="D132" s="182" t="s">
        <v>131</v>
      </c>
      <c r="E132" s="183" t="s">
        <v>140</v>
      </c>
      <c r="F132" s="184" t="s">
        <v>141</v>
      </c>
      <c r="G132" s="185" t="s">
        <v>142</v>
      </c>
      <c r="H132" s="186">
        <v>1.5</v>
      </c>
      <c r="I132" s="187"/>
      <c r="J132" s="187"/>
      <c r="K132" s="188">
        <f>ROUND(P132*H132,2)</f>
        <v>0</v>
      </c>
      <c r="L132" s="189"/>
      <c r="M132" s="37"/>
      <c r="N132" s="190" t="s">
        <v>1</v>
      </c>
      <c r="O132" s="191" t="s">
        <v>41</v>
      </c>
      <c r="P132" s="192">
        <f>I132+J132</f>
        <v>0</v>
      </c>
      <c r="Q132" s="192">
        <f>ROUND(I132*H132,2)</f>
        <v>0</v>
      </c>
      <c r="R132" s="192">
        <f>ROUND(J132*H132,2)</f>
        <v>0</v>
      </c>
      <c r="S132" s="80"/>
      <c r="T132" s="193">
        <f>S132*H132</f>
        <v>0</v>
      </c>
      <c r="U132" s="193">
        <v>0</v>
      </c>
      <c r="V132" s="193">
        <f>U132*H132</f>
        <v>0</v>
      </c>
      <c r="W132" s="193">
        <v>0</v>
      </c>
      <c r="X132" s="194">
        <f>W132*H132</f>
        <v>0</v>
      </c>
      <c r="Y132" s="36"/>
      <c r="Z132" s="36"/>
      <c r="AA132" s="36"/>
      <c r="AB132" s="36"/>
      <c r="AC132" s="36"/>
      <c r="AD132" s="36"/>
      <c r="AE132" s="36"/>
      <c r="AR132" s="195" t="s">
        <v>135</v>
      </c>
      <c r="AT132" s="195" t="s">
        <v>131</v>
      </c>
      <c r="AU132" s="195" t="s">
        <v>136</v>
      </c>
      <c r="AY132" s="17" t="s">
        <v>128</v>
      </c>
      <c r="BE132" s="196">
        <f>IF(O132="základná",K132,0)</f>
        <v>0</v>
      </c>
      <c r="BF132" s="196">
        <f>IF(O132="znížená",K132,0)</f>
        <v>0</v>
      </c>
      <c r="BG132" s="196">
        <f>IF(O132="zákl. prenesená",K132,0)</f>
        <v>0</v>
      </c>
      <c r="BH132" s="196">
        <f>IF(O132="zníž. prenesená",K132,0)</f>
        <v>0</v>
      </c>
      <c r="BI132" s="196">
        <f>IF(O132="nulová",K132,0)</f>
        <v>0</v>
      </c>
      <c r="BJ132" s="17" t="s">
        <v>136</v>
      </c>
      <c r="BK132" s="196">
        <f>ROUND(P132*H132,2)</f>
        <v>0</v>
      </c>
      <c r="BL132" s="17" t="s">
        <v>135</v>
      </c>
      <c r="BM132" s="195" t="s">
        <v>143</v>
      </c>
    </row>
    <row r="133" s="2" customFormat="1" ht="24.15" customHeight="1">
      <c r="A133" s="36"/>
      <c r="B133" s="181"/>
      <c r="C133" s="182" t="s">
        <v>135</v>
      </c>
      <c r="D133" s="182" t="s">
        <v>131</v>
      </c>
      <c r="E133" s="183" t="s">
        <v>144</v>
      </c>
      <c r="F133" s="184" t="s">
        <v>145</v>
      </c>
      <c r="G133" s="185" t="s">
        <v>142</v>
      </c>
      <c r="H133" s="186">
        <v>3</v>
      </c>
      <c r="I133" s="187"/>
      <c r="J133" s="187"/>
      <c r="K133" s="188">
        <f>ROUND(P133*H133,2)</f>
        <v>0</v>
      </c>
      <c r="L133" s="189"/>
      <c r="M133" s="37"/>
      <c r="N133" s="190" t="s">
        <v>1</v>
      </c>
      <c r="O133" s="191" t="s">
        <v>41</v>
      </c>
      <c r="P133" s="192">
        <f>I133+J133</f>
        <v>0</v>
      </c>
      <c r="Q133" s="192">
        <f>ROUND(I133*H133,2)</f>
        <v>0</v>
      </c>
      <c r="R133" s="192">
        <f>ROUND(J133*H133,2)</f>
        <v>0</v>
      </c>
      <c r="S133" s="80"/>
      <c r="T133" s="193">
        <f>S133*H133</f>
        <v>0</v>
      </c>
      <c r="U133" s="193">
        <v>0</v>
      </c>
      <c r="V133" s="193">
        <f>U133*H133</f>
        <v>0</v>
      </c>
      <c r="W133" s="193">
        <v>0</v>
      </c>
      <c r="X133" s="194">
        <f>W133*H133</f>
        <v>0</v>
      </c>
      <c r="Y133" s="36"/>
      <c r="Z133" s="36"/>
      <c r="AA133" s="36"/>
      <c r="AB133" s="36"/>
      <c r="AC133" s="36"/>
      <c r="AD133" s="36"/>
      <c r="AE133" s="36"/>
      <c r="AR133" s="195" t="s">
        <v>135</v>
      </c>
      <c r="AT133" s="195" t="s">
        <v>131</v>
      </c>
      <c r="AU133" s="195" t="s">
        <v>136</v>
      </c>
      <c r="AY133" s="17" t="s">
        <v>128</v>
      </c>
      <c r="BE133" s="196">
        <f>IF(O133="základná",K133,0)</f>
        <v>0</v>
      </c>
      <c r="BF133" s="196">
        <f>IF(O133="znížená",K133,0)</f>
        <v>0</v>
      </c>
      <c r="BG133" s="196">
        <f>IF(O133="zákl. prenesená",K133,0)</f>
        <v>0</v>
      </c>
      <c r="BH133" s="196">
        <f>IF(O133="zníž. prenesená",K133,0)</f>
        <v>0</v>
      </c>
      <c r="BI133" s="196">
        <f>IF(O133="nulová",K133,0)</f>
        <v>0</v>
      </c>
      <c r="BJ133" s="17" t="s">
        <v>136</v>
      </c>
      <c r="BK133" s="196">
        <f>ROUND(P133*H133,2)</f>
        <v>0</v>
      </c>
      <c r="BL133" s="17" t="s">
        <v>135</v>
      </c>
      <c r="BM133" s="195" t="s">
        <v>146</v>
      </c>
    </row>
    <row r="134" s="13" customFormat="1">
      <c r="A134" s="13"/>
      <c r="B134" s="197"/>
      <c r="C134" s="13"/>
      <c r="D134" s="198" t="s">
        <v>154</v>
      </c>
      <c r="E134" s="199" t="s">
        <v>1</v>
      </c>
      <c r="F134" s="200" t="s">
        <v>283</v>
      </c>
      <c r="G134" s="13"/>
      <c r="H134" s="201">
        <v>3</v>
      </c>
      <c r="I134" s="202"/>
      <c r="J134" s="202"/>
      <c r="K134" s="13"/>
      <c r="L134" s="13"/>
      <c r="M134" s="197"/>
      <c r="N134" s="203"/>
      <c r="O134" s="204"/>
      <c r="P134" s="204"/>
      <c r="Q134" s="204"/>
      <c r="R134" s="204"/>
      <c r="S134" s="204"/>
      <c r="T134" s="204"/>
      <c r="U134" s="204"/>
      <c r="V134" s="204"/>
      <c r="W134" s="204"/>
      <c r="X134" s="205"/>
      <c r="Y134" s="13"/>
      <c r="Z134" s="13"/>
      <c r="AA134" s="13"/>
      <c r="AB134" s="13"/>
      <c r="AC134" s="13"/>
      <c r="AD134" s="13"/>
      <c r="AE134" s="13"/>
      <c r="AT134" s="199" t="s">
        <v>154</v>
      </c>
      <c r="AU134" s="199" t="s">
        <v>136</v>
      </c>
      <c r="AV134" s="13" t="s">
        <v>136</v>
      </c>
      <c r="AW134" s="13" t="s">
        <v>4</v>
      </c>
      <c r="AX134" s="13" t="s">
        <v>77</v>
      </c>
      <c r="AY134" s="199" t="s">
        <v>128</v>
      </c>
    </row>
    <row r="135" s="14" customFormat="1">
      <c r="A135" s="14"/>
      <c r="B135" s="206"/>
      <c r="C135" s="14"/>
      <c r="D135" s="198" t="s">
        <v>154</v>
      </c>
      <c r="E135" s="207" t="s">
        <v>1</v>
      </c>
      <c r="F135" s="208" t="s">
        <v>156</v>
      </c>
      <c r="G135" s="14"/>
      <c r="H135" s="209">
        <v>3</v>
      </c>
      <c r="I135" s="210"/>
      <c r="J135" s="210"/>
      <c r="K135" s="14"/>
      <c r="L135" s="14"/>
      <c r="M135" s="206"/>
      <c r="N135" s="211"/>
      <c r="O135" s="212"/>
      <c r="P135" s="212"/>
      <c r="Q135" s="212"/>
      <c r="R135" s="212"/>
      <c r="S135" s="212"/>
      <c r="T135" s="212"/>
      <c r="U135" s="212"/>
      <c r="V135" s="212"/>
      <c r="W135" s="212"/>
      <c r="X135" s="213"/>
      <c r="Y135" s="14"/>
      <c r="Z135" s="14"/>
      <c r="AA135" s="14"/>
      <c r="AB135" s="14"/>
      <c r="AC135" s="14"/>
      <c r="AD135" s="14"/>
      <c r="AE135" s="14"/>
      <c r="AT135" s="207" t="s">
        <v>154</v>
      </c>
      <c r="AU135" s="207" t="s">
        <v>136</v>
      </c>
      <c r="AV135" s="14" t="s">
        <v>135</v>
      </c>
      <c r="AW135" s="14" t="s">
        <v>4</v>
      </c>
      <c r="AX135" s="14" t="s">
        <v>85</v>
      </c>
      <c r="AY135" s="207" t="s">
        <v>128</v>
      </c>
    </row>
    <row r="136" s="2" customFormat="1" ht="21.75" customHeight="1">
      <c r="A136" s="36"/>
      <c r="B136" s="181"/>
      <c r="C136" s="182" t="s">
        <v>147</v>
      </c>
      <c r="D136" s="182" t="s">
        <v>131</v>
      </c>
      <c r="E136" s="183" t="s">
        <v>148</v>
      </c>
      <c r="F136" s="184" t="s">
        <v>149</v>
      </c>
      <c r="G136" s="185" t="s">
        <v>142</v>
      </c>
      <c r="H136" s="186">
        <v>1.5</v>
      </c>
      <c r="I136" s="187"/>
      <c r="J136" s="187"/>
      <c r="K136" s="188">
        <f>ROUND(P136*H136,2)</f>
        <v>0</v>
      </c>
      <c r="L136" s="189"/>
      <c r="M136" s="37"/>
      <c r="N136" s="190" t="s">
        <v>1</v>
      </c>
      <c r="O136" s="191" t="s">
        <v>41</v>
      </c>
      <c r="P136" s="192">
        <f>I136+J136</f>
        <v>0</v>
      </c>
      <c r="Q136" s="192">
        <f>ROUND(I136*H136,2)</f>
        <v>0</v>
      </c>
      <c r="R136" s="192">
        <f>ROUND(J136*H136,2)</f>
        <v>0</v>
      </c>
      <c r="S136" s="80"/>
      <c r="T136" s="193">
        <f>S136*H136</f>
        <v>0</v>
      </c>
      <c r="U136" s="193">
        <v>0</v>
      </c>
      <c r="V136" s="193">
        <f>U136*H136</f>
        <v>0</v>
      </c>
      <c r="W136" s="193">
        <v>0</v>
      </c>
      <c r="X136" s="194">
        <f>W136*H136</f>
        <v>0</v>
      </c>
      <c r="Y136" s="36"/>
      <c r="Z136" s="36"/>
      <c r="AA136" s="36"/>
      <c r="AB136" s="36"/>
      <c r="AC136" s="36"/>
      <c r="AD136" s="36"/>
      <c r="AE136" s="36"/>
      <c r="AR136" s="195" t="s">
        <v>135</v>
      </c>
      <c r="AT136" s="195" t="s">
        <v>131</v>
      </c>
      <c r="AU136" s="195" t="s">
        <v>136</v>
      </c>
      <c r="AY136" s="17" t="s">
        <v>128</v>
      </c>
      <c r="BE136" s="196">
        <f>IF(O136="základná",K136,0)</f>
        <v>0</v>
      </c>
      <c r="BF136" s="196">
        <f>IF(O136="znížená",K136,0)</f>
        <v>0</v>
      </c>
      <c r="BG136" s="196">
        <f>IF(O136="zákl. prenesená",K136,0)</f>
        <v>0</v>
      </c>
      <c r="BH136" s="196">
        <f>IF(O136="zníž. prenesená",K136,0)</f>
        <v>0</v>
      </c>
      <c r="BI136" s="196">
        <f>IF(O136="nulová",K136,0)</f>
        <v>0</v>
      </c>
      <c r="BJ136" s="17" t="s">
        <v>136</v>
      </c>
      <c r="BK136" s="196">
        <f>ROUND(P136*H136,2)</f>
        <v>0</v>
      </c>
      <c r="BL136" s="17" t="s">
        <v>135</v>
      </c>
      <c r="BM136" s="195" t="s">
        <v>150</v>
      </c>
    </row>
    <row r="137" s="2" customFormat="1" ht="24.15" customHeight="1">
      <c r="A137" s="36"/>
      <c r="B137" s="181"/>
      <c r="C137" s="182" t="s">
        <v>143</v>
      </c>
      <c r="D137" s="182" t="s">
        <v>131</v>
      </c>
      <c r="E137" s="183" t="s">
        <v>151</v>
      </c>
      <c r="F137" s="184" t="s">
        <v>152</v>
      </c>
      <c r="G137" s="185" t="s">
        <v>142</v>
      </c>
      <c r="H137" s="186">
        <v>7.5</v>
      </c>
      <c r="I137" s="187"/>
      <c r="J137" s="187"/>
      <c r="K137" s="188">
        <f>ROUND(P137*H137,2)</f>
        <v>0</v>
      </c>
      <c r="L137" s="189"/>
      <c r="M137" s="37"/>
      <c r="N137" s="190" t="s">
        <v>1</v>
      </c>
      <c r="O137" s="191" t="s">
        <v>41</v>
      </c>
      <c r="P137" s="192">
        <f>I137+J137</f>
        <v>0</v>
      </c>
      <c r="Q137" s="192">
        <f>ROUND(I137*H137,2)</f>
        <v>0</v>
      </c>
      <c r="R137" s="192">
        <f>ROUND(J137*H137,2)</f>
        <v>0</v>
      </c>
      <c r="S137" s="80"/>
      <c r="T137" s="193">
        <f>S137*H137</f>
        <v>0</v>
      </c>
      <c r="U137" s="193">
        <v>0</v>
      </c>
      <c r="V137" s="193">
        <f>U137*H137</f>
        <v>0</v>
      </c>
      <c r="W137" s="193">
        <v>0</v>
      </c>
      <c r="X137" s="194">
        <f>W137*H137</f>
        <v>0</v>
      </c>
      <c r="Y137" s="36"/>
      <c r="Z137" s="36"/>
      <c r="AA137" s="36"/>
      <c r="AB137" s="36"/>
      <c r="AC137" s="36"/>
      <c r="AD137" s="36"/>
      <c r="AE137" s="36"/>
      <c r="AR137" s="195" t="s">
        <v>135</v>
      </c>
      <c r="AT137" s="195" t="s">
        <v>131</v>
      </c>
      <c r="AU137" s="195" t="s">
        <v>136</v>
      </c>
      <c r="AY137" s="17" t="s">
        <v>128</v>
      </c>
      <c r="BE137" s="196">
        <f>IF(O137="základná",K137,0)</f>
        <v>0</v>
      </c>
      <c r="BF137" s="196">
        <f>IF(O137="znížená",K137,0)</f>
        <v>0</v>
      </c>
      <c r="BG137" s="196">
        <f>IF(O137="zákl. prenesená",K137,0)</f>
        <v>0</v>
      </c>
      <c r="BH137" s="196">
        <f>IF(O137="zníž. prenesená",K137,0)</f>
        <v>0</v>
      </c>
      <c r="BI137" s="196">
        <f>IF(O137="nulová",K137,0)</f>
        <v>0</v>
      </c>
      <c r="BJ137" s="17" t="s">
        <v>136</v>
      </c>
      <c r="BK137" s="196">
        <f>ROUND(P137*H137,2)</f>
        <v>0</v>
      </c>
      <c r="BL137" s="17" t="s">
        <v>135</v>
      </c>
      <c r="BM137" s="195" t="s">
        <v>153</v>
      </c>
    </row>
    <row r="138" s="13" customFormat="1">
      <c r="A138" s="13"/>
      <c r="B138" s="197"/>
      <c r="C138" s="13"/>
      <c r="D138" s="198" t="s">
        <v>154</v>
      </c>
      <c r="E138" s="199" t="s">
        <v>1</v>
      </c>
      <c r="F138" s="200" t="s">
        <v>284</v>
      </c>
      <c r="G138" s="13"/>
      <c r="H138" s="201">
        <v>7.5</v>
      </c>
      <c r="I138" s="202"/>
      <c r="J138" s="202"/>
      <c r="K138" s="13"/>
      <c r="L138" s="13"/>
      <c r="M138" s="197"/>
      <c r="N138" s="203"/>
      <c r="O138" s="204"/>
      <c r="P138" s="204"/>
      <c r="Q138" s="204"/>
      <c r="R138" s="204"/>
      <c r="S138" s="204"/>
      <c r="T138" s="204"/>
      <c r="U138" s="204"/>
      <c r="V138" s="204"/>
      <c r="W138" s="204"/>
      <c r="X138" s="205"/>
      <c r="Y138" s="13"/>
      <c r="Z138" s="13"/>
      <c r="AA138" s="13"/>
      <c r="AB138" s="13"/>
      <c r="AC138" s="13"/>
      <c r="AD138" s="13"/>
      <c r="AE138" s="13"/>
      <c r="AT138" s="199" t="s">
        <v>154</v>
      </c>
      <c r="AU138" s="199" t="s">
        <v>136</v>
      </c>
      <c r="AV138" s="13" t="s">
        <v>136</v>
      </c>
      <c r="AW138" s="13" t="s">
        <v>4</v>
      </c>
      <c r="AX138" s="13" t="s">
        <v>77</v>
      </c>
      <c r="AY138" s="199" t="s">
        <v>128</v>
      </c>
    </row>
    <row r="139" s="14" customFormat="1">
      <c r="A139" s="14"/>
      <c r="B139" s="206"/>
      <c r="C139" s="14"/>
      <c r="D139" s="198" t="s">
        <v>154</v>
      </c>
      <c r="E139" s="207" t="s">
        <v>1</v>
      </c>
      <c r="F139" s="208" t="s">
        <v>156</v>
      </c>
      <c r="G139" s="14"/>
      <c r="H139" s="209">
        <v>7.5</v>
      </c>
      <c r="I139" s="210"/>
      <c r="J139" s="210"/>
      <c r="K139" s="14"/>
      <c r="L139" s="14"/>
      <c r="M139" s="206"/>
      <c r="N139" s="211"/>
      <c r="O139" s="212"/>
      <c r="P139" s="212"/>
      <c r="Q139" s="212"/>
      <c r="R139" s="212"/>
      <c r="S139" s="212"/>
      <c r="T139" s="212"/>
      <c r="U139" s="212"/>
      <c r="V139" s="212"/>
      <c r="W139" s="212"/>
      <c r="X139" s="213"/>
      <c r="Y139" s="14"/>
      <c r="Z139" s="14"/>
      <c r="AA139" s="14"/>
      <c r="AB139" s="14"/>
      <c r="AC139" s="14"/>
      <c r="AD139" s="14"/>
      <c r="AE139" s="14"/>
      <c r="AT139" s="207" t="s">
        <v>154</v>
      </c>
      <c r="AU139" s="207" t="s">
        <v>136</v>
      </c>
      <c r="AV139" s="14" t="s">
        <v>135</v>
      </c>
      <c r="AW139" s="14" t="s">
        <v>4</v>
      </c>
      <c r="AX139" s="14" t="s">
        <v>85</v>
      </c>
      <c r="AY139" s="207" t="s">
        <v>128</v>
      </c>
    </row>
    <row r="140" s="2" customFormat="1" ht="24.15" customHeight="1">
      <c r="A140" s="36"/>
      <c r="B140" s="181"/>
      <c r="C140" s="182" t="s">
        <v>157</v>
      </c>
      <c r="D140" s="182" t="s">
        <v>131</v>
      </c>
      <c r="E140" s="183" t="s">
        <v>158</v>
      </c>
      <c r="F140" s="184" t="s">
        <v>159</v>
      </c>
      <c r="G140" s="185" t="s">
        <v>142</v>
      </c>
      <c r="H140" s="186">
        <v>1.5</v>
      </c>
      <c r="I140" s="187"/>
      <c r="J140" s="187"/>
      <c r="K140" s="188">
        <f>ROUND(P140*H140,2)</f>
        <v>0</v>
      </c>
      <c r="L140" s="189"/>
      <c r="M140" s="37"/>
      <c r="N140" s="190" t="s">
        <v>1</v>
      </c>
      <c r="O140" s="191" t="s">
        <v>41</v>
      </c>
      <c r="P140" s="192">
        <f>I140+J140</f>
        <v>0</v>
      </c>
      <c r="Q140" s="192">
        <f>ROUND(I140*H140,2)</f>
        <v>0</v>
      </c>
      <c r="R140" s="192">
        <f>ROUND(J140*H140,2)</f>
        <v>0</v>
      </c>
      <c r="S140" s="80"/>
      <c r="T140" s="193">
        <f>S140*H140</f>
        <v>0</v>
      </c>
      <c r="U140" s="193">
        <v>0</v>
      </c>
      <c r="V140" s="193">
        <f>U140*H140</f>
        <v>0</v>
      </c>
      <c r="W140" s="193">
        <v>0</v>
      </c>
      <c r="X140" s="194">
        <f>W140*H140</f>
        <v>0</v>
      </c>
      <c r="Y140" s="36"/>
      <c r="Z140" s="36"/>
      <c r="AA140" s="36"/>
      <c r="AB140" s="36"/>
      <c r="AC140" s="36"/>
      <c r="AD140" s="36"/>
      <c r="AE140" s="36"/>
      <c r="AR140" s="195" t="s">
        <v>135</v>
      </c>
      <c r="AT140" s="195" t="s">
        <v>131</v>
      </c>
      <c r="AU140" s="195" t="s">
        <v>136</v>
      </c>
      <c r="AY140" s="17" t="s">
        <v>128</v>
      </c>
      <c r="BE140" s="196">
        <f>IF(O140="základná",K140,0)</f>
        <v>0</v>
      </c>
      <c r="BF140" s="196">
        <f>IF(O140="znížená",K140,0)</f>
        <v>0</v>
      </c>
      <c r="BG140" s="196">
        <f>IF(O140="zákl. prenesená",K140,0)</f>
        <v>0</v>
      </c>
      <c r="BH140" s="196">
        <f>IF(O140="zníž. prenesená",K140,0)</f>
        <v>0</v>
      </c>
      <c r="BI140" s="196">
        <f>IF(O140="nulová",K140,0)</f>
        <v>0</v>
      </c>
      <c r="BJ140" s="17" t="s">
        <v>136</v>
      </c>
      <c r="BK140" s="196">
        <f>ROUND(P140*H140,2)</f>
        <v>0</v>
      </c>
      <c r="BL140" s="17" t="s">
        <v>135</v>
      </c>
      <c r="BM140" s="195" t="s">
        <v>160</v>
      </c>
    </row>
    <row r="141" s="2" customFormat="1" ht="24.15" customHeight="1">
      <c r="A141" s="36"/>
      <c r="B141" s="181"/>
      <c r="C141" s="182" t="s">
        <v>146</v>
      </c>
      <c r="D141" s="182" t="s">
        <v>131</v>
      </c>
      <c r="E141" s="183" t="s">
        <v>161</v>
      </c>
      <c r="F141" s="184" t="s">
        <v>162</v>
      </c>
      <c r="G141" s="185" t="s">
        <v>142</v>
      </c>
      <c r="H141" s="186">
        <v>3</v>
      </c>
      <c r="I141" s="187"/>
      <c r="J141" s="187"/>
      <c r="K141" s="188">
        <f>ROUND(P141*H141,2)</f>
        <v>0</v>
      </c>
      <c r="L141" s="189"/>
      <c r="M141" s="37"/>
      <c r="N141" s="190" t="s">
        <v>1</v>
      </c>
      <c r="O141" s="191" t="s">
        <v>41</v>
      </c>
      <c r="P141" s="192">
        <f>I141+J141</f>
        <v>0</v>
      </c>
      <c r="Q141" s="192">
        <f>ROUND(I141*H141,2)</f>
        <v>0</v>
      </c>
      <c r="R141" s="192">
        <f>ROUND(J141*H141,2)</f>
        <v>0</v>
      </c>
      <c r="S141" s="80"/>
      <c r="T141" s="193">
        <f>S141*H141</f>
        <v>0</v>
      </c>
      <c r="U141" s="193">
        <v>0</v>
      </c>
      <c r="V141" s="193">
        <f>U141*H141</f>
        <v>0</v>
      </c>
      <c r="W141" s="193">
        <v>0</v>
      </c>
      <c r="X141" s="194">
        <f>W141*H141</f>
        <v>0</v>
      </c>
      <c r="Y141" s="36"/>
      <c r="Z141" s="36"/>
      <c r="AA141" s="36"/>
      <c r="AB141" s="36"/>
      <c r="AC141" s="36"/>
      <c r="AD141" s="36"/>
      <c r="AE141" s="36"/>
      <c r="AR141" s="195" t="s">
        <v>135</v>
      </c>
      <c r="AT141" s="195" t="s">
        <v>131</v>
      </c>
      <c r="AU141" s="195" t="s">
        <v>136</v>
      </c>
      <c r="AY141" s="17" t="s">
        <v>128</v>
      </c>
      <c r="BE141" s="196">
        <f>IF(O141="základná",K141,0)</f>
        <v>0</v>
      </c>
      <c r="BF141" s="196">
        <f>IF(O141="znížená",K141,0)</f>
        <v>0</v>
      </c>
      <c r="BG141" s="196">
        <f>IF(O141="zákl. prenesená",K141,0)</f>
        <v>0</v>
      </c>
      <c r="BH141" s="196">
        <f>IF(O141="zníž. prenesená",K141,0)</f>
        <v>0</v>
      </c>
      <c r="BI141" s="196">
        <f>IF(O141="nulová",K141,0)</f>
        <v>0</v>
      </c>
      <c r="BJ141" s="17" t="s">
        <v>136</v>
      </c>
      <c r="BK141" s="196">
        <f>ROUND(P141*H141,2)</f>
        <v>0</v>
      </c>
      <c r="BL141" s="17" t="s">
        <v>135</v>
      </c>
      <c r="BM141" s="195" t="s">
        <v>163</v>
      </c>
    </row>
    <row r="142" s="13" customFormat="1">
      <c r="A142" s="13"/>
      <c r="B142" s="197"/>
      <c r="C142" s="13"/>
      <c r="D142" s="198" t="s">
        <v>154</v>
      </c>
      <c r="E142" s="199" t="s">
        <v>1</v>
      </c>
      <c r="F142" s="200" t="s">
        <v>283</v>
      </c>
      <c r="G142" s="13"/>
      <c r="H142" s="201">
        <v>3</v>
      </c>
      <c r="I142" s="202"/>
      <c r="J142" s="202"/>
      <c r="K142" s="13"/>
      <c r="L142" s="13"/>
      <c r="M142" s="197"/>
      <c r="N142" s="203"/>
      <c r="O142" s="204"/>
      <c r="P142" s="204"/>
      <c r="Q142" s="204"/>
      <c r="R142" s="204"/>
      <c r="S142" s="204"/>
      <c r="T142" s="204"/>
      <c r="U142" s="204"/>
      <c r="V142" s="204"/>
      <c r="W142" s="204"/>
      <c r="X142" s="205"/>
      <c r="Y142" s="13"/>
      <c r="Z142" s="13"/>
      <c r="AA142" s="13"/>
      <c r="AB142" s="13"/>
      <c r="AC142" s="13"/>
      <c r="AD142" s="13"/>
      <c r="AE142" s="13"/>
      <c r="AT142" s="199" t="s">
        <v>154</v>
      </c>
      <c r="AU142" s="199" t="s">
        <v>136</v>
      </c>
      <c r="AV142" s="13" t="s">
        <v>136</v>
      </c>
      <c r="AW142" s="13" t="s">
        <v>4</v>
      </c>
      <c r="AX142" s="13" t="s">
        <v>77</v>
      </c>
      <c r="AY142" s="199" t="s">
        <v>128</v>
      </c>
    </row>
    <row r="143" s="14" customFormat="1">
      <c r="A143" s="14"/>
      <c r="B143" s="206"/>
      <c r="C143" s="14"/>
      <c r="D143" s="198" t="s">
        <v>154</v>
      </c>
      <c r="E143" s="207" t="s">
        <v>1</v>
      </c>
      <c r="F143" s="208" t="s">
        <v>156</v>
      </c>
      <c r="G143" s="14"/>
      <c r="H143" s="209">
        <v>3</v>
      </c>
      <c r="I143" s="210"/>
      <c r="J143" s="210"/>
      <c r="K143" s="14"/>
      <c r="L143" s="14"/>
      <c r="M143" s="206"/>
      <c r="N143" s="211"/>
      <c r="O143" s="212"/>
      <c r="P143" s="212"/>
      <c r="Q143" s="212"/>
      <c r="R143" s="212"/>
      <c r="S143" s="212"/>
      <c r="T143" s="212"/>
      <c r="U143" s="212"/>
      <c r="V143" s="212"/>
      <c r="W143" s="212"/>
      <c r="X143" s="213"/>
      <c r="Y143" s="14"/>
      <c r="Z143" s="14"/>
      <c r="AA143" s="14"/>
      <c r="AB143" s="14"/>
      <c r="AC143" s="14"/>
      <c r="AD143" s="14"/>
      <c r="AE143" s="14"/>
      <c r="AT143" s="207" t="s">
        <v>154</v>
      </c>
      <c r="AU143" s="207" t="s">
        <v>136</v>
      </c>
      <c r="AV143" s="14" t="s">
        <v>135</v>
      </c>
      <c r="AW143" s="14" t="s">
        <v>4</v>
      </c>
      <c r="AX143" s="14" t="s">
        <v>85</v>
      </c>
      <c r="AY143" s="207" t="s">
        <v>128</v>
      </c>
    </row>
    <row r="144" s="2" customFormat="1" ht="24.15" customHeight="1">
      <c r="A144" s="36"/>
      <c r="B144" s="181"/>
      <c r="C144" s="182" t="s">
        <v>129</v>
      </c>
      <c r="D144" s="182" t="s">
        <v>131</v>
      </c>
      <c r="E144" s="183" t="s">
        <v>285</v>
      </c>
      <c r="F144" s="184" t="s">
        <v>286</v>
      </c>
      <c r="G144" s="185" t="s">
        <v>142</v>
      </c>
      <c r="H144" s="186">
        <v>1.5</v>
      </c>
      <c r="I144" s="187"/>
      <c r="J144" s="187"/>
      <c r="K144" s="188">
        <f>ROUND(P144*H144,2)</f>
        <v>0</v>
      </c>
      <c r="L144" s="189"/>
      <c r="M144" s="37"/>
      <c r="N144" s="190" t="s">
        <v>1</v>
      </c>
      <c r="O144" s="191" t="s">
        <v>41</v>
      </c>
      <c r="P144" s="192">
        <f>I144+J144</f>
        <v>0</v>
      </c>
      <c r="Q144" s="192">
        <f>ROUND(I144*H144,2)</f>
        <v>0</v>
      </c>
      <c r="R144" s="192">
        <f>ROUND(J144*H144,2)</f>
        <v>0</v>
      </c>
      <c r="S144" s="80"/>
      <c r="T144" s="193">
        <f>S144*H144</f>
        <v>0</v>
      </c>
      <c r="U144" s="193">
        <v>0</v>
      </c>
      <c r="V144" s="193">
        <f>U144*H144</f>
        <v>0</v>
      </c>
      <c r="W144" s="193">
        <v>0</v>
      </c>
      <c r="X144" s="194">
        <f>W144*H144</f>
        <v>0</v>
      </c>
      <c r="Y144" s="36"/>
      <c r="Z144" s="36"/>
      <c r="AA144" s="36"/>
      <c r="AB144" s="36"/>
      <c r="AC144" s="36"/>
      <c r="AD144" s="36"/>
      <c r="AE144" s="36"/>
      <c r="AR144" s="195" t="s">
        <v>135</v>
      </c>
      <c r="AT144" s="195" t="s">
        <v>131</v>
      </c>
      <c r="AU144" s="195" t="s">
        <v>136</v>
      </c>
      <c r="AY144" s="17" t="s">
        <v>128</v>
      </c>
      <c r="BE144" s="196">
        <f>IF(O144="základná",K144,0)</f>
        <v>0</v>
      </c>
      <c r="BF144" s="196">
        <f>IF(O144="znížená",K144,0)</f>
        <v>0</v>
      </c>
      <c r="BG144" s="196">
        <f>IF(O144="zákl. prenesená",K144,0)</f>
        <v>0</v>
      </c>
      <c r="BH144" s="196">
        <f>IF(O144="zníž. prenesená",K144,0)</f>
        <v>0</v>
      </c>
      <c r="BI144" s="196">
        <f>IF(O144="nulová",K144,0)</f>
        <v>0</v>
      </c>
      <c r="BJ144" s="17" t="s">
        <v>136</v>
      </c>
      <c r="BK144" s="196">
        <f>ROUND(P144*H144,2)</f>
        <v>0</v>
      </c>
      <c r="BL144" s="17" t="s">
        <v>135</v>
      </c>
      <c r="BM144" s="195" t="s">
        <v>167</v>
      </c>
    </row>
    <row r="145" s="12" customFormat="1" ht="25.92" customHeight="1">
      <c r="A145" s="12"/>
      <c r="B145" s="167"/>
      <c r="C145" s="12"/>
      <c r="D145" s="168" t="s">
        <v>76</v>
      </c>
      <c r="E145" s="169" t="s">
        <v>202</v>
      </c>
      <c r="F145" s="169" t="s">
        <v>287</v>
      </c>
      <c r="G145" s="12"/>
      <c r="H145" s="12"/>
      <c r="I145" s="170"/>
      <c r="J145" s="170"/>
      <c r="K145" s="171">
        <f>BK145</f>
        <v>0</v>
      </c>
      <c r="L145" s="12"/>
      <c r="M145" s="167"/>
      <c r="N145" s="172"/>
      <c r="O145" s="173"/>
      <c r="P145" s="173"/>
      <c r="Q145" s="174">
        <f>Q146+Q158</f>
        <v>0</v>
      </c>
      <c r="R145" s="174">
        <f>R146+R158</f>
        <v>0</v>
      </c>
      <c r="S145" s="173"/>
      <c r="T145" s="175">
        <f>T146+T158</f>
        <v>0</v>
      </c>
      <c r="U145" s="173"/>
      <c r="V145" s="175">
        <f>V146+V158</f>
        <v>0</v>
      </c>
      <c r="W145" s="173"/>
      <c r="X145" s="176">
        <f>X146+X158</f>
        <v>0</v>
      </c>
      <c r="Y145" s="12"/>
      <c r="Z145" s="12"/>
      <c r="AA145" s="12"/>
      <c r="AB145" s="12"/>
      <c r="AC145" s="12"/>
      <c r="AD145" s="12"/>
      <c r="AE145" s="12"/>
      <c r="AR145" s="168" t="s">
        <v>139</v>
      </c>
      <c r="AT145" s="177" t="s">
        <v>76</v>
      </c>
      <c r="AU145" s="177" t="s">
        <v>77</v>
      </c>
      <c r="AY145" s="168" t="s">
        <v>128</v>
      </c>
      <c r="BK145" s="178">
        <f>BK146+BK158</f>
        <v>0</v>
      </c>
    </row>
    <row r="146" s="12" customFormat="1" ht="22.8" customHeight="1">
      <c r="A146" s="12"/>
      <c r="B146" s="167"/>
      <c r="C146" s="12"/>
      <c r="D146" s="168" t="s">
        <v>76</v>
      </c>
      <c r="E146" s="179" t="s">
        <v>288</v>
      </c>
      <c r="F146" s="179" t="s">
        <v>289</v>
      </c>
      <c r="G146" s="12"/>
      <c r="H146" s="12"/>
      <c r="I146" s="170"/>
      <c r="J146" s="170"/>
      <c r="K146" s="180">
        <f>BK146</f>
        <v>0</v>
      </c>
      <c r="L146" s="12"/>
      <c r="M146" s="167"/>
      <c r="N146" s="172"/>
      <c r="O146" s="173"/>
      <c r="P146" s="173"/>
      <c r="Q146" s="174">
        <f>SUM(Q147:Q157)</f>
        <v>0</v>
      </c>
      <c r="R146" s="174">
        <f>SUM(R147:R157)</f>
        <v>0</v>
      </c>
      <c r="S146" s="173"/>
      <c r="T146" s="175">
        <f>SUM(T147:T157)</f>
        <v>0</v>
      </c>
      <c r="U146" s="173"/>
      <c r="V146" s="175">
        <f>SUM(V147:V157)</f>
        <v>0</v>
      </c>
      <c r="W146" s="173"/>
      <c r="X146" s="176">
        <f>SUM(X147:X157)</f>
        <v>0</v>
      </c>
      <c r="Y146" s="12"/>
      <c r="Z146" s="12"/>
      <c r="AA146" s="12"/>
      <c r="AB146" s="12"/>
      <c r="AC146" s="12"/>
      <c r="AD146" s="12"/>
      <c r="AE146" s="12"/>
      <c r="AR146" s="168" t="s">
        <v>139</v>
      </c>
      <c r="AT146" s="177" t="s">
        <v>76</v>
      </c>
      <c r="AU146" s="177" t="s">
        <v>85</v>
      </c>
      <c r="AY146" s="168" t="s">
        <v>128</v>
      </c>
      <c r="BK146" s="178">
        <f>SUM(BK147:BK157)</f>
        <v>0</v>
      </c>
    </row>
    <row r="147" s="2" customFormat="1" ht="16.5" customHeight="1">
      <c r="A147" s="36"/>
      <c r="B147" s="181"/>
      <c r="C147" s="182" t="s">
        <v>150</v>
      </c>
      <c r="D147" s="182" t="s">
        <v>131</v>
      </c>
      <c r="E147" s="183" t="s">
        <v>290</v>
      </c>
      <c r="F147" s="184" t="s">
        <v>291</v>
      </c>
      <c r="G147" s="185" t="s">
        <v>205</v>
      </c>
      <c r="H147" s="186">
        <v>208</v>
      </c>
      <c r="I147" s="187"/>
      <c r="J147" s="187"/>
      <c r="K147" s="188">
        <f>ROUND(P147*H147,2)</f>
        <v>0</v>
      </c>
      <c r="L147" s="189"/>
      <c r="M147" s="37"/>
      <c r="N147" s="190" t="s">
        <v>1</v>
      </c>
      <c r="O147" s="191" t="s">
        <v>41</v>
      </c>
      <c r="P147" s="192">
        <f>I147+J147</f>
        <v>0</v>
      </c>
      <c r="Q147" s="192">
        <f>ROUND(I147*H147,2)</f>
        <v>0</v>
      </c>
      <c r="R147" s="192">
        <f>ROUND(J147*H147,2)</f>
        <v>0</v>
      </c>
      <c r="S147" s="80"/>
      <c r="T147" s="193">
        <f>S147*H147</f>
        <v>0</v>
      </c>
      <c r="U147" s="193">
        <v>0</v>
      </c>
      <c r="V147" s="193">
        <f>U147*H147</f>
        <v>0</v>
      </c>
      <c r="W147" s="193">
        <v>0</v>
      </c>
      <c r="X147" s="194">
        <f>W147*H147</f>
        <v>0</v>
      </c>
      <c r="Y147" s="36"/>
      <c r="Z147" s="36"/>
      <c r="AA147" s="36"/>
      <c r="AB147" s="36"/>
      <c r="AC147" s="36"/>
      <c r="AD147" s="36"/>
      <c r="AE147" s="36"/>
      <c r="AR147" s="195" t="s">
        <v>292</v>
      </c>
      <c r="AT147" s="195" t="s">
        <v>131</v>
      </c>
      <c r="AU147" s="195" t="s">
        <v>136</v>
      </c>
      <c r="AY147" s="17" t="s">
        <v>128</v>
      </c>
      <c r="BE147" s="196">
        <f>IF(O147="základná",K147,0)</f>
        <v>0</v>
      </c>
      <c r="BF147" s="196">
        <f>IF(O147="znížená",K147,0)</f>
        <v>0</v>
      </c>
      <c r="BG147" s="196">
        <f>IF(O147="zákl. prenesená",K147,0)</f>
        <v>0</v>
      </c>
      <c r="BH147" s="196">
        <f>IF(O147="zníž. prenesená",K147,0)</f>
        <v>0</v>
      </c>
      <c r="BI147" s="196">
        <f>IF(O147="nulová",K147,0)</f>
        <v>0</v>
      </c>
      <c r="BJ147" s="17" t="s">
        <v>136</v>
      </c>
      <c r="BK147" s="196">
        <f>ROUND(P147*H147,2)</f>
        <v>0</v>
      </c>
      <c r="BL147" s="17" t="s">
        <v>292</v>
      </c>
      <c r="BM147" s="195" t="s">
        <v>8</v>
      </c>
    </row>
    <row r="148" s="2" customFormat="1" ht="16.5" customHeight="1">
      <c r="A148" s="36"/>
      <c r="B148" s="181"/>
      <c r="C148" s="182" t="s">
        <v>181</v>
      </c>
      <c r="D148" s="182" t="s">
        <v>131</v>
      </c>
      <c r="E148" s="183" t="s">
        <v>293</v>
      </c>
      <c r="F148" s="184" t="s">
        <v>294</v>
      </c>
      <c r="G148" s="185" t="s">
        <v>205</v>
      </c>
      <c r="H148" s="186">
        <v>49</v>
      </c>
      <c r="I148" s="187"/>
      <c r="J148" s="187"/>
      <c r="K148" s="188">
        <f>ROUND(P148*H148,2)</f>
        <v>0</v>
      </c>
      <c r="L148" s="189"/>
      <c r="M148" s="37"/>
      <c r="N148" s="190" t="s">
        <v>1</v>
      </c>
      <c r="O148" s="191" t="s">
        <v>41</v>
      </c>
      <c r="P148" s="192">
        <f>I148+J148</f>
        <v>0</v>
      </c>
      <c r="Q148" s="192">
        <f>ROUND(I148*H148,2)</f>
        <v>0</v>
      </c>
      <c r="R148" s="192">
        <f>ROUND(J148*H148,2)</f>
        <v>0</v>
      </c>
      <c r="S148" s="80"/>
      <c r="T148" s="193">
        <f>S148*H148</f>
        <v>0</v>
      </c>
      <c r="U148" s="193">
        <v>0</v>
      </c>
      <c r="V148" s="193">
        <f>U148*H148</f>
        <v>0</v>
      </c>
      <c r="W148" s="193">
        <v>0</v>
      </c>
      <c r="X148" s="194">
        <f>W148*H148</f>
        <v>0</v>
      </c>
      <c r="Y148" s="36"/>
      <c r="Z148" s="36"/>
      <c r="AA148" s="36"/>
      <c r="AB148" s="36"/>
      <c r="AC148" s="36"/>
      <c r="AD148" s="36"/>
      <c r="AE148" s="36"/>
      <c r="AR148" s="195" t="s">
        <v>292</v>
      </c>
      <c r="AT148" s="195" t="s">
        <v>131</v>
      </c>
      <c r="AU148" s="195" t="s">
        <v>136</v>
      </c>
      <c r="AY148" s="17" t="s">
        <v>128</v>
      </c>
      <c r="BE148" s="196">
        <f>IF(O148="základná",K148,0)</f>
        <v>0</v>
      </c>
      <c r="BF148" s="196">
        <f>IF(O148="znížená",K148,0)</f>
        <v>0</v>
      </c>
      <c r="BG148" s="196">
        <f>IF(O148="zákl. prenesená",K148,0)</f>
        <v>0</v>
      </c>
      <c r="BH148" s="196">
        <f>IF(O148="zníž. prenesená",K148,0)</f>
        <v>0</v>
      </c>
      <c r="BI148" s="196">
        <f>IF(O148="nulová",K148,0)</f>
        <v>0</v>
      </c>
      <c r="BJ148" s="17" t="s">
        <v>136</v>
      </c>
      <c r="BK148" s="196">
        <f>ROUND(P148*H148,2)</f>
        <v>0</v>
      </c>
      <c r="BL148" s="17" t="s">
        <v>292</v>
      </c>
      <c r="BM148" s="195" t="s">
        <v>184</v>
      </c>
    </row>
    <row r="149" s="2" customFormat="1" ht="16.5" customHeight="1">
      <c r="A149" s="36"/>
      <c r="B149" s="181"/>
      <c r="C149" s="182" t="s">
        <v>153</v>
      </c>
      <c r="D149" s="182" t="s">
        <v>131</v>
      </c>
      <c r="E149" s="183" t="s">
        <v>295</v>
      </c>
      <c r="F149" s="184" t="s">
        <v>296</v>
      </c>
      <c r="G149" s="185" t="s">
        <v>205</v>
      </c>
      <c r="H149" s="186">
        <v>147</v>
      </c>
      <c r="I149" s="187"/>
      <c r="J149" s="187"/>
      <c r="K149" s="188">
        <f>ROUND(P149*H149,2)</f>
        <v>0</v>
      </c>
      <c r="L149" s="189"/>
      <c r="M149" s="37"/>
      <c r="N149" s="190" t="s">
        <v>1</v>
      </c>
      <c r="O149" s="191" t="s">
        <v>41</v>
      </c>
      <c r="P149" s="192">
        <f>I149+J149</f>
        <v>0</v>
      </c>
      <c r="Q149" s="192">
        <f>ROUND(I149*H149,2)</f>
        <v>0</v>
      </c>
      <c r="R149" s="192">
        <f>ROUND(J149*H149,2)</f>
        <v>0</v>
      </c>
      <c r="S149" s="80"/>
      <c r="T149" s="193">
        <f>S149*H149</f>
        <v>0</v>
      </c>
      <c r="U149" s="193">
        <v>0</v>
      </c>
      <c r="V149" s="193">
        <f>U149*H149</f>
        <v>0</v>
      </c>
      <c r="W149" s="193">
        <v>0</v>
      </c>
      <c r="X149" s="194">
        <f>W149*H149</f>
        <v>0</v>
      </c>
      <c r="Y149" s="36"/>
      <c r="Z149" s="36"/>
      <c r="AA149" s="36"/>
      <c r="AB149" s="36"/>
      <c r="AC149" s="36"/>
      <c r="AD149" s="36"/>
      <c r="AE149" s="36"/>
      <c r="AR149" s="195" t="s">
        <v>292</v>
      </c>
      <c r="AT149" s="195" t="s">
        <v>131</v>
      </c>
      <c r="AU149" s="195" t="s">
        <v>136</v>
      </c>
      <c r="AY149" s="17" t="s">
        <v>128</v>
      </c>
      <c r="BE149" s="196">
        <f>IF(O149="základná",K149,0)</f>
        <v>0</v>
      </c>
      <c r="BF149" s="196">
        <f>IF(O149="znížená",K149,0)</f>
        <v>0</v>
      </c>
      <c r="BG149" s="196">
        <f>IF(O149="zákl. prenesená",K149,0)</f>
        <v>0</v>
      </c>
      <c r="BH149" s="196">
        <f>IF(O149="zníž. prenesená",K149,0)</f>
        <v>0</v>
      </c>
      <c r="BI149" s="196">
        <f>IF(O149="nulová",K149,0)</f>
        <v>0</v>
      </c>
      <c r="BJ149" s="17" t="s">
        <v>136</v>
      </c>
      <c r="BK149" s="196">
        <f>ROUND(P149*H149,2)</f>
        <v>0</v>
      </c>
      <c r="BL149" s="17" t="s">
        <v>292</v>
      </c>
      <c r="BM149" s="195" t="s">
        <v>187</v>
      </c>
    </row>
    <row r="150" s="2" customFormat="1" ht="16.5" customHeight="1">
      <c r="A150" s="36"/>
      <c r="B150" s="181"/>
      <c r="C150" s="182" t="s">
        <v>188</v>
      </c>
      <c r="D150" s="182" t="s">
        <v>131</v>
      </c>
      <c r="E150" s="183" t="s">
        <v>297</v>
      </c>
      <c r="F150" s="184" t="s">
        <v>298</v>
      </c>
      <c r="G150" s="185" t="s">
        <v>205</v>
      </c>
      <c r="H150" s="186">
        <v>12</v>
      </c>
      <c r="I150" s="187"/>
      <c r="J150" s="187"/>
      <c r="K150" s="188">
        <f>ROUND(P150*H150,2)</f>
        <v>0</v>
      </c>
      <c r="L150" s="189"/>
      <c r="M150" s="37"/>
      <c r="N150" s="190" t="s">
        <v>1</v>
      </c>
      <c r="O150" s="191" t="s">
        <v>41</v>
      </c>
      <c r="P150" s="192">
        <f>I150+J150</f>
        <v>0</v>
      </c>
      <c r="Q150" s="192">
        <f>ROUND(I150*H150,2)</f>
        <v>0</v>
      </c>
      <c r="R150" s="192">
        <f>ROUND(J150*H150,2)</f>
        <v>0</v>
      </c>
      <c r="S150" s="80"/>
      <c r="T150" s="193">
        <f>S150*H150</f>
        <v>0</v>
      </c>
      <c r="U150" s="193">
        <v>0</v>
      </c>
      <c r="V150" s="193">
        <f>U150*H150</f>
        <v>0</v>
      </c>
      <c r="W150" s="193">
        <v>0</v>
      </c>
      <c r="X150" s="194">
        <f>W150*H150</f>
        <v>0</v>
      </c>
      <c r="Y150" s="36"/>
      <c r="Z150" s="36"/>
      <c r="AA150" s="36"/>
      <c r="AB150" s="36"/>
      <c r="AC150" s="36"/>
      <c r="AD150" s="36"/>
      <c r="AE150" s="36"/>
      <c r="AR150" s="195" t="s">
        <v>292</v>
      </c>
      <c r="AT150" s="195" t="s">
        <v>131</v>
      </c>
      <c r="AU150" s="195" t="s">
        <v>136</v>
      </c>
      <c r="AY150" s="17" t="s">
        <v>128</v>
      </c>
      <c r="BE150" s="196">
        <f>IF(O150="základná",K150,0)</f>
        <v>0</v>
      </c>
      <c r="BF150" s="196">
        <f>IF(O150="znížená",K150,0)</f>
        <v>0</v>
      </c>
      <c r="BG150" s="196">
        <f>IF(O150="zákl. prenesená",K150,0)</f>
        <v>0</v>
      </c>
      <c r="BH150" s="196">
        <f>IF(O150="zníž. prenesená",K150,0)</f>
        <v>0</v>
      </c>
      <c r="BI150" s="196">
        <f>IF(O150="nulová",K150,0)</f>
        <v>0</v>
      </c>
      <c r="BJ150" s="17" t="s">
        <v>136</v>
      </c>
      <c r="BK150" s="196">
        <f>ROUND(P150*H150,2)</f>
        <v>0</v>
      </c>
      <c r="BL150" s="17" t="s">
        <v>292</v>
      </c>
      <c r="BM150" s="195" t="s">
        <v>191</v>
      </c>
    </row>
    <row r="151" s="2" customFormat="1" ht="16.5" customHeight="1">
      <c r="A151" s="36"/>
      <c r="B151" s="181"/>
      <c r="C151" s="182" t="s">
        <v>160</v>
      </c>
      <c r="D151" s="182" t="s">
        <v>131</v>
      </c>
      <c r="E151" s="183" t="s">
        <v>299</v>
      </c>
      <c r="F151" s="184" t="s">
        <v>300</v>
      </c>
      <c r="G151" s="185" t="s">
        <v>278</v>
      </c>
      <c r="H151" s="186">
        <v>1</v>
      </c>
      <c r="I151" s="187"/>
      <c r="J151" s="187"/>
      <c r="K151" s="188">
        <f>ROUND(P151*H151,2)</f>
        <v>0</v>
      </c>
      <c r="L151" s="189"/>
      <c r="M151" s="37"/>
      <c r="N151" s="190" t="s">
        <v>1</v>
      </c>
      <c r="O151" s="191" t="s">
        <v>41</v>
      </c>
      <c r="P151" s="192">
        <f>I151+J151</f>
        <v>0</v>
      </c>
      <c r="Q151" s="192">
        <f>ROUND(I151*H151,2)</f>
        <v>0</v>
      </c>
      <c r="R151" s="192">
        <f>ROUND(J151*H151,2)</f>
        <v>0</v>
      </c>
      <c r="S151" s="80"/>
      <c r="T151" s="193">
        <f>S151*H151</f>
        <v>0</v>
      </c>
      <c r="U151" s="193">
        <v>0</v>
      </c>
      <c r="V151" s="193">
        <f>U151*H151</f>
        <v>0</v>
      </c>
      <c r="W151" s="193">
        <v>0</v>
      </c>
      <c r="X151" s="194">
        <f>W151*H151</f>
        <v>0</v>
      </c>
      <c r="Y151" s="36"/>
      <c r="Z151" s="36"/>
      <c r="AA151" s="36"/>
      <c r="AB151" s="36"/>
      <c r="AC151" s="36"/>
      <c r="AD151" s="36"/>
      <c r="AE151" s="36"/>
      <c r="AR151" s="195" t="s">
        <v>292</v>
      </c>
      <c r="AT151" s="195" t="s">
        <v>131</v>
      </c>
      <c r="AU151" s="195" t="s">
        <v>136</v>
      </c>
      <c r="AY151" s="17" t="s">
        <v>128</v>
      </c>
      <c r="BE151" s="196">
        <f>IF(O151="základná",K151,0)</f>
        <v>0</v>
      </c>
      <c r="BF151" s="196">
        <f>IF(O151="znížená",K151,0)</f>
        <v>0</v>
      </c>
      <c r="BG151" s="196">
        <f>IF(O151="zákl. prenesená",K151,0)</f>
        <v>0</v>
      </c>
      <c r="BH151" s="196">
        <f>IF(O151="zníž. prenesená",K151,0)</f>
        <v>0</v>
      </c>
      <c r="BI151" s="196">
        <f>IF(O151="nulová",K151,0)</f>
        <v>0</v>
      </c>
      <c r="BJ151" s="17" t="s">
        <v>136</v>
      </c>
      <c r="BK151" s="196">
        <f>ROUND(P151*H151,2)</f>
        <v>0</v>
      </c>
      <c r="BL151" s="17" t="s">
        <v>292</v>
      </c>
      <c r="BM151" s="195" t="s">
        <v>195</v>
      </c>
    </row>
    <row r="152" s="2" customFormat="1" ht="16.5" customHeight="1">
      <c r="A152" s="36"/>
      <c r="B152" s="181"/>
      <c r="C152" s="182" t="s">
        <v>198</v>
      </c>
      <c r="D152" s="182" t="s">
        <v>131</v>
      </c>
      <c r="E152" s="183" t="s">
        <v>301</v>
      </c>
      <c r="F152" s="184" t="s">
        <v>302</v>
      </c>
      <c r="G152" s="185" t="s">
        <v>278</v>
      </c>
      <c r="H152" s="186">
        <v>1</v>
      </c>
      <c r="I152" s="187"/>
      <c r="J152" s="187"/>
      <c r="K152" s="188">
        <f>ROUND(P152*H152,2)</f>
        <v>0</v>
      </c>
      <c r="L152" s="189"/>
      <c r="M152" s="37"/>
      <c r="N152" s="190" t="s">
        <v>1</v>
      </c>
      <c r="O152" s="191" t="s">
        <v>41</v>
      </c>
      <c r="P152" s="192">
        <f>I152+J152</f>
        <v>0</v>
      </c>
      <c r="Q152" s="192">
        <f>ROUND(I152*H152,2)</f>
        <v>0</v>
      </c>
      <c r="R152" s="192">
        <f>ROUND(J152*H152,2)</f>
        <v>0</v>
      </c>
      <c r="S152" s="80"/>
      <c r="T152" s="193">
        <f>S152*H152</f>
        <v>0</v>
      </c>
      <c r="U152" s="193">
        <v>0</v>
      </c>
      <c r="V152" s="193">
        <f>U152*H152</f>
        <v>0</v>
      </c>
      <c r="W152" s="193">
        <v>0</v>
      </c>
      <c r="X152" s="194">
        <f>W152*H152</f>
        <v>0</v>
      </c>
      <c r="Y152" s="36"/>
      <c r="Z152" s="36"/>
      <c r="AA152" s="36"/>
      <c r="AB152" s="36"/>
      <c r="AC152" s="36"/>
      <c r="AD152" s="36"/>
      <c r="AE152" s="36"/>
      <c r="AR152" s="195" t="s">
        <v>292</v>
      </c>
      <c r="AT152" s="195" t="s">
        <v>131</v>
      </c>
      <c r="AU152" s="195" t="s">
        <v>136</v>
      </c>
      <c r="AY152" s="17" t="s">
        <v>128</v>
      </c>
      <c r="BE152" s="196">
        <f>IF(O152="základná",K152,0)</f>
        <v>0</v>
      </c>
      <c r="BF152" s="196">
        <f>IF(O152="znížená",K152,0)</f>
        <v>0</v>
      </c>
      <c r="BG152" s="196">
        <f>IF(O152="zákl. prenesená",K152,0)</f>
        <v>0</v>
      </c>
      <c r="BH152" s="196">
        <f>IF(O152="zníž. prenesená",K152,0)</f>
        <v>0</v>
      </c>
      <c r="BI152" s="196">
        <f>IF(O152="nulová",K152,0)</f>
        <v>0</v>
      </c>
      <c r="BJ152" s="17" t="s">
        <v>136</v>
      </c>
      <c r="BK152" s="196">
        <f>ROUND(P152*H152,2)</f>
        <v>0</v>
      </c>
      <c r="BL152" s="17" t="s">
        <v>292</v>
      </c>
      <c r="BM152" s="195" t="s">
        <v>201</v>
      </c>
    </row>
    <row r="153" s="2" customFormat="1" ht="24.15" customHeight="1">
      <c r="A153" s="36"/>
      <c r="B153" s="181"/>
      <c r="C153" s="182" t="s">
        <v>163</v>
      </c>
      <c r="D153" s="182" t="s">
        <v>131</v>
      </c>
      <c r="E153" s="183" t="s">
        <v>303</v>
      </c>
      <c r="F153" s="184" t="s">
        <v>304</v>
      </c>
      <c r="G153" s="185" t="s">
        <v>205</v>
      </c>
      <c r="H153" s="186">
        <v>832</v>
      </c>
      <c r="I153" s="187"/>
      <c r="J153" s="187"/>
      <c r="K153" s="188">
        <f>ROUND(P153*H153,2)</f>
        <v>0</v>
      </c>
      <c r="L153" s="189"/>
      <c r="M153" s="37"/>
      <c r="N153" s="190" t="s">
        <v>1</v>
      </c>
      <c r="O153" s="191" t="s">
        <v>41</v>
      </c>
      <c r="P153" s="192">
        <f>I153+J153</f>
        <v>0</v>
      </c>
      <c r="Q153" s="192">
        <f>ROUND(I153*H153,2)</f>
        <v>0</v>
      </c>
      <c r="R153" s="192">
        <f>ROUND(J153*H153,2)</f>
        <v>0</v>
      </c>
      <c r="S153" s="80"/>
      <c r="T153" s="193">
        <f>S153*H153</f>
        <v>0</v>
      </c>
      <c r="U153" s="193">
        <v>0</v>
      </c>
      <c r="V153" s="193">
        <f>U153*H153</f>
        <v>0</v>
      </c>
      <c r="W153" s="193">
        <v>0</v>
      </c>
      <c r="X153" s="194">
        <f>W153*H153</f>
        <v>0</v>
      </c>
      <c r="Y153" s="36"/>
      <c r="Z153" s="36"/>
      <c r="AA153" s="36"/>
      <c r="AB153" s="36"/>
      <c r="AC153" s="36"/>
      <c r="AD153" s="36"/>
      <c r="AE153" s="36"/>
      <c r="AR153" s="195" t="s">
        <v>292</v>
      </c>
      <c r="AT153" s="195" t="s">
        <v>131</v>
      </c>
      <c r="AU153" s="195" t="s">
        <v>136</v>
      </c>
      <c r="AY153" s="17" t="s">
        <v>128</v>
      </c>
      <c r="BE153" s="196">
        <f>IF(O153="základná",K153,0)</f>
        <v>0</v>
      </c>
      <c r="BF153" s="196">
        <f>IF(O153="znížená",K153,0)</f>
        <v>0</v>
      </c>
      <c r="BG153" s="196">
        <f>IF(O153="zákl. prenesená",K153,0)</f>
        <v>0</v>
      </c>
      <c r="BH153" s="196">
        <f>IF(O153="zníž. prenesená",K153,0)</f>
        <v>0</v>
      </c>
      <c r="BI153" s="196">
        <f>IF(O153="nulová",K153,0)</f>
        <v>0</v>
      </c>
      <c r="BJ153" s="17" t="s">
        <v>136</v>
      </c>
      <c r="BK153" s="196">
        <f>ROUND(P153*H153,2)</f>
        <v>0</v>
      </c>
      <c r="BL153" s="17" t="s">
        <v>292</v>
      </c>
      <c r="BM153" s="195" t="s">
        <v>206</v>
      </c>
    </row>
    <row r="154" s="13" customFormat="1">
      <c r="A154" s="13"/>
      <c r="B154" s="197"/>
      <c r="C154" s="13"/>
      <c r="D154" s="198" t="s">
        <v>154</v>
      </c>
      <c r="E154" s="199" t="s">
        <v>1</v>
      </c>
      <c r="F154" s="200" t="s">
        <v>305</v>
      </c>
      <c r="G154" s="13"/>
      <c r="H154" s="201">
        <v>832</v>
      </c>
      <c r="I154" s="202"/>
      <c r="J154" s="202"/>
      <c r="K154" s="13"/>
      <c r="L154" s="13"/>
      <c r="M154" s="197"/>
      <c r="N154" s="203"/>
      <c r="O154" s="204"/>
      <c r="P154" s="204"/>
      <c r="Q154" s="204"/>
      <c r="R154" s="204"/>
      <c r="S154" s="204"/>
      <c r="T154" s="204"/>
      <c r="U154" s="204"/>
      <c r="V154" s="204"/>
      <c r="W154" s="204"/>
      <c r="X154" s="205"/>
      <c r="Y154" s="13"/>
      <c r="Z154" s="13"/>
      <c r="AA154" s="13"/>
      <c r="AB154" s="13"/>
      <c r="AC154" s="13"/>
      <c r="AD154" s="13"/>
      <c r="AE154" s="13"/>
      <c r="AT154" s="199" t="s">
        <v>154</v>
      </c>
      <c r="AU154" s="199" t="s">
        <v>136</v>
      </c>
      <c r="AV154" s="13" t="s">
        <v>136</v>
      </c>
      <c r="AW154" s="13" t="s">
        <v>4</v>
      </c>
      <c r="AX154" s="13" t="s">
        <v>77</v>
      </c>
      <c r="AY154" s="199" t="s">
        <v>128</v>
      </c>
    </row>
    <row r="155" s="14" customFormat="1">
      <c r="A155" s="14"/>
      <c r="B155" s="206"/>
      <c r="C155" s="14"/>
      <c r="D155" s="198" t="s">
        <v>154</v>
      </c>
      <c r="E155" s="207" t="s">
        <v>1</v>
      </c>
      <c r="F155" s="208" t="s">
        <v>156</v>
      </c>
      <c r="G155" s="14"/>
      <c r="H155" s="209">
        <v>832</v>
      </c>
      <c r="I155" s="210"/>
      <c r="J155" s="210"/>
      <c r="K155" s="14"/>
      <c r="L155" s="14"/>
      <c r="M155" s="206"/>
      <c r="N155" s="211"/>
      <c r="O155" s="212"/>
      <c r="P155" s="212"/>
      <c r="Q155" s="212"/>
      <c r="R155" s="212"/>
      <c r="S155" s="212"/>
      <c r="T155" s="212"/>
      <c r="U155" s="212"/>
      <c r="V155" s="212"/>
      <c r="W155" s="212"/>
      <c r="X155" s="213"/>
      <c r="Y155" s="14"/>
      <c r="Z155" s="14"/>
      <c r="AA155" s="14"/>
      <c r="AB155" s="14"/>
      <c r="AC155" s="14"/>
      <c r="AD155" s="14"/>
      <c r="AE155" s="14"/>
      <c r="AT155" s="207" t="s">
        <v>154</v>
      </c>
      <c r="AU155" s="207" t="s">
        <v>136</v>
      </c>
      <c r="AV155" s="14" t="s">
        <v>135</v>
      </c>
      <c r="AW155" s="14" t="s">
        <v>4</v>
      </c>
      <c r="AX155" s="14" t="s">
        <v>85</v>
      </c>
      <c r="AY155" s="207" t="s">
        <v>128</v>
      </c>
    </row>
    <row r="156" s="2" customFormat="1" ht="24.15" customHeight="1">
      <c r="A156" s="36"/>
      <c r="B156" s="181"/>
      <c r="C156" s="215" t="s">
        <v>207</v>
      </c>
      <c r="D156" s="215" t="s">
        <v>202</v>
      </c>
      <c r="E156" s="216" t="s">
        <v>306</v>
      </c>
      <c r="F156" s="217" t="s">
        <v>307</v>
      </c>
      <c r="G156" s="218" t="s">
        <v>205</v>
      </c>
      <c r="H156" s="219">
        <v>850</v>
      </c>
      <c r="I156" s="220"/>
      <c r="J156" s="221"/>
      <c r="K156" s="222">
        <f>ROUND(P156*H156,2)</f>
        <v>0</v>
      </c>
      <c r="L156" s="221"/>
      <c r="M156" s="223"/>
      <c r="N156" s="224" t="s">
        <v>1</v>
      </c>
      <c r="O156" s="191" t="s">
        <v>41</v>
      </c>
      <c r="P156" s="192">
        <f>I156+J156</f>
        <v>0</v>
      </c>
      <c r="Q156" s="192">
        <f>ROUND(I156*H156,2)</f>
        <v>0</v>
      </c>
      <c r="R156" s="192">
        <f>ROUND(J156*H156,2)</f>
        <v>0</v>
      </c>
      <c r="S156" s="80"/>
      <c r="T156" s="193">
        <f>S156*H156</f>
        <v>0</v>
      </c>
      <c r="U156" s="193">
        <v>0</v>
      </c>
      <c r="V156" s="193">
        <f>U156*H156</f>
        <v>0</v>
      </c>
      <c r="W156" s="193">
        <v>0</v>
      </c>
      <c r="X156" s="194">
        <f>W156*H156</f>
        <v>0</v>
      </c>
      <c r="Y156" s="36"/>
      <c r="Z156" s="36"/>
      <c r="AA156" s="36"/>
      <c r="AB156" s="36"/>
      <c r="AC156" s="36"/>
      <c r="AD156" s="36"/>
      <c r="AE156" s="36"/>
      <c r="AR156" s="195" t="s">
        <v>308</v>
      </c>
      <c r="AT156" s="195" t="s">
        <v>202</v>
      </c>
      <c r="AU156" s="195" t="s">
        <v>136</v>
      </c>
      <c r="AY156" s="17" t="s">
        <v>128</v>
      </c>
      <c r="BE156" s="196">
        <f>IF(O156="základná",K156,0)</f>
        <v>0</v>
      </c>
      <c r="BF156" s="196">
        <f>IF(O156="znížená",K156,0)</f>
        <v>0</v>
      </c>
      <c r="BG156" s="196">
        <f>IF(O156="zákl. prenesená",K156,0)</f>
        <v>0</v>
      </c>
      <c r="BH156" s="196">
        <f>IF(O156="zníž. prenesená",K156,0)</f>
        <v>0</v>
      </c>
      <c r="BI156" s="196">
        <f>IF(O156="nulová",K156,0)</f>
        <v>0</v>
      </c>
      <c r="BJ156" s="17" t="s">
        <v>136</v>
      </c>
      <c r="BK156" s="196">
        <f>ROUND(P156*H156,2)</f>
        <v>0</v>
      </c>
      <c r="BL156" s="17" t="s">
        <v>292</v>
      </c>
      <c r="BM156" s="195" t="s">
        <v>210</v>
      </c>
    </row>
    <row r="157" s="2" customFormat="1" ht="33" customHeight="1">
      <c r="A157" s="36"/>
      <c r="B157" s="181"/>
      <c r="C157" s="182" t="s">
        <v>167</v>
      </c>
      <c r="D157" s="182" t="s">
        <v>131</v>
      </c>
      <c r="E157" s="183" t="s">
        <v>309</v>
      </c>
      <c r="F157" s="184" t="s">
        <v>310</v>
      </c>
      <c r="G157" s="185" t="s">
        <v>194</v>
      </c>
      <c r="H157" s="214"/>
      <c r="I157" s="187"/>
      <c r="J157" s="187"/>
      <c r="K157" s="188">
        <f>ROUND(P157*H157,2)</f>
        <v>0</v>
      </c>
      <c r="L157" s="189"/>
      <c r="M157" s="37"/>
      <c r="N157" s="190" t="s">
        <v>1</v>
      </c>
      <c r="O157" s="191" t="s">
        <v>41</v>
      </c>
      <c r="P157" s="192">
        <f>I157+J157</f>
        <v>0</v>
      </c>
      <c r="Q157" s="192">
        <f>ROUND(I157*H157,2)</f>
        <v>0</v>
      </c>
      <c r="R157" s="192">
        <f>ROUND(J157*H157,2)</f>
        <v>0</v>
      </c>
      <c r="S157" s="80"/>
      <c r="T157" s="193">
        <f>S157*H157</f>
        <v>0</v>
      </c>
      <c r="U157" s="193">
        <v>0</v>
      </c>
      <c r="V157" s="193">
        <f>U157*H157</f>
        <v>0</v>
      </c>
      <c r="W157" s="193">
        <v>0</v>
      </c>
      <c r="X157" s="194">
        <f>W157*H157</f>
        <v>0</v>
      </c>
      <c r="Y157" s="36"/>
      <c r="Z157" s="36"/>
      <c r="AA157" s="36"/>
      <c r="AB157" s="36"/>
      <c r="AC157" s="36"/>
      <c r="AD157" s="36"/>
      <c r="AE157" s="36"/>
      <c r="AR157" s="195" t="s">
        <v>292</v>
      </c>
      <c r="AT157" s="195" t="s">
        <v>131</v>
      </c>
      <c r="AU157" s="195" t="s">
        <v>136</v>
      </c>
      <c r="AY157" s="17" t="s">
        <v>128</v>
      </c>
      <c r="BE157" s="196">
        <f>IF(O157="základná",K157,0)</f>
        <v>0</v>
      </c>
      <c r="BF157" s="196">
        <f>IF(O157="znížená",K157,0)</f>
        <v>0</v>
      </c>
      <c r="BG157" s="196">
        <f>IF(O157="zákl. prenesená",K157,0)</f>
        <v>0</v>
      </c>
      <c r="BH157" s="196">
        <f>IF(O157="zníž. prenesená",K157,0)</f>
        <v>0</v>
      </c>
      <c r="BI157" s="196">
        <f>IF(O157="nulová",K157,0)</f>
        <v>0</v>
      </c>
      <c r="BJ157" s="17" t="s">
        <v>136</v>
      </c>
      <c r="BK157" s="196">
        <f>ROUND(P157*H157,2)</f>
        <v>0</v>
      </c>
      <c r="BL157" s="17" t="s">
        <v>292</v>
      </c>
      <c r="BM157" s="195" t="s">
        <v>213</v>
      </c>
    </row>
    <row r="158" s="12" customFormat="1" ht="22.8" customHeight="1">
      <c r="A158" s="12"/>
      <c r="B158" s="167"/>
      <c r="C158" s="12"/>
      <c r="D158" s="168" t="s">
        <v>76</v>
      </c>
      <c r="E158" s="179" t="s">
        <v>311</v>
      </c>
      <c r="F158" s="179" t="s">
        <v>312</v>
      </c>
      <c r="G158" s="12"/>
      <c r="H158" s="12"/>
      <c r="I158" s="170"/>
      <c r="J158" s="170"/>
      <c r="K158" s="180">
        <f>BK158</f>
        <v>0</v>
      </c>
      <c r="L158" s="12"/>
      <c r="M158" s="167"/>
      <c r="N158" s="172"/>
      <c r="O158" s="173"/>
      <c r="P158" s="173"/>
      <c r="Q158" s="174">
        <f>Q159</f>
        <v>0</v>
      </c>
      <c r="R158" s="174">
        <f>R159</f>
        <v>0</v>
      </c>
      <c r="S158" s="173"/>
      <c r="T158" s="175">
        <f>T159</f>
        <v>0</v>
      </c>
      <c r="U158" s="173"/>
      <c r="V158" s="175">
        <f>V159</f>
        <v>0</v>
      </c>
      <c r="W158" s="173"/>
      <c r="X158" s="176">
        <f>X159</f>
        <v>0</v>
      </c>
      <c r="Y158" s="12"/>
      <c r="Z158" s="12"/>
      <c r="AA158" s="12"/>
      <c r="AB158" s="12"/>
      <c r="AC158" s="12"/>
      <c r="AD158" s="12"/>
      <c r="AE158" s="12"/>
      <c r="AR158" s="168" t="s">
        <v>135</v>
      </c>
      <c r="AT158" s="177" t="s">
        <v>76</v>
      </c>
      <c r="AU158" s="177" t="s">
        <v>85</v>
      </c>
      <c r="AY158" s="168" t="s">
        <v>128</v>
      </c>
      <c r="BK158" s="178">
        <f>BK159</f>
        <v>0</v>
      </c>
    </row>
    <row r="159" s="2" customFormat="1" ht="37.8" customHeight="1">
      <c r="A159" s="36"/>
      <c r="B159" s="181"/>
      <c r="C159" s="182" t="s">
        <v>214</v>
      </c>
      <c r="D159" s="182" t="s">
        <v>131</v>
      </c>
      <c r="E159" s="183" t="s">
        <v>313</v>
      </c>
      <c r="F159" s="184" t="s">
        <v>314</v>
      </c>
      <c r="G159" s="185" t="s">
        <v>315</v>
      </c>
      <c r="H159" s="186">
        <v>18</v>
      </c>
      <c r="I159" s="187"/>
      <c r="J159" s="187"/>
      <c r="K159" s="188">
        <f>ROUND(P159*H159,2)</f>
        <v>0</v>
      </c>
      <c r="L159" s="189"/>
      <c r="M159" s="37"/>
      <c r="N159" s="228" t="s">
        <v>1</v>
      </c>
      <c r="O159" s="229" t="s">
        <v>41</v>
      </c>
      <c r="P159" s="230">
        <f>I159+J159</f>
        <v>0</v>
      </c>
      <c r="Q159" s="230">
        <f>ROUND(I159*H159,2)</f>
        <v>0</v>
      </c>
      <c r="R159" s="230">
        <f>ROUND(J159*H159,2)</f>
        <v>0</v>
      </c>
      <c r="S159" s="231"/>
      <c r="T159" s="232">
        <f>S159*H159</f>
        <v>0</v>
      </c>
      <c r="U159" s="232">
        <v>0</v>
      </c>
      <c r="V159" s="232">
        <f>U159*H159</f>
        <v>0</v>
      </c>
      <c r="W159" s="232">
        <v>0</v>
      </c>
      <c r="X159" s="233">
        <f>W159*H159</f>
        <v>0</v>
      </c>
      <c r="Y159" s="36"/>
      <c r="Z159" s="36"/>
      <c r="AA159" s="36"/>
      <c r="AB159" s="36"/>
      <c r="AC159" s="36"/>
      <c r="AD159" s="36"/>
      <c r="AE159" s="36"/>
      <c r="AR159" s="195" t="s">
        <v>316</v>
      </c>
      <c r="AT159" s="195" t="s">
        <v>131</v>
      </c>
      <c r="AU159" s="195" t="s">
        <v>136</v>
      </c>
      <c r="AY159" s="17" t="s">
        <v>128</v>
      </c>
      <c r="BE159" s="196">
        <f>IF(O159="základná",K159,0)</f>
        <v>0</v>
      </c>
      <c r="BF159" s="196">
        <f>IF(O159="znížená",K159,0)</f>
        <v>0</v>
      </c>
      <c r="BG159" s="196">
        <f>IF(O159="zákl. prenesená",K159,0)</f>
        <v>0</v>
      </c>
      <c r="BH159" s="196">
        <f>IF(O159="zníž. prenesená",K159,0)</f>
        <v>0</v>
      </c>
      <c r="BI159" s="196">
        <f>IF(O159="nulová",K159,0)</f>
        <v>0</v>
      </c>
      <c r="BJ159" s="17" t="s">
        <v>136</v>
      </c>
      <c r="BK159" s="196">
        <f>ROUND(P159*H159,2)</f>
        <v>0</v>
      </c>
      <c r="BL159" s="17" t="s">
        <v>316</v>
      </c>
      <c r="BM159" s="195" t="s">
        <v>217</v>
      </c>
    </row>
    <row r="160" s="2" customFormat="1" ht="6.96" customHeight="1">
      <c r="A160" s="36"/>
      <c r="B160" s="63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37"/>
      <c r="N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</row>
  </sheetData>
  <autoFilter ref="C123:L15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169304-444E-4575-826F-C94F5A34ECF8}"/>
</file>

<file path=customXml/itemProps2.xml><?xml version="1.0" encoding="utf-8"?>
<ds:datastoreItem xmlns:ds="http://schemas.openxmlformats.org/officeDocument/2006/customXml" ds:itemID="{1572EFF3-3951-4931-B3EB-D27B93D8994F}"/>
</file>

<file path=customXml/itemProps3.xml><?xml version="1.0" encoding="utf-8"?>
<ds:datastoreItem xmlns:ds="http://schemas.openxmlformats.org/officeDocument/2006/customXml" ds:itemID="{59F1FB95-AB25-451B-849A-D62B092E5390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PAPRCKA\Milan</dc:creator>
  <cp:lastModifiedBy>PAPRCKA\Milan</cp:lastModifiedBy>
  <dcterms:created xsi:type="dcterms:W3CDTF">2024-07-17T08:52:36Z</dcterms:created>
  <dcterms:modified xsi:type="dcterms:W3CDTF">2024-07-17T08:52:37Z</dcterms:modified>
</cp:coreProperties>
</file>