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kummer\Desktop\Jívavská zábradlí\"/>
    </mc:Choice>
  </mc:AlternateContent>
  <xr:revisionPtr revIDLastSave="0" documentId="13_ncr:1_{3D7B9144-EC18-48E0-9AD4-AA9FF38612C1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000 - Výměna zábradlí na..." sheetId="2" r:id="rId2"/>
  </sheets>
  <definedNames>
    <definedName name="_xlnm._FilterDatabase" localSheetId="1" hidden="1">'0000 - Výměna zábradlí na...'!$C$113:$K$122</definedName>
    <definedName name="_xlnm.Print_Titles" localSheetId="1">'0000 - Výměna zábradlí na...'!$113:$113</definedName>
    <definedName name="_xlnm.Print_Titles" localSheetId="0">'Rekapitulace stavby'!$92:$92</definedName>
    <definedName name="_xlnm.Print_Area" localSheetId="1">'0000 - Výměna zábradlí na...'!$C$4:$J$76,'0000 - Výměna zábradlí na...'!$C$103:$J$122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111" i="2"/>
  <c r="J15" i="2"/>
  <c r="J13" i="2"/>
  <c r="E13" i="2"/>
  <c r="F110" i="2" s="1"/>
  <c r="J12" i="2"/>
  <c r="J108" i="2"/>
  <c r="L90" i="1"/>
  <c r="AM90" i="1"/>
  <c r="AM89" i="1"/>
  <c r="L89" i="1"/>
  <c r="AM87" i="1"/>
  <c r="L87" i="1"/>
  <c r="L85" i="1"/>
  <c r="L84" i="1"/>
  <c r="J119" i="2"/>
  <c r="BK119" i="2"/>
  <c r="AS94" i="1"/>
  <c r="J121" i="2"/>
  <c r="J117" i="2"/>
  <c r="BK117" i="2"/>
  <c r="BK121" i="2"/>
  <c r="R116" i="2" l="1"/>
  <c r="R115" i="2" s="1"/>
  <c r="R114" i="2" s="1"/>
  <c r="BK116" i="2"/>
  <c r="J116" i="2"/>
  <c r="J96" i="2"/>
  <c r="P116" i="2"/>
  <c r="P115" i="2"/>
  <c r="P114" i="2" s="1"/>
  <c r="AU95" i="1" s="1"/>
  <c r="AU94" i="1" s="1"/>
  <c r="T116" i="2"/>
  <c r="T115" i="2"/>
  <c r="T114" i="2"/>
  <c r="BE121" i="2"/>
  <c r="J87" i="2"/>
  <c r="F89" i="2"/>
  <c r="J89" i="2"/>
  <c r="F90" i="2"/>
  <c r="J90" i="2"/>
  <c r="BE117" i="2"/>
  <c r="BE119" i="2"/>
  <c r="F34" i="2"/>
  <c r="BC95" i="1"/>
  <c r="BC94" i="1" s="1"/>
  <c r="W32" i="1" s="1"/>
  <c r="F35" i="2"/>
  <c r="BD95" i="1"/>
  <c r="BD94" i="1"/>
  <c r="W33" i="1"/>
  <c r="F33" i="2"/>
  <c r="BB95" i="1"/>
  <c r="BB94" i="1" s="1"/>
  <c r="W31" i="1" s="1"/>
  <c r="J32" i="2"/>
  <c r="AW95" i="1"/>
  <c r="F32" i="2"/>
  <c r="BA95" i="1"/>
  <c r="BA94" i="1"/>
  <c r="W30" i="1"/>
  <c r="BK115" i="2" l="1"/>
  <c r="J115" i="2"/>
  <c r="J95" i="2" s="1"/>
  <c r="AX94" i="1"/>
  <c r="J31" i="2"/>
  <c r="AV95" i="1" s="1"/>
  <c r="AT95" i="1" s="1"/>
  <c r="AW94" i="1"/>
  <c r="AK30" i="1" s="1"/>
  <c r="AY94" i="1"/>
  <c r="F31" i="2"/>
  <c r="AZ95" i="1"/>
  <c r="AZ94" i="1"/>
  <c r="W29" i="1"/>
  <c r="BK114" i="2" l="1"/>
  <c r="J114" i="2"/>
  <c r="J94" i="2" s="1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<sst xmlns="http://schemas.openxmlformats.org/spreadsheetml/2006/main" count="305" uniqueCount="125">
  <si>
    <t>Export Komplet</t>
  </si>
  <si>
    <t/>
  </si>
  <si>
    <t>2.0</t>
  </si>
  <si>
    <t>False</t>
  </si>
  <si>
    <t>{226e31de-b140-46b6-875f-d75a453cb151}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</si>
  <si>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</si>
  <si>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</si>
  <si>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</si>
  <si>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</si>
  <si>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</si>
  <si>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</si>
  <si>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</si>
  <si>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</si>
  <si>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</si>
  <si>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</si>
  <si>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</si>
  <si>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</si>
  <si>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zábradlí na ulici Jívavská ve Šternberku</t>
  </si>
  <si>
    <t>KSO:</t>
  </si>
  <si>
    <t>CC-CZ:</t>
  </si>
  <si>
    <t>Místo:</t>
  </si>
  <si>
    <t xml:space="preserve"> </t>
  </si>
  <si>
    <t>Datum:</t>
  </si>
  <si>
    <t>11. 8. 2024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</si>
  <si>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</si>
  <si>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</si>
  <si>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</si>
  <si>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</si>
  <si>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</si>
  <si>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</si>
  <si>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</si>
  <si>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</si>
  <si>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</si>
  <si>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</si>
  <si>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</si>
  <si>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</si>
  <si>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</si>
  <si>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</si>
  <si>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</si>
  <si>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</si>
  <si>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</si>
  <si>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</si>
  <si>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</si>
  <si>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</si>
  <si>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</si>
  <si>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</si>
  <si>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</si>
  <si>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</si>
  <si>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</si>
  <si>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</si>
  <si>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</si>
  <si>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</si>
  <si>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</si>
  <si>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</si>
  <si>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</si>
  <si>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</si>
  <si>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</si>
  <si>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</si>
  <si>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</si>
  <si>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</si>
  <si>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</si>
  <si>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</si>
  <si>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</si>
  <si>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</si>
  <si>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</si>
  <si>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</si>
  <si>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</si>
  <si>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</si>
  <si>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</si>
  <si>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</si>
  <si>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</si>
  <si>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</si>
  <si>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</si>
  <si>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</si>
  <si>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</si>
  <si>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</si>
  <si>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</si>
  <si>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</si>
  <si>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</si>
  <si>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</si>
  <si>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</si>
  <si>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</si>
  <si>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</si>
  <si>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</si>
  <si>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</si>
  <si>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</si>
  <si>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</si>
  <si>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</si>
  <si>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</si>
  <si>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</si>
  <si>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</si>
  <si>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</si>
  <si>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</si>
  <si>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</si>
  <si>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</si>
  <si>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</si>
  <si>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</si>
  <si>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</si>
  <si>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</si>
  <si>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</si>
  <si>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</si>
  <si>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</si>
  <si>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</si>
  <si>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</si>
  <si>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</si>
  <si>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</si>
  <si>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</si>
  <si>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</si>
  <si>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966005211</t>
  </si>
  <si>
    <t>Rozebrání a odstranění silničního zábradlí se sloupky osazenými do říms nebo krycích desek</t>
  </si>
  <si>
    <t>m</t>
  </si>
  <si>
    <t>4</t>
  </si>
  <si>
    <t>1246658323</t>
  </si>
  <si>
    <t>P</t>
  </si>
  <si>
    <t xml:space="preserve">Poznámka k položce:_x000D_
Včetně odvozu a likvidace na skládce. </t>
  </si>
  <si>
    <t>3</t>
  </si>
  <si>
    <t>553423</t>
  </si>
  <si>
    <t>Mostní ocelové zábradlí výšky 1,1 m z válcovaných profilů jakosti S235 vč předepsané PKO</t>
  </si>
  <si>
    <t>-367689376</t>
  </si>
  <si>
    <t>Poznámka k položce:_x000D_
Mostní ocelové zábradlí dle přiložené dokumentace. Předepsaná PKO - žárové zinkování ponorem + základní a ochranný nátěr</t>
  </si>
  <si>
    <t>911111111</t>
  </si>
  <si>
    <t>Montáž zábradlí ocelového zabetonovaného</t>
  </si>
  <si>
    <t>491025040</t>
  </si>
  <si>
    <t xml:space="preserve">Poznámka k položce:_x000D_
Včetně výkopu jámy a likvidace výkopku, osazení, betonáže a zapravení povrchu. </t>
  </si>
  <si>
    <t xml:space="preserve">Šternberk, ul. Jívavská - výměna zábradlí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</si>
</sst>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4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49" t="s">
        <v>14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E5" s="146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1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E6" s="147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47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47"/>
      <c r="BS8" s="13" t="s">
        <v>6</v>
      </c>
    </row>
    <row r="9" spans="1:74" ht="14.45" customHeight="1">
      <c r="B9" s="16"/>
      <c r="AR9" s="16"/>
      <c r="BE9" s="147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47"/>
      <c r="BS10" s="13" t="s">
        <v>6</v>
      </c>
    </row>
    <row r="11" spans="1:74" ht="18.399999999999999" customHeight="1">
      <c r="B11" s="16"/>
      <c r="E11" s="21" t="s">
        <v>21</v>
      </c>
      <c r="AK11" s="23" t="s">
        <v>26</v>
      </c>
      <c r="AN11" s="21" t="s">
        <v>1</v>
      </c>
      <c r="AR11" s="16"/>
      <c r="BE11" s="147"/>
      <c r="BS11" s="13" t="s">
        <v>6</v>
      </c>
    </row>
    <row r="12" spans="1:74" ht="6.95" customHeight="1">
      <c r="B12" s="16"/>
      <c r="AR12" s="16"/>
      <c r="BE12" s="147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47"/>
      <c r="BS13" s="13" t="s">
        <v>6</v>
      </c>
    </row>
    <row r="14" spans="1:74" ht="12.75">
      <c r="B14" s="16"/>
      <c r="E14" s="152" t="s">
        <v>28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23" t="s">
        <v>26</v>
      </c>
      <c r="AN14" s="25" t="s">
        <v>28</v>
      </c>
      <c r="AR14" s="16"/>
      <c r="BE14" s="147"/>
      <c r="BS14" s="13" t="s">
        <v>6</v>
      </c>
    </row>
    <row r="15" spans="1:74" ht="6.95" customHeight="1">
      <c r="B15" s="16"/>
      <c r="AR15" s="16"/>
      <c r="BE15" s="147"/>
      <c r="BS15" s="13" t="s">
        <v>3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47"/>
      <c r="BS16" s="13" t="s">
        <v>3</v>
      </c>
    </row>
    <row r="17" spans="2:71" ht="18.399999999999999" customHeight="1">
      <c r="B17" s="16"/>
      <c r="E17" s="21" t="s">
        <v>21</v>
      </c>
      <c r="AK17" s="23" t="s">
        <v>26</v>
      </c>
      <c r="AN17" s="21" t="s">
        <v>1</v>
      </c>
      <c r="AR17" s="16"/>
      <c r="BE17" s="147"/>
      <c r="BS17" s="13" t="s">
        <v>30</v>
      </c>
    </row>
    <row r="18" spans="2:71" ht="6.95" customHeight="1">
      <c r="B18" s="16"/>
      <c r="AR18" s="16"/>
      <c r="BE18" s="147"/>
      <c r="BS18" s="13" t="s">
        <v>6</v>
      </c>
    </row>
    <row r="19" spans="2:71" ht="12" customHeight="1">
      <c r="B19" s="16"/>
      <c r="D19" s="23" t="s">
        <v>31</v>
      </c>
      <c r="AK19" s="23" t="s">
        <v>25</v>
      </c>
      <c r="AN19" s="21" t="s">
        <v>1</v>
      </c>
      <c r="AR19" s="16"/>
      <c r="BE19" s="147"/>
      <c r="BS19" s="13" t="s">
        <v>6</v>
      </c>
    </row>
    <row r="20" spans="2:71" ht="18.399999999999999" customHeight="1">
      <c r="B20" s="16"/>
      <c r="E20" s="21" t="s">
        <v>21</v>
      </c>
      <c r="AK20" s="23" t="s">
        <v>26</v>
      </c>
      <c r="AN20" s="21" t="s">
        <v>1</v>
      </c>
      <c r="AR20" s="16"/>
      <c r="BE20" s="147"/>
      <c r="BS20" s="13" t="s">
        <v>30</v>
      </c>
    </row>
    <row r="21" spans="2:71" ht="6.95" customHeight="1">
      <c r="B21" s="16"/>
      <c r="AR21" s="16"/>
      <c r="BE21" s="147"/>
    </row>
    <row r="22" spans="2:71" ht="12" customHeight="1">
      <c r="B22" s="16"/>
      <c r="D22" s="23" t="s">
        <v>32</v>
      </c>
      <c r="AR22" s="16"/>
      <c r="BE22" s="147"/>
    </row>
    <row r="23" spans="2:71" ht="16.5" customHeight="1">
      <c r="B23" s="16"/>
      <c r="E23" s="154" t="s">
        <v>1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R23" s="16"/>
      <c r="BE23" s="147"/>
    </row>
    <row r="24" spans="2:71" ht="6.95" customHeight="1">
      <c r="B24" s="16"/>
      <c r="AR24" s="16"/>
      <c r="BE24" s="14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7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5">
        <f>ROUND(AG94,2)</f>
        <v>0</v>
      </c>
      <c r="AL26" s="156"/>
      <c r="AM26" s="156"/>
      <c r="AN26" s="156"/>
      <c r="AO26" s="156"/>
      <c r="AR26" s="28"/>
      <c r="BE26" s="147"/>
    </row>
    <row r="27" spans="2:71" s="1" customFormat="1" ht="6.95" customHeight="1">
      <c r="B27" s="28"/>
      <c r="AR27" s="28"/>
      <c r="BE27" s="147"/>
    </row>
    <row r="28" spans="2:71" s="1" customFormat="1" ht="12.75">
      <c r="B28" s="28"/>
      <c r="L28" s="157" t="s">
        <v>34</v>
      </c>
      <c r="M28" s="157"/>
      <c r="N28" s="157"/>
      <c r="O28" s="157"/>
      <c r="P28" s="157"/>
      <c r="W28" s="157" t="s">
        <v>35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36</v>
      </c>
      <c r="AL28" s="157"/>
      <c r="AM28" s="157"/>
      <c r="AN28" s="157"/>
      <c r="AO28" s="157"/>
      <c r="AR28" s="28"/>
      <c r="BE28" s="147"/>
    </row>
    <row r="29" spans="2:71" s="2" customFormat="1" ht="14.45" customHeight="1">
      <c r="B29" s="32"/>
      <c r="D29" s="23" t="s">
        <v>37</v>
      </c>
      <c r="F29" s="23" t="s">
        <v>38</v>
      </c>
      <c r="L29" s="160">
        <v>0.21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32"/>
      <c r="BE29" s="148"/>
    </row>
    <row r="30" spans="2:71" s="2" customFormat="1" ht="14.45" customHeight="1">
      <c r="B30" s="32"/>
      <c r="F30" s="23" t="s">
        <v>39</v>
      </c>
      <c r="L30" s="160">
        <v>0.12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32"/>
      <c r="BE30" s="148"/>
    </row>
    <row r="31" spans="2:71" s="2" customFormat="1" ht="14.45" hidden="1" customHeight="1">
      <c r="B31" s="32"/>
      <c r="F31" s="23" t="s">
        <v>40</v>
      </c>
      <c r="L31" s="160">
        <v>0.21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32"/>
      <c r="BE31" s="148"/>
    </row>
    <row r="32" spans="2:71" s="2" customFormat="1" ht="14.45" hidden="1" customHeight="1">
      <c r="B32" s="32"/>
      <c r="F32" s="23" t="s">
        <v>41</v>
      </c>
      <c r="L32" s="160">
        <v>0.12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32"/>
      <c r="BE32" s="148"/>
    </row>
    <row r="33" spans="2:57" s="2" customFormat="1" ht="14.45" hidden="1" customHeight="1">
      <c r="B33" s="32"/>
      <c r="F33" s="23" t="s">
        <v>42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32"/>
      <c r="BE33" s="148"/>
    </row>
    <row r="34" spans="2:57" s="1" customFormat="1" ht="6.95" customHeight="1">
      <c r="B34" s="28"/>
      <c r="AR34" s="28"/>
      <c r="BE34" s="147"/>
    </row>
    <row r="35" spans="2:57" s="1" customFormat="1" ht="25.9" customHeight="1"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61" t="s">
        <v>45</v>
      </c>
      <c r="Y35" s="162"/>
      <c r="Z35" s="162"/>
      <c r="AA35" s="162"/>
      <c r="AB35" s="162"/>
      <c r="AC35" s="35"/>
      <c r="AD35" s="35"/>
      <c r="AE35" s="35"/>
      <c r="AF35" s="35"/>
      <c r="AG35" s="35"/>
      <c r="AH35" s="35"/>
      <c r="AI35" s="35"/>
      <c r="AJ35" s="35"/>
      <c r="AK35" s="163">
        <f>SUM(AK26:AK33)</f>
        <v>0</v>
      </c>
      <c r="AL35" s="162"/>
      <c r="AM35" s="162"/>
      <c r="AN35" s="162"/>
      <c r="AO35" s="164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48</v>
      </c>
      <c r="AI60" s="30"/>
      <c r="AJ60" s="30"/>
      <c r="AK60" s="30"/>
      <c r="AL60" s="30"/>
      <c r="AM60" s="39" t="s">
        <v>49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51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48</v>
      </c>
      <c r="AI75" s="30"/>
      <c r="AJ75" s="30"/>
      <c r="AK75" s="30"/>
      <c r="AL75" s="30"/>
      <c r="AM75" s="39" t="s">
        <v>49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52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0000</v>
      </c>
      <c r="AR84" s="44"/>
    </row>
    <row r="85" spans="1:90" s="4" customFormat="1" ht="36.950000000000003" customHeight="1">
      <c r="B85" s="45"/>
      <c r="C85" s="46" t="s">
        <v>16</v>
      </c>
      <c r="L85" s="165" t="str">
        <f>K6</f>
        <v>Výměna zábradlí na ulici Jívavská ve Šternberku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67" t="str">
        <f>IF(AN8= "","",AN8)</f>
        <v>11. 8. 2024</v>
      </c>
      <c r="AN87" s="167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68" t="str">
        <f>IF(E17="","",E17)</f>
        <v xml:space="preserve"> </v>
      </c>
      <c r="AN89" s="169"/>
      <c r="AO89" s="169"/>
      <c r="AP89" s="169"/>
      <c r="AR89" s="28"/>
      <c r="AS89" s="170" t="s">
        <v>53</v>
      </c>
      <c r="AT89" s="17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68" t="str">
        <f>IF(E20="","",E20)</f>
        <v xml:space="preserve"> </v>
      </c>
      <c r="AN90" s="169"/>
      <c r="AO90" s="169"/>
      <c r="AP90" s="169"/>
      <c r="AR90" s="28"/>
      <c r="AS90" s="172"/>
      <c r="AT90" s="173"/>
      <c r="BD90" s="52"/>
    </row>
    <row r="91" spans="1:90" s="1" customFormat="1" ht="10.9" customHeight="1">
      <c r="B91" s="28"/>
      <c r="AR91" s="28"/>
      <c r="AS91" s="172"/>
      <c r="AT91" s="173"/>
      <c r="BD91" s="52"/>
    </row>
    <row r="92" spans="1:90" s="1" customFormat="1" ht="29.25" customHeight="1">
      <c r="B92" s="28"/>
      <c r="C92" s="174" t="s">
        <v>54</v>
      </c>
      <c r="D92" s="175"/>
      <c r="E92" s="175"/>
      <c r="F92" s="175"/>
      <c r="G92" s="175"/>
      <c r="H92" s="53"/>
      <c r="I92" s="176" t="s">
        <v>55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56</v>
      </c>
      <c r="AH92" s="175"/>
      <c r="AI92" s="175"/>
      <c r="AJ92" s="175"/>
      <c r="AK92" s="175"/>
      <c r="AL92" s="175"/>
      <c r="AM92" s="175"/>
      <c r="AN92" s="176" t="s">
        <v>57</v>
      </c>
      <c r="AO92" s="175"/>
      <c r="AP92" s="178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V94" s="68" t="s">
        <v>74</v>
      </c>
      <c r="BW94" s="68" t="s">
        <v>4</v>
      </c>
      <c r="BX94" s="68" t="s">
        <v>75</v>
      </c>
      <c r="CL94" s="68" t="s">
        <v>1</v>
      </c>
    </row>
    <row r="95" spans="1:90" s="6" customFormat="1" ht="24.75" customHeight="1">
      <c r="A95" s="69" t="s">
        <v>76</v>
      </c>
      <c r="B95" s="70"/>
      <c r="C95" s="71"/>
      <c r="D95" s="181" t="s">
        <v>14</v>
      </c>
      <c r="E95" s="181"/>
      <c r="F95" s="181"/>
      <c r="G95" s="181"/>
      <c r="H95" s="181"/>
      <c r="I95" s="72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'0000 - Výměna zábradlí na...'!J28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3" t="s">
        <v>77</v>
      </c>
      <c r="AR95" s="70"/>
      <c r="AS95" s="74">
        <v>0</v>
      </c>
      <c r="AT95" s="75">
        <f>ROUND(SUM(AV95:AW95),2)</f>
        <v>0</v>
      </c>
      <c r="AU95" s="76">
        <f>'0000 - Výměna zábradlí na...'!P114</f>
        <v>0</v>
      </c>
      <c r="AV95" s="75">
        <f>'0000 - Výměna zábradlí na...'!J31</f>
        <v>0</v>
      </c>
      <c r="AW95" s="75">
        <f>'0000 - Výměna zábradlí na...'!J32</f>
        <v>0</v>
      </c>
      <c r="AX95" s="75">
        <f>'0000 - Výměna zábradlí na...'!J33</f>
        <v>0</v>
      </c>
      <c r="AY95" s="75">
        <f>'0000 - Výměna zábradlí na...'!J34</f>
        <v>0</v>
      </c>
      <c r="AZ95" s="75">
        <f>'0000 - Výměna zábradlí na...'!F31</f>
        <v>0</v>
      </c>
      <c r="BA95" s="75">
        <f>'0000 - Výměna zábradlí na...'!F32</f>
        <v>0</v>
      </c>
      <c r="BB95" s="75">
        <f>'0000 - Výměna zábradlí na...'!F33</f>
        <v>0</v>
      </c>
      <c r="BC95" s="75">
        <f>'0000 - Výměna zábradlí na...'!F34</f>
        <v>0</v>
      </c>
      <c r="BD95" s="77">
        <f>'0000 - Výměna zábradlí na...'!F35</f>
        <v>0</v>
      </c>
      <c r="BT95" s="78" t="s">
        <v>78</v>
      </c>
      <c r="BU95" s="78" t="s">
        <v>79</v>
      </c>
      <c r="BV95" s="78" t="s">
        <v>74</v>
      </c>
      <c r="BW95" s="78" t="s">
        <v>4</v>
      </c>
      <c r="BX95" s="78" t="s">
        <v>75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00 - Výměna zábradlí 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3"/>
  <sheetViews>
    <sheetView showGridLines="0" tabSelected="1" topLeftCell="A75" workbookViewId="0">
      <selection activeCell="J10" sqref="J1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81</v>
      </c>
      <c r="L4" s="16"/>
      <c r="M4" s="79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87" t="s">
        <v>124</v>
      </c>
      <c r="F7" s="185"/>
      <c r="G7" s="185"/>
      <c r="H7" s="185"/>
      <c r="L7" s="28"/>
    </row>
    <row r="8" spans="2:46" s="1" customFormat="1" ht="11.25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/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tr">
        <f>IF('Rekapitulace stavby'!AN10="","",'Rekapitulace stavby'!AN10)</f>
        <v/>
      </c>
      <c r="L12" s="28"/>
    </row>
    <row r="13" spans="2:46" s="1" customFormat="1" ht="18" customHeight="1">
      <c r="B13" s="28"/>
      <c r="E13" s="21" t="str">
        <f>IF('Rekapitulace stavby'!E11="","",'Rekapitulace stavby'!E11)</f>
        <v xml:space="preserve"> </v>
      </c>
      <c r="I13" s="23" t="s">
        <v>26</v>
      </c>
      <c r="J13" s="21" t="str">
        <f>IF('Rekapitulace stavby'!AN11="","",'Rekapitulace stavby'!AN11)</f>
        <v/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27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86" t="str">
        <f>'Rekapitulace stavby'!E14</f>
        <v>Vyplň údaj</v>
      </c>
      <c r="F16" s="149"/>
      <c r="G16" s="149"/>
      <c r="H16" s="149"/>
      <c r="I16" s="23" t="s">
        <v>26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29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26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31</v>
      </c>
      <c r="I21" s="23" t="s">
        <v>25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26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32</v>
      </c>
      <c r="L24" s="28"/>
    </row>
    <row r="25" spans="2:12" s="7" customFormat="1" ht="16.5" customHeight="1">
      <c r="B25" s="80"/>
      <c r="E25" s="154" t="s">
        <v>1</v>
      </c>
      <c r="F25" s="154"/>
      <c r="G25" s="154"/>
      <c r="H25" s="154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33</v>
      </c>
      <c r="J28" s="62">
        <f>ROUND(J114,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35</v>
      </c>
      <c r="I30" s="31" t="s">
        <v>34</v>
      </c>
      <c r="J30" s="31" t="s">
        <v>36</v>
      </c>
      <c r="L30" s="28"/>
    </row>
    <row r="31" spans="2:12" s="1" customFormat="1" ht="14.45" customHeight="1">
      <c r="B31" s="28"/>
      <c r="D31" s="51" t="s">
        <v>37</v>
      </c>
      <c r="E31" s="23" t="s">
        <v>38</v>
      </c>
      <c r="F31" s="82">
        <f>ROUND((SUM(BE114:BE122)),  2)</f>
        <v>0</v>
      </c>
      <c r="I31" s="83">
        <v>0.21</v>
      </c>
      <c r="J31" s="82">
        <f>ROUND(((SUM(BE114:BE122))*I31),  2)</f>
        <v>0</v>
      </c>
      <c r="L31" s="28"/>
    </row>
    <row r="32" spans="2:12" s="1" customFormat="1" ht="14.45" customHeight="1">
      <c r="B32" s="28"/>
      <c r="E32" s="23" t="s">
        <v>39</v>
      </c>
      <c r="F32" s="82">
        <f>ROUND((SUM(BF114:BF122)),  2)</f>
        <v>0</v>
      </c>
      <c r="I32" s="83">
        <v>0.12</v>
      </c>
      <c r="J32" s="82">
        <f>ROUND(((SUM(BF114:BF122))*I32),  2)</f>
        <v>0</v>
      </c>
      <c r="L32" s="28"/>
    </row>
    <row r="33" spans="2:12" s="1" customFormat="1" ht="14.45" hidden="1" customHeight="1">
      <c r="B33" s="28"/>
      <c r="E33" s="23" t="s">
        <v>40</v>
      </c>
      <c r="F33" s="82">
        <f>ROUND((SUM(BG114:BG122)),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41</v>
      </c>
      <c r="F34" s="82">
        <f>ROUND((SUM(BH114:BH122)),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42</v>
      </c>
      <c r="F35" s="82">
        <f>ROUND((SUM(BI114:BI122)),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43</v>
      </c>
      <c r="E37" s="53"/>
      <c r="F37" s="53"/>
      <c r="G37" s="86" t="s">
        <v>44</v>
      </c>
      <c r="H37" s="87" t="s">
        <v>45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0" t="s">
        <v>49</v>
      </c>
      <c r="G61" s="39" t="s">
        <v>48</v>
      </c>
      <c r="H61" s="30"/>
      <c r="I61" s="30"/>
      <c r="J61" s="91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0" t="s">
        <v>49</v>
      </c>
      <c r="G76" s="39" t="s">
        <v>48</v>
      </c>
      <c r="H76" s="30"/>
      <c r="I76" s="30"/>
      <c r="J76" s="91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82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65" t="str">
        <f>E7</f>
        <v xml:space="preserve">Šternberk, ul. Jívavská - výměna zábradlí </v>
      </c>
      <c r="F85" s="185"/>
      <c r="G85" s="185"/>
      <c r="H85" s="185"/>
      <c r="L85" s="28"/>
    </row>
    <row r="86" spans="2:47" s="1" customFormat="1" ht="6.95" hidden="1" customHeight="1">
      <c r="B86" s="28"/>
      <c r="L86" s="28"/>
    </row>
    <row r="87" spans="2:47" s="1" customFormat="1" ht="12" hidden="1" customHeight="1">
      <c r="B87" s="28"/>
      <c r="C87" s="23" t="s">
        <v>20</v>
      </c>
      <c r="F87" s="21" t="str">
        <f>F10</f>
        <v xml:space="preserve"> </v>
      </c>
      <c r="I87" s="23" t="s">
        <v>22</v>
      </c>
      <c r="J87" s="48" t="str">
        <f>IF(J10="","",J10)</f>
        <v/>
      </c>
      <c r="L87" s="28"/>
    </row>
    <row r="88" spans="2:47" s="1" customFormat="1" ht="6.95" hidden="1" customHeight="1">
      <c r="B88" s="28"/>
      <c r="L88" s="28"/>
    </row>
    <row r="89" spans="2:47" s="1" customFormat="1" ht="15.2" hidden="1" customHeight="1">
      <c r="B89" s="28"/>
      <c r="C89" s="23" t="s">
        <v>24</v>
      </c>
      <c r="F89" s="21" t="str">
        <f>E13</f>
        <v xml:space="preserve"> </v>
      </c>
      <c r="I89" s="23" t="s">
        <v>29</v>
      </c>
      <c r="J89" s="26" t="str">
        <f>E19</f>
        <v xml:space="preserve"> </v>
      </c>
      <c r="L89" s="28"/>
    </row>
    <row r="90" spans="2:47" s="1" customFormat="1" ht="15.2" hidden="1" customHeight="1">
      <c r="B90" s="28"/>
      <c r="C90" s="23" t="s">
        <v>27</v>
      </c>
      <c r="F90" s="21" t="str">
        <f>IF(E16="","",E16)</f>
        <v>Vyplň údaj</v>
      </c>
      <c r="I90" s="23" t="s">
        <v>31</v>
      </c>
      <c r="J90" s="26" t="str">
        <f>E22</f>
        <v xml:space="preserve"> </v>
      </c>
      <c r="L90" s="28"/>
    </row>
    <row r="91" spans="2:47" s="1" customFormat="1" ht="10.35" hidden="1" customHeight="1">
      <c r="B91" s="28"/>
      <c r="L91" s="28"/>
    </row>
    <row r="92" spans="2:47" s="1" customFormat="1" ht="29.25" hidden="1" customHeight="1">
      <c r="B92" s="28"/>
      <c r="C92" s="92" t="s">
        <v>83</v>
      </c>
      <c r="D92" s="84"/>
      <c r="E92" s="84"/>
      <c r="F92" s="84"/>
      <c r="G92" s="84"/>
      <c r="H92" s="84"/>
      <c r="I92" s="84"/>
      <c r="J92" s="93" t="s">
        <v>84</v>
      </c>
      <c r="K92" s="84"/>
      <c r="L92" s="28"/>
    </row>
    <row r="93" spans="2:47" s="1" customFormat="1" ht="10.35" hidden="1" customHeight="1">
      <c r="B93" s="28"/>
      <c r="L93" s="28"/>
    </row>
    <row r="94" spans="2:47" s="1" customFormat="1" ht="22.9" hidden="1" customHeight="1">
      <c r="B94" s="28"/>
      <c r="C94" s="94" t="s">
        <v>85</v>
      </c>
      <c r="J94" s="62">
        <f>J114</f>
        <v>0</v>
      </c>
      <c r="L94" s="28"/>
      <c r="AU94" s="13" t="s">
        <v>86</v>
      </c>
    </row>
    <row r="95" spans="2:47" s="8" customFormat="1" ht="24.95" hidden="1" customHeight="1">
      <c r="B95" s="95"/>
      <c r="D95" s="96" t="s">
        <v>87</v>
      </c>
      <c r="E95" s="97"/>
      <c r="F95" s="97"/>
      <c r="G95" s="97"/>
      <c r="H95" s="97"/>
      <c r="I95" s="97"/>
      <c r="J95" s="98">
        <f>J115</f>
        <v>0</v>
      </c>
      <c r="L95" s="95"/>
    </row>
    <row r="96" spans="2:47" s="9" customFormat="1" ht="19.899999999999999" hidden="1" customHeight="1">
      <c r="B96" s="99"/>
      <c r="D96" s="100" t="s">
        <v>88</v>
      </c>
      <c r="E96" s="101"/>
      <c r="F96" s="101"/>
      <c r="G96" s="101"/>
      <c r="H96" s="101"/>
      <c r="I96" s="101"/>
      <c r="J96" s="102">
        <f>J116</f>
        <v>0</v>
      </c>
      <c r="L96" s="99"/>
    </row>
    <row r="97" spans="2:12" s="1" customFormat="1" ht="21.75" hidden="1" customHeight="1">
      <c r="B97" s="28"/>
      <c r="L97" s="28"/>
    </row>
    <row r="98" spans="2:12" s="1" customFormat="1" ht="6.95" hidden="1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99" spans="2:12" ht="11.25" hidden="1"/>
    <row r="100" spans="2:12" ht="11.25" hidden="1"/>
    <row r="101" spans="2:12" ht="11.25" hidden="1"/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89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16.5" customHeight="1">
      <c r="B106" s="28"/>
      <c r="E106" s="165" t="str">
        <f>E7</f>
        <v xml:space="preserve">Šternberk, ul. Jívavská - výměna zábradlí </v>
      </c>
      <c r="F106" s="185"/>
      <c r="G106" s="185"/>
      <c r="H106" s="185"/>
      <c r="L106" s="28"/>
    </row>
    <row r="107" spans="2:12" s="1" customFormat="1" ht="6.95" customHeight="1">
      <c r="B107" s="28"/>
      <c r="L107" s="28"/>
    </row>
    <row r="108" spans="2:12" s="1" customFormat="1" ht="12" customHeight="1">
      <c r="B108" s="28"/>
      <c r="C108" s="23" t="s">
        <v>20</v>
      </c>
      <c r="F108" s="21" t="str">
        <f>F10</f>
        <v xml:space="preserve"> </v>
      </c>
      <c r="I108" s="23" t="s">
        <v>22</v>
      </c>
      <c r="J108" s="48" t="str">
        <f>IF(J10="","",J10)</f>
        <v/>
      </c>
      <c r="L108" s="28"/>
    </row>
    <row r="109" spans="2:12" s="1" customFormat="1" ht="6.95" customHeight="1">
      <c r="B109" s="28"/>
      <c r="L109" s="28"/>
    </row>
    <row r="110" spans="2:12" s="1" customFormat="1" ht="15.2" customHeight="1">
      <c r="B110" s="28"/>
      <c r="C110" s="23" t="s">
        <v>24</v>
      </c>
      <c r="F110" s="21" t="str">
        <f>E13</f>
        <v xml:space="preserve"> </v>
      </c>
      <c r="I110" s="23" t="s">
        <v>29</v>
      </c>
      <c r="J110" s="26" t="str">
        <f>E19</f>
        <v xml:space="preserve"> </v>
      </c>
      <c r="L110" s="28"/>
    </row>
    <row r="111" spans="2:12" s="1" customFormat="1" ht="15.2" customHeight="1">
      <c r="B111" s="28"/>
      <c r="C111" s="23" t="s">
        <v>27</v>
      </c>
      <c r="F111" s="21" t="str">
        <f>IF(E16="","",E16)</f>
        <v>Vyplň údaj</v>
      </c>
      <c r="I111" s="23" t="s">
        <v>31</v>
      </c>
      <c r="J111" s="26" t="str">
        <f>E22</f>
        <v xml:space="preserve"> </v>
      </c>
      <c r="L111" s="28"/>
    </row>
    <row r="112" spans="2:12" s="1" customFormat="1" ht="10.35" customHeight="1">
      <c r="B112" s="28"/>
      <c r="L112" s="28"/>
    </row>
    <row r="113" spans="2:65" s="10" customFormat="1" ht="29.25" customHeight="1">
      <c r="B113" s="103"/>
      <c r="C113" s="104" t="s">
        <v>90</v>
      </c>
      <c r="D113" s="105" t="s">
        <v>58</v>
      </c>
      <c r="E113" s="105" t="s">
        <v>54</v>
      </c>
      <c r="F113" s="105" t="s">
        <v>55</v>
      </c>
      <c r="G113" s="105" t="s">
        <v>91</v>
      </c>
      <c r="H113" s="105" t="s">
        <v>92</v>
      </c>
      <c r="I113" s="105" t="s">
        <v>93</v>
      </c>
      <c r="J113" s="106" t="s">
        <v>84</v>
      </c>
      <c r="K113" s="107" t="s">
        <v>94</v>
      </c>
      <c r="L113" s="103"/>
      <c r="M113" s="55" t="s">
        <v>1</v>
      </c>
      <c r="N113" s="56" t="s">
        <v>37</v>
      </c>
      <c r="O113" s="56" t="s">
        <v>95</v>
      </c>
      <c r="P113" s="56" t="s">
        <v>96</v>
      </c>
      <c r="Q113" s="56" t="s">
        <v>97</v>
      </c>
      <c r="R113" s="56" t="s">
        <v>98</v>
      </c>
      <c r="S113" s="56" t="s">
        <v>99</v>
      </c>
      <c r="T113" s="57" t="s">
        <v>100</v>
      </c>
    </row>
    <row r="114" spans="2:65" s="1" customFormat="1" ht="22.9" customHeight="1">
      <c r="B114" s="28"/>
      <c r="C114" s="60" t="s">
        <v>101</v>
      </c>
      <c r="J114" s="108">
        <f>BK114</f>
        <v>0</v>
      </c>
      <c r="L114" s="28"/>
      <c r="M114" s="58"/>
      <c r="N114" s="49"/>
      <c r="O114" s="49"/>
      <c r="P114" s="109">
        <f>P115</f>
        <v>0</v>
      </c>
      <c r="Q114" s="49"/>
      <c r="R114" s="109">
        <f>R115</f>
        <v>7.0540799999999999</v>
      </c>
      <c r="S114" s="49"/>
      <c r="T114" s="110">
        <f>T115</f>
        <v>4.4000000000000004</v>
      </c>
      <c r="AT114" s="13" t="s">
        <v>72</v>
      </c>
      <c r="AU114" s="13" t="s">
        <v>86</v>
      </c>
      <c r="BK114" s="111">
        <f>BK115</f>
        <v>0</v>
      </c>
    </row>
    <row r="115" spans="2:65" s="11" customFormat="1" ht="25.9" customHeight="1">
      <c r="B115" s="112"/>
      <c r="D115" s="113" t="s">
        <v>72</v>
      </c>
      <c r="E115" s="114" t="s">
        <v>102</v>
      </c>
      <c r="F115" s="114" t="s">
        <v>103</v>
      </c>
      <c r="I115" s="115"/>
      <c r="J115" s="116">
        <f>BK115</f>
        <v>0</v>
      </c>
      <c r="L115" s="112"/>
      <c r="M115" s="117"/>
      <c r="P115" s="118">
        <f>P116</f>
        <v>0</v>
      </c>
      <c r="R115" s="118">
        <f>R116</f>
        <v>7.0540799999999999</v>
      </c>
      <c r="T115" s="119">
        <f>T116</f>
        <v>4.4000000000000004</v>
      </c>
      <c r="AR115" s="113" t="s">
        <v>78</v>
      </c>
      <c r="AT115" s="120" t="s">
        <v>72</v>
      </c>
      <c r="AU115" s="120" t="s">
        <v>73</v>
      </c>
      <c r="AY115" s="113" t="s">
        <v>104</v>
      </c>
      <c r="BK115" s="121">
        <f>BK116</f>
        <v>0</v>
      </c>
    </row>
    <row r="116" spans="2:65" s="11" customFormat="1" ht="22.9" customHeight="1">
      <c r="B116" s="112"/>
      <c r="D116" s="113" t="s">
        <v>72</v>
      </c>
      <c r="E116" s="122" t="s">
        <v>105</v>
      </c>
      <c r="F116" s="122" t="s">
        <v>106</v>
      </c>
      <c r="I116" s="115"/>
      <c r="J116" s="123">
        <f>BK116</f>
        <v>0</v>
      </c>
      <c r="L116" s="112"/>
      <c r="M116" s="117"/>
      <c r="P116" s="118">
        <f>SUM(P117:P122)</f>
        <v>0</v>
      </c>
      <c r="R116" s="118">
        <f>SUM(R117:R122)</f>
        <v>7.0540799999999999</v>
      </c>
      <c r="T116" s="119">
        <f>SUM(T117:T122)</f>
        <v>4.4000000000000004</v>
      </c>
      <c r="AR116" s="113" t="s">
        <v>78</v>
      </c>
      <c r="AT116" s="120" t="s">
        <v>72</v>
      </c>
      <c r="AU116" s="120" t="s">
        <v>78</v>
      </c>
      <c r="AY116" s="113" t="s">
        <v>104</v>
      </c>
      <c r="BK116" s="121">
        <f>SUM(BK117:BK122)</f>
        <v>0</v>
      </c>
    </row>
    <row r="117" spans="2:65" s="1" customFormat="1" ht="24.2" customHeight="1">
      <c r="B117" s="124"/>
      <c r="C117" s="125" t="s">
        <v>78</v>
      </c>
      <c r="D117" s="125" t="s">
        <v>107</v>
      </c>
      <c r="E117" s="126" t="s">
        <v>108</v>
      </c>
      <c r="F117" s="127" t="s">
        <v>109</v>
      </c>
      <c r="G117" s="128" t="s">
        <v>110</v>
      </c>
      <c r="H117" s="129">
        <v>176</v>
      </c>
      <c r="I117" s="130"/>
      <c r="J117" s="131">
        <f>ROUND(I117*H117,2)</f>
        <v>0</v>
      </c>
      <c r="K117" s="132"/>
      <c r="L117" s="28"/>
      <c r="M117" s="133" t="s">
        <v>1</v>
      </c>
      <c r="N117" s="134" t="s">
        <v>38</v>
      </c>
      <c r="P117" s="135">
        <f>O117*H117</f>
        <v>0</v>
      </c>
      <c r="Q117" s="135">
        <v>0</v>
      </c>
      <c r="R117" s="135">
        <f>Q117*H117</f>
        <v>0</v>
      </c>
      <c r="S117" s="135">
        <v>2.5000000000000001E-2</v>
      </c>
      <c r="T117" s="136">
        <f>S117*H117</f>
        <v>4.4000000000000004</v>
      </c>
      <c r="AR117" s="137" t="s">
        <v>111</v>
      </c>
      <c r="AT117" s="137" t="s">
        <v>107</v>
      </c>
      <c r="AU117" s="137" t="s">
        <v>80</v>
      </c>
      <c r="AY117" s="13" t="s">
        <v>104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3" t="s">
        <v>78</v>
      </c>
      <c r="BK117" s="138">
        <f>ROUND(I117*H117,2)</f>
        <v>0</v>
      </c>
      <c r="BL117" s="13" t="s">
        <v>111</v>
      </c>
      <c r="BM117" s="137" t="s">
        <v>112</v>
      </c>
    </row>
    <row r="118" spans="2:65" s="1" customFormat="1" ht="19.5">
      <c r="B118" s="28"/>
      <c r="D118" s="139" t="s">
        <v>113</v>
      </c>
      <c r="F118" s="140" t="s">
        <v>114</v>
      </c>
      <c r="I118" s="141"/>
      <c r="L118" s="28"/>
      <c r="M118" s="142"/>
      <c r="T118" s="52"/>
      <c r="AT118" s="13" t="s">
        <v>113</v>
      </c>
      <c r="AU118" s="13" t="s">
        <v>80</v>
      </c>
    </row>
    <row r="119" spans="2:65" s="1" customFormat="1" ht="33" customHeight="1">
      <c r="B119" s="124"/>
      <c r="C119" s="125" t="s">
        <v>115</v>
      </c>
      <c r="D119" s="125" t="s">
        <v>107</v>
      </c>
      <c r="E119" s="126" t="s">
        <v>116</v>
      </c>
      <c r="F119" s="127" t="s">
        <v>117</v>
      </c>
      <c r="G119" s="128" t="s">
        <v>110</v>
      </c>
      <c r="H119" s="129">
        <v>176</v>
      </c>
      <c r="I119" s="130"/>
      <c r="J119" s="131">
        <f>ROUND(I119*H119,2)</f>
        <v>0</v>
      </c>
      <c r="K119" s="132"/>
      <c r="L119" s="28"/>
      <c r="M119" s="133" t="s">
        <v>1</v>
      </c>
      <c r="N119" s="134" t="s">
        <v>38</v>
      </c>
      <c r="P119" s="135">
        <f>O119*H119</f>
        <v>0</v>
      </c>
      <c r="Q119" s="135">
        <v>0</v>
      </c>
      <c r="R119" s="135">
        <f>Q119*H119</f>
        <v>0</v>
      </c>
      <c r="S119" s="135">
        <v>0</v>
      </c>
      <c r="T119" s="136">
        <f>S119*H119</f>
        <v>0</v>
      </c>
      <c r="AR119" s="137" t="s">
        <v>111</v>
      </c>
      <c r="AT119" s="137" t="s">
        <v>107</v>
      </c>
      <c r="AU119" s="137" t="s">
        <v>80</v>
      </c>
      <c r="AY119" s="13" t="s">
        <v>104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3" t="s">
        <v>78</v>
      </c>
      <c r="BK119" s="138">
        <f>ROUND(I119*H119,2)</f>
        <v>0</v>
      </c>
      <c r="BL119" s="13" t="s">
        <v>111</v>
      </c>
      <c r="BM119" s="137" t="s">
        <v>118</v>
      </c>
    </row>
    <row r="120" spans="2:65" s="1" customFormat="1" ht="29.25">
      <c r="B120" s="28"/>
      <c r="D120" s="139" t="s">
        <v>113</v>
      </c>
      <c r="F120" s="140" t="s">
        <v>119</v>
      </c>
      <c r="I120" s="141"/>
      <c r="L120" s="28"/>
      <c r="M120" s="142"/>
      <c r="T120" s="52"/>
      <c r="AT120" s="13" t="s">
        <v>113</v>
      </c>
      <c r="AU120" s="13" t="s">
        <v>80</v>
      </c>
    </row>
    <row r="121" spans="2:65" s="1" customFormat="1" ht="16.5" customHeight="1">
      <c r="B121" s="124"/>
      <c r="C121" s="125" t="s">
        <v>80</v>
      </c>
      <c r="D121" s="125" t="s">
        <v>107</v>
      </c>
      <c r="E121" s="126" t="s">
        <v>120</v>
      </c>
      <c r="F121" s="127" t="s">
        <v>121</v>
      </c>
      <c r="G121" s="128" t="s">
        <v>110</v>
      </c>
      <c r="H121" s="129">
        <v>176</v>
      </c>
      <c r="I121" s="130"/>
      <c r="J121" s="131">
        <f>ROUND(I121*H121,2)</f>
        <v>0</v>
      </c>
      <c r="K121" s="132"/>
      <c r="L121" s="28"/>
      <c r="M121" s="133" t="s">
        <v>1</v>
      </c>
      <c r="N121" s="134" t="s">
        <v>38</v>
      </c>
      <c r="P121" s="135">
        <f>O121*H121</f>
        <v>0</v>
      </c>
      <c r="Q121" s="135">
        <v>4.0079999999999998E-2</v>
      </c>
      <c r="R121" s="135">
        <f>Q121*H121</f>
        <v>7.0540799999999999</v>
      </c>
      <c r="S121" s="135">
        <v>0</v>
      </c>
      <c r="T121" s="136">
        <f>S121*H121</f>
        <v>0</v>
      </c>
      <c r="AR121" s="137" t="s">
        <v>111</v>
      </c>
      <c r="AT121" s="137" t="s">
        <v>107</v>
      </c>
      <c r="AU121" s="137" t="s">
        <v>80</v>
      </c>
      <c r="AY121" s="13" t="s">
        <v>104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3" t="s">
        <v>78</v>
      </c>
      <c r="BK121" s="138">
        <f>ROUND(I121*H121,2)</f>
        <v>0</v>
      </c>
      <c r="BL121" s="13" t="s">
        <v>111</v>
      </c>
      <c r="BM121" s="137" t="s">
        <v>122</v>
      </c>
    </row>
    <row r="122" spans="2:65" s="1" customFormat="1" ht="29.25">
      <c r="B122" s="28"/>
      <c r="D122" s="139" t="s">
        <v>113</v>
      </c>
      <c r="F122" s="140" t="s">
        <v>123</v>
      </c>
      <c r="I122" s="141"/>
      <c r="L122" s="28"/>
      <c r="M122" s="143"/>
      <c r="N122" s="144"/>
      <c r="O122" s="144"/>
      <c r="P122" s="144"/>
      <c r="Q122" s="144"/>
      <c r="R122" s="144"/>
      <c r="S122" s="144"/>
      <c r="T122" s="145"/>
      <c r="AT122" s="13" t="s">
        <v>113</v>
      </c>
      <c r="AU122" s="13" t="s">
        <v>80</v>
      </c>
    </row>
    <row r="123" spans="2:65" s="1" customFormat="1" ht="6.95" customHeight="1"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28"/>
    </row>
  </sheetData>
  <autoFilter ref="C113:K122" xr:uid="{00000000-0009-0000-0000-000001000000}"/>
  <mergeCells count="6">
    <mergeCell ref="L2:V2"/>
    <mergeCell ref="E7:H7"/>
    <mergeCell ref="E16:H16"/>
    <mergeCell ref="E25:H25"/>
    <mergeCell ref="E85:H85"/>
    <mergeCell ref="E106:H10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0000 - Výměna zábradlí na...</vt:lpstr>
      <vt:lpstr>'0000 - Výměna zábradlí na...'!Názvy_tisku</vt:lpstr>
      <vt:lpstr>'Rekapitulace stavby'!Názvy_tisku</vt:lpstr>
      <vt:lpstr>'0000 - Výměna zábradlí na...'!Oblast_tisku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Kral</dc:creator>
  <cp:lastModifiedBy>Kummer Jiří</cp:lastModifiedBy>
  <dcterms:created xsi:type="dcterms:W3CDTF">2024-08-11T18:12:40Z</dcterms:created>
  <dcterms:modified xsi:type="dcterms:W3CDTF">2024-08-19T08:59:21Z</dcterms:modified>
</cp:coreProperties>
</file>