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-30" windowWidth="11415" windowHeight="10095"/>
  </bookViews>
  <sheets>
    <sheet name="Rekapitulácia stavby" sheetId="1" r:id="rId1"/>
    <sheet name="E42 - URGENTNÝ PRÍJEM -  ..." sheetId="2" r:id="rId2"/>
  </sheets>
  <definedNames>
    <definedName name="_xlnm._FilterDatabase" localSheetId="1" hidden="1">'E42 - URGENTNÝ PRÍJEM -  ...'!$C$114:$L$156</definedName>
    <definedName name="_xlnm.Print_Titles" localSheetId="1">'E42 - URGENTNÝ PRÍJEM -  ...'!$114:$114</definedName>
    <definedName name="_xlnm.Print_Titles" localSheetId="0">'Rekapitulácia stavby'!$92:$92</definedName>
    <definedName name="_xlnm.Print_Area" localSheetId="1">'E42 - URGENTNÝ PRÍJEM -  ...'!$C$4:$K$76,'E42 - URGENTNÝ PRÍJEM -  ...'!$C$82:$K$98,'E42 - URGENTNÝ PRÍJEM -  ...'!$C$104:$L$156</definedName>
    <definedName name="_xlnm.Print_Area" localSheetId="0">'Rekapitulácia stavby'!$D$4:$AO$76,'Rekapitulácia stavby'!$C$82:$AQ$96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/>
  <c r="K36"/>
  <c r="BA95" i="1"/>
  <c r="K35" i="2"/>
  <c r="AZ95" i="1" s="1"/>
  <c r="BI156" i="2"/>
  <c r="BH156"/>
  <c r="BG156"/>
  <c r="BE156"/>
  <c r="R156"/>
  <c r="R155"/>
  <c r="Q156"/>
  <c r="Q155" s="1"/>
  <c r="I97" s="1"/>
  <c r="X156"/>
  <c r="X155"/>
  <c r="V156"/>
  <c r="V155" s="1"/>
  <c r="T156"/>
  <c r="T155"/>
  <c r="P156"/>
  <c r="BK156" s="1"/>
  <c r="BK155" s="1"/>
  <c r="K155" s="1"/>
  <c r="K97" s="1"/>
  <c r="J97"/>
  <c r="BI154"/>
  <c r="BH154"/>
  <c r="BG154"/>
  <c r="BE154"/>
  <c r="R154"/>
  <c r="Q154"/>
  <c r="X154"/>
  <c r="V154"/>
  <c r="T154"/>
  <c r="P154"/>
  <c r="BK154"/>
  <c r="K154"/>
  <c r="BF154" s="1"/>
  <c r="BI153"/>
  <c r="BH153"/>
  <c r="BG153"/>
  <c r="BE153"/>
  <c r="R153"/>
  <c r="Q153"/>
  <c r="X153"/>
  <c r="V153"/>
  <c r="T153"/>
  <c r="P153"/>
  <c r="K153" s="1"/>
  <c r="BF153" s="1"/>
  <c r="BK153"/>
  <c r="BI152"/>
  <c r="BH152"/>
  <c r="BG152"/>
  <c r="BE152"/>
  <c r="R152"/>
  <c r="Q152"/>
  <c r="X152"/>
  <c r="V152"/>
  <c r="T152"/>
  <c r="P152"/>
  <c r="BK152" s="1"/>
  <c r="BI151"/>
  <c r="BH151"/>
  <c r="BG151"/>
  <c r="BE151"/>
  <c r="R151"/>
  <c r="Q151"/>
  <c r="X151"/>
  <c r="V151"/>
  <c r="T151"/>
  <c r="P151"/>
  <c r="BK151" s="1"/>
  <c r="K151"/>
  <c r="BF151"/>
  <c r="BI150"/>
  <c r="BH150"/>
  <c r="BG150"/>
  <c r="BE150"/>
  <c r="R150"/>
  <c r="Q150"/>
  <c r="X150"/>
  <c r="V150"/>
  <c r="T150"/>
  <c r="P150"/>
  <c r="BK150"/>
  <c r="K150"/>
  <c r="BF150" s="1"/>
  <c r="BI149"/>
  <c r="BH149"/>
  <c r="BG149"/>
  <c r="BE149"/>
  <c r="R149"/>
  <c r="Q149"/>
  <c r="X149"/>
  <c r="V149"/>
  <c r="T149"/>
  <c r="P149"/>
  <c r="K149" s="1"/>
  <c r="BF149" s="1"/>
  <c r="BK149"/>
  <c r="BI148"/>
  <c r="BH148"/>
  <c r="BG148"/>
  <c r="BE148"/>
  <c r="R148"/>
  <c r="Q148"/>
  <c r="X148"/>
  <c r="V148"/>
  <c r="T148"/>
  <c r="P148"/>
  <c r="BK148" s="1"/>
  <c r="BI147"/>
  <c r="BH147"/>
  <c r="BG147"/>
  <c r="BE147"/>
  <c r="R147"/>
  <c r="Q147"/>
  <c r="X147"/>
  <c r="V147"/>
  <c r="T147"/>
  <c r="P147"/>
  <c r="BK147" s="1"/>
  <c r="K147"/>
  <c r="BF147"/>
  <c r="BI146"/>
  <c r="BH146"/>
  <c r="BG146"/>
  <c r="BE146"/>
  <c r="R146"/>
  <c r="Q146"/>
  <c r="X146"/>
  <c r="V146"/>
  <c r="T146"/>
  <c r="P146"/>
  <c r="BK146"/>
  <c r="K146"/>
  <c r="BF146" s="1"/>
  <c r="BI145"/>
  <c r="BH145"/>
  <c r="BG145"/>
  <c r="BE145"/>
  <c r="R145"/>
  <c r="Q145"/>
  <c r="X145"/>
  <c r="V145"/>
  <c r="T145"/>
  <c r="P145"/>
  <c r="K145" s="1"/>
  <c r="BF145" s="1"/>
  <c r="BK145"/>
  <c r="BI143"/>
  <c r="BH143"/>
  <c r="BG143"/>
  <c r="BE143"/>
  <c r="R143"/>
  <c r="Q143"/>
  <c r="X143"/>
  <c r="V143"/>
  <c r="T143"/>
  <c r="P143"/>
  <c r="BK143" s="1"/>
  <c r="BI142"/>
  <c r="BH142"/>
  <c r="BG142"/>
  <c r="BE142"/>
  <c r="R142"/>
  <c r="Q142"/>
  <c r="X142"/>
  <c r="V142"/>
  <c r="T142"/>
  <c r="P142"/>
  <c r="BK142" s="1"/>
  <c r="K142"/>
  <c r="BF142"/>
  <c r="BI141"/>
  <c r="BH141"/>
  <c r="BG141"/>
  <c r="BE141"/>
  <c r="R141"/>
  <c r="Q141"/>
  <c r="X141"/>
  <c r="V141"/>
  <c r="T141"/>
  <c r="P141"/>
  <c r="BK141"/>
  <c r="K141"/>
  <c r="BF141" s="1"/>
  <c r="BI140"/>
  <c r="BH140"/>
  <c r="BG140"/>
  <c r="BE140"/>
  <c r="R140"/>
  <c r="Q140"/>
  <c r="X140"/>
  <c r="V140"/>
  <c r="T140"/>
  <c r="P140"/>
  <c r="K140" s="1"/>
  <c r="BF140" s="1"/>
  <c r="BK140"/>
  <c r="BI139"/>
  <c r="BH139"/>
  <c r="BG139"/>
  <c r="BE139"/>
  <c r="R139"/>
  <c r="Q139"/>
  <c r="X139"/>
  <c r="V139"/>
  <c r="T139"/>
  <c r="P139"/>
  <c r="BK139" s="1"/>
  <c r="BI138"/>
  <c r="BH138"/>
  <c r="BG138"/>
  <c r="BE138"/>
  <c r="R138"/>
  <c r="Q138"/>
  <c r="X138"/>
  <c r="V138"/>
  <c r="T138"/>
  <c r="P138"/>
  <c r="BK138" s="1"/>
  <c r="K138"/>
  <c r="BF138"/>
  <c r="BI137"/>
  <c r="BH137"/>
  <c r="BG137"/>
  <c r="BE137"/>
  <c r="R137"/>
  <c r="Q137"/>
  <c r="X137"/>
  <c r="V137"/>
  <c r="T137"/>
  <c r="P137"/>
  <c r="BK137"/>
  <c r="K137"/>
  <c r="BF137" s="1"/>
  <c r="BI136"/>
  <c r="BH136"/>
  <c r="BG136"/>
  <c r="BE136"/>
  <c r="R136"/>
  <c r="Q136"/>
  <c r="X136"/>
  <c r="V136"/>
  <c r="T136"/>
  <c r="P136"/>
  <c r="K136" s="1"/>
  <c r="BF136" s="1"/>
  <c r="BK136"/>
  <c r="BI135"/>
  <c r="BH135"/>
  <c r="BG135"/>
  <c r="BE135"/>
  <c r="R135"/>
  <c r="Q135"/>
  <c r="X135"/>
  <c r="V135"/>
  <c r="T135"/>
  <c r="P135"/>
  <c r="BK135" s="1"/>
  <c r="BI134"/>
  <c r="BH134"/>
  <c r="BG134"/>
  <c r="BE134"/>
  <c r="R134"/>
  <c r="Q134"/>
  <c r="X134"/>
  <c r="V134"/>
  <c r="T134"/>
  <c r="P134"/>
  <c r="BK134" s="1"/>
  <c r="K134"/>
  <c r="BF134"/>
  <c r="BI133"/>
  <c r="BH133"/>
  <c r="BG133"/>
  <c r="BE133"/>
  <c r="R133"/>
  <c r="Q133"/>
  <c r="X133"/>
  <c r="V133"/>
  <c r="T133"/>
  <c r="P133"/>
  <c r="BK133"/>
  <c r="K133"/>
  <c r="BF133" s="1"/>
  <c r="BI132"/>
  <c r="BH132"/>
  <c r="BG132"/>
  <c r="BE132"/>
  <c r="R132"/>
  <c r="Q132"/>
  <c r="X132"/>
  <c r="V132"/>
  <c r="T132"/>
  <c r="P132"/>
  <c r="K132" s="1"/>
  <c r="BF132" s="1"/>
  <c r="BK132"/>
  <c r="BI131"/>
  <c r="BH131"/>
  <c r="BG131"/>
  <c r="BE131"/>
  <c r="R131"/>
  <c r="Q131"/>
  <c r="X131"/>
  <c r="V131"/>
  <c r="T131"/>
  <c r="P131"/>
  <c r="BK131" s="1"/>
  <c r="BI130"/>
  <c r="BH130"/>
  <c r="BG130"/>
  <c r="BE130"/>
  <c r="R130"/>
  <c r="Q130"/>
  <c r="X130"/>
  <c r="V130"/>
  <c r="T130"/>
  <c r="P130"/>
  <c r="BK130" s="1"/>
  <c r="K130"/>
  <c r="BF130"/>
  <c r="BI129"/>
  <c r="BH129"/>
  <c r="BG129"/>
  <c r="BE129"/>
  <c r="R129"/>
  <c r="Q129"/>
  <c r="X129"/>
  <c r="V129"/>
  <c r="T129"/>
  <c r="P129"/>
  <c r="BK129"/>
  <c r="K129"/>
  <c r="BF129" s="1"/>
  <c r="BI128"/>
  <c r="BH128"/>
  <c r="BG128"/>
  <c r="BE128"/>
  <c r="R128"/>
  <c r="Q128"/>
  <c r="X128"/>
  <c r="V128"/>
  <c r="T128"/>
  <c r="P128"/>
  <c r="K128" s="1"/>
  <c r="BF128" s="1"/>
  <c r="BK128"/>
  <c r="BI127"/>
  <c r="BH127"/>
  <c r="BG127"/>
  <c r="BE127"/>
  <c r="R127"/>
  <c r="Q127"/>
  <c r="X127"/>
  <c r="V127"/>
  <c r="T127"/>
  <c r="P127"/>
  <c r="BK127" s="1"/>
  <c r="BI126"/>
  <c r="BH126"/>
  <c r="BG126"/>
  <c r="BE126"/>
  <c r="R126"/>
  <c r="Q126"/>
  <c r="X126"/>
  <c r="V126"/>
  <c r="T126"/>
  <c r="P126"/>
  <c r="BK126"/>
  <c r="K126"/>
  <c r="BF126"/>
  <c r="BI125"/>
  <c r="BH125"/>
  <c r="BG125"/>
  <c r="BE125"/>
  <c r="R125"/>
  <c r="Q125"/>
  <c r="X125"/>
  <c r="V125"/>
  <c r="T125"/>
  <c r="P125"/>
  <c r="BK125"/>
  <c r="K125"/>
  <c r="BF125" s="1"/>
  <c r="BI124"/>
  <c r="BH124"/>
  <c r="BG124"/>
  <c r="BE124"/>
  <c r="R124"/>
  <c r="Q124"/>
  <c r="X124"/>
  <c r="V124"/>
  <c r="T124"/>
  <c r="P124"/>
  <c r="K124" s="1"/>
  <c r="BF124" s="1"/>
  <c r="BK124"/>
  <c r="BI123"/>
  <c r="BH123"/>
  <c r="F36" s="1"/>
  <c r="BE95" i="1" s="1"/>
  <c r="BE94" s="1"/>
  <c r="BG123" i="2"/>
  <c r="BE123"/>
  <c r="R123"/>
  <c r="Q123"/>
  <c r="Q118" s="1"/>
  <c r="X123"/>
  <c r="V123"/>
  <c r="T123"/>
  <c r="P123"/>
  <c r="BK123" s="1"/>
  <c r="BI122"/>
  <c r="BH122"/>
  <c r="BG122"/>
  <c r="BE122"/>
  <c r="R122"/>
  <c r="R118" s="1"/>
  <c r="Q122"/>
  <c r="X122"/>
  <c r="V122"/>
  <c r="T122"/>
  <c r="P122"/>
  <c r="BK122" s="1"/>
  <c r="K122"/>
  <c r="BF122"/>
  <c r="BI121"/>
  <c r="BH121"/>
  <c r="BG121"/>
  <c r="BE121"/>
  <c r="R121"/>
  <c r="Q121"/>
  <c r="X121"/>
  <c r="V121"/>
  <c r="T121"/>
  <c r="P121"/>
  <c r="BK121"/>
  <c r="K121"/>
  <c r="BF121" s="1"/>
  <c r="BI120"/>
  <c r="BH120"/>
  <c r="BG120"/>
  <c r="F35" s="1"/>
  <c r="BD95" i="1" s="1"/>
  <c r="BD94" s="1"/>
  <c r="BE120" i="2"/>
  <c r="R120"/>
  <c r="Q120"/>
  <c r="X120"/>
  <c r="V120"/>
  <c r="T120"/>
  <c r="P120"/>
  <c r="K120" s="1"/>
  <c r="BF120" s="1"/>
  <c r="BK120"/>
  <c r="BI119"/>
  <c r="F37"/>
  <c r="BF95" i="1" s="1"/>
  <c r="BF94" s="1"/>
  <c r="W33" s="1"/>
  <c r="BH119" i="2"/>
  <c r="BG119"/>
  <c r="BE119"/>
  <c r="K33" s="1"/>
  <c r="AX95" i="1" s="1"/>
  <c r="R119" i="2"/>
  <c r="Q119"/>
  <c r="X119"/>
  <c r="X118"/>
  <c r="X117" s="1"/>
  <c r="X115" s="1"/>
  <c r="V119"/>
  <c r="V118"/>
  <c r="V117" s="1"/>
  <c r="V115" s="1"/>
  <c r="T119"/>
  <c r="T118"/>
  <c r="T117" s="1"/>
  <c r="T115" s="1"/>
  <c r="AW95" i="1" s="1"/>
  <c r="AW94" s="1"/>
  <c r="P119" i="2"/>
  <c r="BK119" s="1"/>
  <c r="BK118" s="1"/>
  <c r="F109"/>
  <c r="E107"/>
  <c r="F87"/>
  <c r="E85"/>
  <c r="J22"/>
  <c r="E22"/>
  <c r="J112" s="1"/>
  <c r="J21"/>
  <c r="J19"/>
  <c r="E19"/>
  <c r="J111" s="1"/>
  <c r="J89"/>
  <c r="J18"/>
  <c r="J16"/>
  <c r="E16"/>
  <c r="F90" s="1"/>
  <c r="F112"/>
  <c r="J15"/>
  <c r="J13"/>
  <c r="E13"/>
  <c r="F111" s="1"/>
  <c r="J12"/>
  <c r="J10"/>
  <c r="J109" s="1"/>
  <c r="AU94" i="1"/>
  <c r="L90"/>
  <c r="AM90"/>
  <c r="AM89"/>
  <c r="L89"/>
  <c r="AM87"/>
  <c r="L87"/>
  <c r="L85"/>
  <c r="L84"/>
  <c r="J90" i="2" l="1"/>
  <c r="K118"/>
  <c r="K96" s="1"/>
  <c r="BK117"/>
  <c r="I96"/>
  <c r="Q117"/>
  <c r="BA94" i="1"/>
  <c r="W32"/>
  <c r="W31"/>
  <c r="AZ94"/>
  <c r="J96" i="2"/>
  <c r="R117"/>
  <c r="K156"/>
  <c r="BF156" s="1"/>
  <c r="K119"/>
  <c r="BF119" s="1"/>
  <c r="F33"/>
  <c r="BB95" i="1" s="1"/>
  <c r="BB94" s="1"/>
  <c r="J87" i="2"/>
  <c r="F89"/>
  <c r="K123"/>
  <c r="BF123" s="1"/>
  <c r="K127"/>
  <c r="BF127" s="1"/>
  <c r="K131"/>
  <c r="BF131" s="1"/>
  <c r="K135"/>
  <c r="BF135" s="1"/>
  <c r="K139"/>
  <c r="BF139" s="1"/>
  <c r="K143"/>
  <c r="BF143" s="1"/>
  <c r="K148"/>
  <c r="BF148" s="1"/>
  <c r="K152"/>
  <c r="BF152" s="1"/>
  <c r="J95" l="1"/>
  <c r="R115"/>
  <c r="J94" s="1"/>
  <c r="K29" s="1"/>
  <c r="AT95" i="1" s="1"/>
  <c r="AT94" s="1"/>
  <c r="AX94"/>
  <c r="W29"/>
  <c r="K117" i="2"/>
  <c r="K95" s="1"/>
  <c r="BK115"/>
  <c r="K115" s="1"/>
  <c r="K34"/>
  <c r="AY95" i="1" s="1"/>
  <c r="AV95" s="1"/>
  <c r="F34" i="2"/>
  <c r="BC95" i="1" s="1"/>
  <c r="BC94" s="1"/>
  <c r="Q115" i="2"/>
  <c r="I94" s="1"/>
  <c r="K28" s="1"/>
  <c r="AS95" i="1" s="1"/>
  <c r="AS94" s="1"/>
  <c r="I95" i="2"/>
  <c r="AK29" i="1" l="1"/>
  <c r="W30"/>
  <c r="AY94"/>
  <c r="AK30" s="1"/>
  <c r="K30" i="2"/>
  <c r="K94"/>
  <c r="AV94" i="1" l="1"/>
  <c r="K39" i="2"/>
  <c r="AG95" i="1"/>
  <c r="AN95" l="1"/>
  <c r="AG94"/>
  <c r="AK26" l="1"/>
  <c r="AK35" s="1"/>
  <c r="AN94"/>
</calcChain>
</file>

<file path=xl/sharedStrings.xml><?xml version="1.0" encoding="utf-8"?>
<sst xmlns="http://schemas.openxmlformats.org/spreadsheetml/2006/main" count="702" uniqueCount="233">
  <si>
    <t>Export Komplet</t>
  </si>
  <si>
    <t/>
  </si>
  <si>
    <t>2.0</t>
  </si>
  <si>
    <t>False</t>
  </si>
  <si>
    <t>True</t>
  </si>
  <si>
    <t>{a89e9c12-0a9a-4313-a814-cda7885cad03}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</si>
  <si>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</si>
  <si>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</si>
  <si>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</si>
  <si>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</si>
  <si>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</si>
  <si>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</si>
  <si>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</si>
  <si>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</si>
  <si>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E42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</si>
  <si>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</si>
  <si>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</si>
  <si>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URGENTNÝ PRÍJEM -  BLESKOZVOD A UZEMNENIE</t>
  </si>
  <si>
    <t>JKSO:</t>
  </si>
  <si>
    <t>KS:</t>
  </si>
  <si>
    <t>Miesto:</t>
  </si>
  <si>
    <t>Nemocnica s poliklinikou Prievidza so sídlom v Boj</t>
  </si>
  <si>
    <t>Dátum: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</si>
  <si>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</si>
  <si>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</si>
  <si>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</si>
  <si>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</si>
  <si>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</si>
  <si>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</si>
  <si>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</si>
  <si>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</si>
  <si>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</si>
  <si>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</si>
  <si>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</si>
  <si>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</si>
  <si>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</si>
  <si>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</si>
  <si>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</si>
  <si>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</si>
  <si>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</si>
  <si>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</si>
  <si>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</si>
  <si>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</si>
  <si>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</si>
  <si>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</si>
  <si>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</si>
  <si>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</si>
  <si>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</si>
  <si>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</si>
  <si>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</si>
  <si>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</si>
  <si>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</si>
  <si>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</si>
  <si>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</si>
  <si>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</si>
  <si>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</si>
  <si>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</si>
  <si>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</si>
  <si>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</si>
  <si>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</si>
  <si>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</si>
  <si>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</si>
  <si>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</si>
  <si>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</si>
  <si>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</si>
  <si>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</si>
  <si>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</si>
  <si>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</si>
  <si>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</si>
  <si>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</si>
  <si>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</si>
  <si>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</si>
  <si>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</si>
  <si>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</si>
  <si>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</si>
  <si>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</si>
  <si>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</si>
  <si>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</si>
  <si>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</si>
  <si>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</si>
  <si>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</si>
  <si>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</si>
  <si>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</si>
  <si>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</si>
  <si>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</si>
  <si>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</si>
  <si>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</si>
  <si>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</si>
  <si>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</si>
  <si>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</si>
  <si>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</si>
  <si>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</si>
  <si>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</si>
  <si>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95-M - Revízie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</si>
  <si>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</si>
  <si>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</si>
  <si>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</si>
  <si>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</si>
  <si>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</si>
  <si>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</si>
  <si>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</si>
  <si>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</si>
  <si>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</si>
  <si>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</si>
  <si>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</si>
  <si>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</si>
  <si>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</si>
  <si>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</si>
  <si>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</si>
  <si>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</si>
  <si>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</si>
  <si>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</si>
  <si>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</si>
  <si>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</si>
  <si>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</si>
  <si>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</si>
  <si>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5</t>
  </si>
  <si>
    <t>K</t>
  </si>
  <si>
    <t>Zachytávacia tyč FeZn 1-2m s vrutom JD10-20 a podstavcom + príslušenstvo</t>
  </si>
  <si>
    <t>ks</t>
  </si>
  <si>
    <t>64</t>
  </si>
  <si>
    <t>2</t>
  </si>
  <si>
    <t>1248806758</t>
  </si>
  <si>
    <t>8</t>
  </si>
  <si>
    <t>4</t>
  </si>
  <si>
    <t>-2014715788</t>
  </si>
  <si>
    <t>32</t>
  </si>
  <si>
    <t>1877109140</t>
  </si>
  <si>
    <t>33</t>
  </si>
  <si>
    <t>-879671397</t>
  </si>
  <si>
    <t>Podstavec betónový k zachytávacej tyči a oddialenému bleskozvodu + príslušenstvo</t>
  </si>
  <si>
    <t>1945679810</t>
  </si>
  <si>
    <t>685791312</t>
  </si>
  <si>
    <t>-1152153374</t>
  </si>
  <si>
    <t>34</t>
  </si>
  <si>
    <t>2022950317</t>
  </si>
  <si>
    <t>35</t>
  </si>
  <si>
    <t>270675704</t>
  </si>
  <si>
    <t>6</t>
  </si>
  <si>
    <t>Uzemňovacie vedenie na povrchu  AlMgSi  drôt zvodový Ø 8-10</t>
  </si>
  <si>
    <t>m</t>
  </si>
  <si>
    <t>571709814</t>
  </si>
  <si>
    <t>7</t>
  </si>
  <si>
    <t>Drôt bleskozvodový zliatina AlMgSi, d 8 mm, Al</t>
  </si>
  <si>
    <t>kg</t>
  </si>
  <si>
    <t>128</t>
  </si>
  <si>
    <t>-1304320828</t>
  </si>
  <si>
    <t xml:space="preserve">Podpery vedenia zliatina AlMgSi na plochú strechu </t>
  </si>
  <si>
    <t>-1122857400</t>
  </si>
  <si>
    <t>9</t>
  </si>
  <si>
    <t>Podpera vedenia FeZn na ploché strechy</t>
  </si>
  <si>
    <t>-1966179082</t>
  </si>
  <si>
    <t>10</t>
  </si>
  <si>
    <t>Svorka FeZn spojovacia SS, pre vonkajšie práce</t>
  </si>
  <si>
    <t>1882847645</t>
  </si>
  <si>
    <t>11</t>
  </si>
  <si>
    <t>Svorka FeZn spojovacia označenie SS 2 skrutky s príložkou</t>
  </si>
  <si>
    <t>-127370038</t>
  </si>
  <si>
    <t>12</t>
  </si>
  <si>
    <t>Skrytý zvod pri zatepľovacom systéme AlMgSi drôt zvodový Ø 8</t>
  </si>
  <si>
    <t>-1435200374</t>
  </si>
  <si>
    <t>13</t>
  </si>
  <si>
    <t>Rúrka ohybná vlnitá pancierová PVC-U, FXP DN 32</t>
  </si>
  <si>
    <t>1494944024</t>
  </si>
  <si>
    <t>14</t>
  </si>
  <si>
    <t>Príchytka pre rúrku z PVC S32</t>
  </si>
  <si>
    <t>-955842316</t>
  </si>
  <si>
    <t>15</t>
  </si>
  <si>
    <t>-1340654437</t>
  </si>
  <si>
    <t>16</t>
  </si>
  <si>
    <t>Svorka FeZn skúšobná SZ</t>
  </si>
  <si>
    <t>-2072004847</t>
  </si>
  <si>
    <t>17</t>
  </si>
  <si>
    <t>Svorka FeZn skúšobná označenie SZ</t>
  </si>
  <si>
    <t>1835904939</t>
  </si>
  <si>
    <t>18</t>
  </si>
  <si>
    <t>Označenie zvodov číselnými štítkami</t>
  </si>
  <si>
    <t>-1359552232</t>
  </si>
  <si>
    <t>19</t>
  </si>
  <si>
    <t>Štítok orientačný na zvody 0 až 9</t>
  </si>
  <si>
    <t>-1405551441</t>
  </si>
  <si>
    <t>Elektromontážna krabica do zateplenia 50-300 mm</t>
  </si>
  <si>
    <t>-728727170</t>
  </si>
  <si>
    <t>21</t>
  </si>
  <si>
    <t>Krabica inštalačná KUZ-VI KB 196x156x120-300mm do zateplenia s krytom sivá</t>
  </si>
  <si>
    <t>256</t>
  </si>
  <si>
    <t>605068723</t>
  </si>
  <si>
    <t>P</t>
  </si>
  <si>
    <t>Poznámka k položke:_x000D_
Materiál: tubus PP, krabica PC - bezhalogénový, samozhášavý (30 sec.)Teplotná stálosť: -25 až +60°Vrátane upevňovacieho príslušenstvaPre dosiahnutie krytia IP44 doporučené použiť silikón alebo okenné tesnenie na báze gumy</t>
  </si>
  <si>
    <t>22</t>
  </si>
  <si>
    <t>Uzemňovacie vedenie v zemi FeZn vrátane izolácie spojov O 10 mm</t>
  </si>
  <si>
    <t>-1464469076</t>
  </si>
  <si>
    <t>23</t>
  </si>
  <si>
    <t>Drôt bleskozvodový FeZn, d 10 mm, PVC</t>
  </si>
  <si>
    <t>-1010861214</t>
  </si>
  <si>
    <t>24</t>
  </si>
  <si>
    <t>Svorka FeZn uzemňovacia SR03</t>
  </si>
  <si>
    <t>1232765583</t>
  </si>
  <si>
    <t>25</t>
  </si>
  <si>
    <t>Svorka FeZn uzemňovacia označenie SR 03 A</t>
  </si>
  <si>
    <t>-1084070381</t>
  </si>
  <si>
    <t>26</t>
  </si>
  <si>
    <t>Uzemňovacie vedenie v zemi FeZn vrátane izolácie spojov</t>
  </si>
  <si>
    <t>-2023312385</t>
  </si>
  <si>
    <t>27</t>
  </si>
  <si>
    <t>Pásovina uzemňovacia FeZn 30 x 4 mm</t>
  </si>
  <si>
    <t>-24329276</t>
  </si>
  <si>
    <t>28</t>
  </si>
  <si>
    <t>Svorka FeZn odbočovacia spojovacia SR01-02</t>
  </si>
  <si>
    <t>-56831930</t>
  </si>
  <si>
    <t>29</t>
  </si>
  <si>
    <t>Svorka FeZn odbočovacia spojovacia označenie SR 01</t>
  </si>
  <si>
    <t>856362703</t>
  </si>
  <si>
    <t>30</t>
  </si>
  <si>
    <t>Náter zvodového vodiča</t>
  </si>
  <si>
    <t>52711075</t>
  </si>
  <si>
    <t>31</t>
  </si>
  <si>
    <t>Asfaltový náter</t>
  </si>
  <si>
    <t>427818802</t>
  </si>
  <si>
    <t>95-M</t>
  </si>
  <si>
    <t>Revízie</t>
  </si>
  <si>
    <t>36</t>
  </si>
  <si>
    <t>Komplexné a predkomplexné skúšky, merania, revízna správa, skutkový stav</t>
  </si>
  <si>
    <t>mer.</t>
  </si>
  <si>
    <t>-1323199688</t>
  </si>
  <si>
    <t>Poznámka: navrhnuté zariadenie može byť nahradené iným technicky zhodným ekvivalentom</t>
  </si>
  <si>
    <t>ISO trubka D 50 L 6200 GFK/Al</t>
  </si>
  <si>
    <t>Zachytávací hrot L 1000 Al + svoka MV</t>
  </si>
  <si>
    <t>ISO výložník Rd7-10 (50) L 690 NIRO-2</t>
  </si>
  <si>
    <t>Stojan 3-ramenný veľký</t>
  </si>
  <si>
    <t>Vzpera na trubku D50 od 4,7 m</t>
  </si>
  <si>
    <t>Betónový podstavec 337 s klinom Rd16</t>
  </si>
  <si>
    <t>Podložka pod betónový podstavec 337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</si>
</sst>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30" fillId="0" borderId="16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left" vertical="center" wrapText="1"/>
      <protection locked="0"/>
    </xf>
    <xf numFmtId="0" fontId="30" fillId="0" borderId="18" xfId="0" applyFont="1" applyBorder="1" applyAlignment="1" applyProtection="1">
      <alignment horizontal="left" vertical="center" wrapText="1"/>
      <protection locked="0"/>
    </xf>
    <xf numFmtId="0" fontId="19" fillId="0" borderId="16" xfId="0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  <protection locked="0"/>
    </xf>
    <xf numFmtId="0" fontId="19" fillId="0" borderId="18" xfId="0" applyFont="1" applyBorder="1" applyAlignment="1" applyProtection="1">
      <alignment horizontal="left" vertical="center" wrapText="1"/>
      <protection locked="0"/>
    </xf>
    <xf numFmtId="0" fontId="32" fillId="0" borderId="17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19" fillId="5" borderId="17" xfId="0" applyFont="1" applyFill="1" applyBorder="1" applyAlignment="1">
      <alignment horizontal="center" vertical="center" wrapText="1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R2" sqref="AR2:BG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>
      <c r="AR2" s="202" t="s">
        <v>6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13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17"/>
      <c r="BG5" s="192" t="s">
        <v>15</v>
      </c>
      <c r="BS5" s="14" t="s">
        <v>7</v>
      </c>
    </row>
    <row r="6" spans="1:74" s="1" customFormat="1" ht="36.950000000000003" customHeight="1">
      <c r="B6" s="17"/>
      <c r="D6" s="23" t="s">
        <v>16</v>
      </c>
      <c r="K6" s="214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17"/>
      <c r="BG6" s="193"/>
      <c r="BS6" s="14" t="s">
        <v>7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193"/>
      <c r="BS7" s="14" t="s">
        <v>7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G8" s="193"/>
      <c r="BS8" s="14" t="s">
        <v>7</v>
      </c>
    </row>
    <row r="9" spans="1:74" s="1" customFormat="1" ht="14.45" customHeight="1">
      <c r="B9" s="17"/>
      <c r="AR9" s="17"/>
      <c r="BG9" s="193"/>
      <c r="BS9" s="14" t="s">
        <v>7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G10" s="193"/>
      <c r="BS10" s="14" t="s">
        <v>7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G11" s="193"/>
      <c r="BS11" s="14" t="s">
        <v>7</v>
      </c>
    </row>
    <row r="12" spans="1:74" s="1" customFormat="1" ht="6.95" customHeight="1">
      <c r="B12" s="17"/>
      <c r="AR12" s="17"/>
      <c r="BG12" s="193"/>
      <c r="BS12" s="14" t="s">
        <v>7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G13" s="193"/>
      <c r="BS13" s="14" t="s">
        <v>7</v>
      </c>
    </row>
    <row r="14" spans="1:74" ht="12.75">
      <c r="B14" s="17"/>
      <c r="E14" s="215" t="s">
        <v>28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4" t="s">
        <v>26</v>
      </c>
      <c r="AN14" s="26" t="s">
        <v>28</v>
      </c>
      <c r="AR14" s="17"/>
      <c r="BG14" s="193"/>
      <c r="BS14" s="14" t="s">
        <v>7</v>
      </c>
    </row>
    <row r="15" spans="1:74" s="1" customFormat="1" ht="6.95" customHeight="1">
      <c r="B15" s="17"/>
      <c r="AR15" s="17"/>
      <c r="BG15" s="193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G16" s="193"/>
      <c r="BS16" s="14" t="s">
        <v>3</v>
      </c>
    </row>
    <row r="17" spans="1:71" s="1" customFormat="1" ht="18.399999999999999" customHeight="1">
      <c r="B17" s="17"/>
      <c r="E17" s="22" t="s">
        <v>25</v>
      </c>
      <c r="AK17" s="24" t="s">
        <v>26</v>
      </c>
      <c r="AN17" s="22" t="s">
        <v>1</v>
      </c>
      <c r="AR17" s="17"/>
      <c r="BG17" s="193"/>
      <c r="BS17" s="14" t="s">
        <v>4</v>
      </c>
    </row>
    <row r="18" spans="1:71" s="1" customFormat="1" ht="6.95" customHeight="1">
      <c r="B18" s="17"/>
      <c r="AR18" s="17"/>
      <c r="BG18" s="193"/>
      <c r="BS18" s="14" t="s">
        <v>7</v>
      </c>
    </row>
    <row r="19" spans="1:71" s="1" customFormat="1" ht="12" customHeight="1">
      <c r="B19" s="17"/>
      <c r="D19" s="24" t="s">
        <v>30</v>
      </c>
      <c r="AK19" s="24" t="s">
        <v>24</v>
      </c>
      <c r="AN19" s="22" t="s">
        <v>1</v>
      </c>
      <c r="AR19" s="17"/>
      <c r="BG19" s="193"/>
      <c r="BS19" s="14" t="s">
        <v>7</v>
      </c>
    </row>
    <row r="20" spans="1:71" s="1" customFormat="1" ht="18.399999999999999" customHeight="1">
      <c r="B20" s="17"/>
      <c r="E20" s="22" t="s">
        <v>25</v>
      </c>
      <c r="AK20" s="24" t="s">
        <v>26</v>
      </c>
      <c r="AN20" s="22" t="s">
        <v>1</v>
      </c>
      <c r="AR20" s="17"/>
      <c r="BG20" s="193"/>
      <c r="BS20" s="14" t="s">
        <v>4</v>
      </c>
    </row>
    <row r="21" spans="1:71" s="1" customFormat="1" ht="6.95" customHeight="1">
      <c r="B21" s="17"/>
      <c r="AR21" s="17"/>
      <c r="BG21" s="193"/>
    </row>
    <row r="22" spans="1:71" s="1" customFormat="1" ht="12" customHeight="1">
      <c r="B22" s="17"/>
      <c r="D22" s="24" t="s">
        <v>31</v>
      </c>
      <c r="AR22" s="17"/>
      <c r="BG22" s="193"/>
    </row>
    <row r="23" spans="1:71" s="1" customFormat="1" ht="16.5" customHeight="1">
      <c r="B23" s="17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7"/>
      <c r="BG23" s="193"/>
    </row>
    <row r="24" spans="1:71" s="1" customFormat="1" ht="6.95" customHeight="1">
      <c r="B24" s="17"/>
      <c r="AR24" s="17"/>
      <c r="BG24" s="193"/>
    </row>
    <row r="25" spans="1:71" s="1" customFormat="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193"/>
    </row>
    <row r="26" spans="1:71" s="2" customFormat="1" ht="25.9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5">
        <f>ROUND(AG94,2)</f>
        <v>0</v>
      </c>
      <c r="AL26" s="196"/>
      <c r="AM26" s="196"/>
      <c r="AN26" s="196"/>
      <c r="AO26" s="196"/>
      <c r="AP26" s="28"/>
      <c r="AQ26" s="28"/>
      <c r="AR26" s="29"/>
      <c r="BG26" s="193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193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18" t="s">
        <v>33</v>
      </c>
      <c r="M28" s="218"/>
      <c r="N28" s="218"/>
      <c r="O28" s="218"/>
      <c r="P28" s="218"/>
      <c r="Q28" s="28"/>
      <c r="R28" s="28"/>
      <c r="S28" s="28"/>
      <c r="T28" s="28"/>
      <c r="U28" s="28"/>
      <c r="V28" s="28"/>
      <c r="W28" s="218" t="s">
        <v>34</v>
      </c>
      <c r="X28" s="218"/>
      <c r="Y28" s="218"/>
      <c r="Z28" s="218"/>
      <c r="AA28" s="218"/>
      <c r="AB28" s="218"/>
      <c r="AC28" s="218"/>
      <c r="AD28" s="218"/>
      <c r="AE28" s="218"/>
      <c r="AF28" s="28"/>
      <c r="AG28" s="28"/>
      <c r="AH28" s="28"/>
      <c r="AI28" s="28"/>
      <c r="AJ28" s="28"/>
      <c r="AK28" s="218" t="s">
        <v>35</v>
      </c>
      <c r="AL28" s="218"/>
      <c r="AM28" s="218"/>
      <c r="AN28" s="218"/>
      <c r="AO28" s="218"/>
      <c r="AP28" s="28"/>
      <c r="AQ28" s="28"/>
      <c r="AR28" s="29"/>
      <c r="BG28" s="193"/>
    </row>
    <row r="29" spans="1:71" s="3" customFormat="1" ht="14.45" customHeight="1">
      <c r="B29" s="33"/>
      <c r="D29" s="24" t="s">
        <v>36</v>
      </c>
      <c r="F29" s="24" t="s">
        <v>37</v>
      </c>
      <c r="L29" s="219">
        <v>0.2</v>
      </c>
      <c r="M29" s="198"/>
      <c r="N29" s="198"/>
      <c r="O29" s="198"/>
      <c r="P29" s="198"/>
      <c r="W29" s="197">
        <f>ROUND(BB94,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ROUND(AX94, 2)</f>
        <v>0</v>
      </c>
      <c r="AL29" s="198"/>
      <c r="AM29" s="198"/>
      <c r="AN29" s="198"/>
      <c r="AO29" s="198"/>
      <c r="AR29" s="33"/>
      <c r="BG29" s="194"/>
    </row>
    <row r="30" spans="1:71" s="3" customFormat="1" ht="14.45" customHeight="1">
      <c r="B30" s="33"/>
      <c r="F30" s="24" t="s">
        <v>38</v>
      </c>
      <c r="L30" s="219">
        <v>0.2</v>
      </c>
      <c r="M30" s="198"/>
      <c r="N30" s="198"/>
      <c r="O30" s="198"/>
      <c r="P30" s="198"/>
      <c r="W30" s="197">
        <f>ROUND(BC94,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ROUND(AY94, 2)</f>
        <v>0</v>
      </c>
      <c r="AL30" s="198"/>
      <c r="AM30" s="198"/>
      <c r="AN30" s="198"/>
      <c r="AO30" s="198"/>
      <c r="AR30" s="33"/>
      <c r="BG30" s="194"/>
    </row>
    <row r="31" spans="1:71" s="3" customFormat="1" ht="14.45" hidden="1" customHeight="1">
      <c r="B31" s="33"/>
      <c r="F31" s="24" t="s">
        <v>39</v>
      </c>
      <c r="L31" s="219">
        <v>0.2</v>
      </c>
      <c r="M31" s="198"/>
      <c r="N31" s="198"/>
      <c r="O31" s="198"/>
      <c r="P31" s="198"/>
      <c r="W31" s="197">
        <f>ROUND(BD94,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3"/>
      <c r="BG31" s="194"/>
    </row>
    <row r="32" spans="1:71" s="3" customFormat="1" ht="14.45" hidden="1" customHeight="1">
      <c r="B32" s="33"/>
      <c r="F32" s="24" t="s">
        <v>40</v>
      </c>
      <c r="L32" s="219">
        <v>0.2</v>
      </c>
      <c r="M32" s="198"/>
      <c r="N32" s="198"/>
      <c r="O32" s="198"/>
      <c r="P32" s="198"/>
      <c r="W32" s="197">
        <f>ROUND(BE94,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3"/>
      <c r="BG32" s="194"/>
    </row>
    <row r="33" spans="1:59" s="3" customFormat="1" ht="14.45" hidden="1" customHeight="1">
      <c r="B33" s="33"/>
      <c r="F33" s="24" t="s">
        <v>41</v>
      </c>
      <c r="L33" s="219">
        <v>0</v>
      </c>
      <c r="M33" s="198"/>
      <c r="N33" s="198"/>
      <c r="O33" s="198"/>
      <c r="P33" s="198"/>
      <c r="W33" s="197">
        <f>ROUND(BF94,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3"/>
      <c r="BG33" s="194"/>
    </row>
    <row r="34" spans="1:59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193"/>
    </row>
    <row r="35" spans="1:59" s="2" customFormat="1" ht="25.9" customHeight="1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30" t="s">
        <v>44</v>
      </c>
      <c r="Y35" s="200"/>
      <c r="Z35" s="200"/>
      <c r="AA35" s="200"/>
      <c r="AB35" s="200"/>
      <c r="AC35" s="36"/>
      <c r="AD35" s="36"/>
      <c r="AE35" s="36"/>
      <c r="AF35" s="36"/>
      <c r="AG35" s="36"/>
      <c r="AH35" s="36"/>
      <c r="AI35" s="36"/>
      <c r="AJ35" s="36"/>
      <c r="AK35" s="199">
        <f>SUM(AK26:AK33)</f>
        <v>0</v>
      </c>
      <c r="AL35" s="200"/>
      <c r="AM35" s="200"/>
      <c r="AN35" s="200"/>
      <c r="AO35" s="201"/>
      <c r="AP35" s="34"/>
      <c r="AQ35" s="34"/>
      <c r="AR35" s="29"/>
      <c r="BG35" s="28"/>
    </row>
    <row r="36" spans="1:59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5" customHeight="1">
      <c r="B38" s="17"/>
      <c r="AR38" s="17"/>
    </row>
    <row r="39" spans="1:59" s="1" customFormat="1" ht="14.45" customHeight="1">
      <c r="B39" s="17"/>
      <c r="AR39" s="17"/>
    </row>
    <row r="40" spans="1:59" s="1" customFormat="1" ht="14.45" customHeight="1">
      <c r="B40" s="17"/>
      <c r="AR40" s="17"/>
    </row>
    <row r="41" spans="1:59" s="1" customFormat="1" ht="14.45" customHeight="1">
      <c r="B41" s="17"/>
      <c r="AR41" s="17"/>
    </row>
    <row r="42" spans="1:59" s="1" customFormat="1" ht="14.45" customHeight="1">
      <c r="B42" s="17"/>
      <c r="AR42" s="17"/>
    </row>
    <row r="43" spans="1:59" s="1" customFormat="1" ht="14.45" customHeight="1">
      <c r="B43" s="17"/>
      <c r="AR43" s="17"/>
    </row>
    <row r="44" spans="1:59" s="1" customFormat="1" ht="14.45" customHeight="1">
      <c r="B44" s="17"/>
      <c r="AR44" s="17"/>
    </row>
    <row r="45" spans="1:59" s="1" customFormat="1" ht="14.45" customHeight="1">
      <c r="B45" s="17"/>
      <c r="AR45" s="17"/>
    </row>
    <row r="46" spans="1:59" s="1" customFormat="1" ht="14.45" customHeight="1">
      <c r="B46" s="17"/>
      <c r="AR46" s="17"/>
    </row>
    <row r="47" spans="1:59" s="1" customFormat="1" ht="14.45" customHeight="1">
      <c r="B47" s="17"/>
      <c r="AR47" s="17"/>
    </row>
    <row r="48" spans="1:59" s="1" customFormat="1" ht="14.45" customHeight="1">
      <c r="B48" s="17"/>
      <c r="AR48" s="17"/>
    </row>
    <row r="49" spans="1:59" s="2" customFormat="1" ht="14.45" customHeight="1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9">
      <c r="B50" s="17"/>
      <c r="AR50" s="17"/>
    </row>
    <row r="51" spans="1:59">
      <c r="B51" s="17"/>
      <c r="AR51" s="17"/>
    </row>
    <row r="52" spans="1:59">
      <c r="B52" s="17"/>
      <c r="AR52" s="17"/>
    </row>
    <row r="53" spans="1:59">
      <c r="B53" s="17"/>
      <c r="AR53" s="17"/>
    </row>
    <row r="54" spans="1:59">
      <c r="B54" s="17"/>
      <c r="AR54" s="17"/>
    </row>
    <row r="55" spans="1:59">
      <c r="B55" s="17"/>
      <c r="AR55" s="17"/>
    </row>
    <row r="56" spans="1:59">
      <c r="B56" s="17"/>
      <c r="AR56" s="17"/>
    </row>
    <row r="57" spans="1:59">
      <c r="B57" s="17"/>
      <c r="AR57" s="17"/>
    </row>
    <row r="58" spans="1:59">
      <c r="B58" s="17"/>
      <c r="AR58" s="17"/>
    </row>
    <row r="59" spans="1:59">
      <c r="B59" s="17"/>
      <c r="AR59" s="17"/>
    </row>
    <row r="60" spans="1:59" s="2" customFormat="1" ht="12.75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G60" s="28"/>
    </row>
    <row r="61" spans="1:59">
      <c r="B61" s="17"/>
      <c r="AR61" s="17"/>
    </row>
    <row r="62" spans="1:59">
      <c r="B62" s="17"/>
      <c r="AR62" s="17"/>
    </row>
    <row r="63" spans="1:59">
      <c r="B63" s="17"/>
      <c r="AR63" s="17"/>
    </row>
    <row r="64" spans="1:59" s="2" customFormat="1" ht="12.75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>
      <c r="B65" s="17"/>
      <c r="AR65" s="17"/>
    </row>
    <row r="66" spans="1:59">
      <c r="B66" s="17"/>
      <c r="AR66" s="17"/>
    </row>
    <row r="67" spans="1:59">
      <c r="B67" s="17"/>
      <c r="AR67" s="17"/>
    </row>
    <row r="68" spans="1:59">
      <c r="B68" s="17"/>
      <c r="AR68" s="17"/>
    </row>
    <row r="69" spans="1:59">
      <c r="B69" s="17"/>
      <c r="AR69" s="17"/>
    </row>
    <row r="70" spans="1:59">
      <c r="B70" s="17"/>
      <c r="AR70" s="17"/>
    </row>
    <row r="71" spans="1:59">
      <c r="B71" s="17"/>
      <c r="AR71" s="17"/>
    </row>
    <row r="72" spans="1:59">
      <c r="B72" s="17"/>
      <c r="AR72" s="17"/>
    </row>
    <row r="73" spans="1:59">
      <c r="B73" s="17"/>
      <c r="AR73" s="17"/>
    </row>
    <row r="74" spans="1:59">
      <c r="B74" s="17"/>
      <c r="AR74" s="17"/>
    </row>
    <row r="75" spans="1:59" s="2" customFormat="1" ht="12.75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G75" s="28"/>
    </row>
    <row r="76" spans="1:59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5" customHeight="1">
      <c r="A82" s="28"/>
      <c r="B82" s="29"/>
      <c r="C82" s="18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>
      <c r="B84" s="47"/>
      <c r="C84" s="24" t="s">
        <v>13</v>
      </c>
      <c r="L84" s="4" t="str">
        <f>K5</f>
        <v>E42</v>
      </c>
      <c r="AR84" s="47"/>
    </row>
    <row r="85" spans="1:90" s="5" customFormat="1" ht="36.950000000000003" customHeight="1">
      <c r="B85" s="48"/>
      <c r="C85" s="49" t="s">
        <v>16</v>
      </c>
      <c r="L85" s="206" t="str">
        <f>K6</f>
        <v>URGENTNÝ PRÍJEM -  BLESKOZVOD A UZEMNENIE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8"/>
    </row>
    <row r="86" spans="1:90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Nemocnica s poliklinikou Prievidza so sídlom v Boj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08" t="str">
        <f>IF(AN8= "","",AN8)</f>
        <v/>
      </c>
      <c r="AN87" s="208"/>
      <c r="AO87" s="28"/>
      <c r="AP87" s="28"/>
      <c r="AQ87" s="28"/>
      <c r="AR87" s="29"/>
      <c r="BG87" s="28"/>
    </row>
    <row r="88" spans="1:90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2" customHeight="1">
      <c r="A89" s="28"/>
      <c r="B89" s="29"/>
      <c r="C89" s="24" t="s">
        <v>23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29</v>
      </c>
      <c r="AJ89" s="28"/>
      <c r="AK89" s="28"/>
      <c r="AL89" s="28"/>
      <c r="AM89" s="204" t="str">
        <f>IF(E17="","",E17)</f>
        <v xml:space="preserve"> </v>
      </c>
      <c r="AN89" s="205"/>
      <c r="AO89" s="205"/>
      <c r="AP89" s="205"/>
      <c r="AQ89" s="28"/>
      <c r="AR89" s="29"/>
      <c r="AS89" s="209" t="s">
        <v>52</v>
      </c>
      <c r="AT89" s="210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2" customHeight="1">
      <c r="A90" s="28"/>
      <c r="B90" s="29"/>
      <c r="C90" s="24" t="s">
        <v>27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30</v>
      </c>
      <c r="AJ90" s="28"/>
      <c r="AK90" s="28"/>
      <c r="AL90" s="28"/>
      <c r="AM90" s="204" t="str">
        <f>IF(E20="","",E20)</f>
        <v xml:space="preserve"> </v>
      </c>
      <c r="AN90" s="205"/>
      <c r="AO90" s="205"/>
      <c r="AP90" s="205"/>
      <c r="AQ90" s="28"/>
      <c r="AR90" s="29"/>
      <c r="AS90" s="211"/>
      <c r="AT90" s="212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1"/>
      <c r="AT91" s="212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>
      <c r="A92" s="28"/>
      <c r="B92" s="29"/>
      <c r="C92" s="229" t="s">
        <v>53</v>
      </c>
      <c r="D92" s="221"/>
      <c r="E92" s="221"/>
      <c r="F92" s="221"/>
      <c r="G92" s="221"/>
      <c r="H92" s="55"/>
      <c r="I92" s="222" t="s">
        <v>54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0" t="s">
        <v>55</v>
      </c>
      <c r="AH92" s="221"/>
      <c r="AI92" s="221"/>
      <c r="AJ92" s="221"/>
      <c r="AK92" s="221"/>
      <c r="AL92" s="221"/>
      <c r="AM92" s="221"/>
      <c r="AN92" s="222" t="s">
        <v>56</v>
      </c>
      <c r="AO92" s="221"/>
      <c r="AP92" s="223"/>
      <c r="AQ92" s="56" t="s">
        <v>57</v>
      </c>
      <c r="AR92" s="29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8" t="s">
        <v>69</v>
      </c>
      <c r="BE92" s="58" t="s">
        <v>70</v>
      </c>
      <c r="BF92" s="59" t="s">
        <v>71</v>
      </c>
      <c r="BG92" s="28"/>
    </row>
    <row r="93" spans="1:90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50000000000003" customHeight="1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>SUM(AG94,AV94)</f>
        <v>0</v>
      </c>
      <c r="AO94" s="228"/>
      <c r="AP94" s="228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73</v>
      </c>
      <c r="BT94" s="73" t="s">
        <v>74</v>
      </c>
      <c r="BV94" s="73" t="s">
        <v>75</v>
      </c>
      <c r="BW94" s="73" t="s">
        <v>5</v>
      </c>
      <c r="BX94" s="73" t="s">
        <v>76</v>
      </c>
      <c r="CL94" s="73" t="s">
        <v>1</v>
      </c>
    </row>
    <row r="95" spans="1:90" s="7" customFormat="1" ht="27" customHeight="1">
      <c r="A95" s="74" t="s">
        <v>77</v>
      </c>
      <c r="B95" s="75"/>
      <c r="C95" s="76"/>
      <c r="D95" s="226" t="s">
        <v>14</v>
      </c>
      <c r="E95" s="226"/>
      <c r="F95" s="226"/>
      <c r="G95" s="226"/>
      <c r="H95" s="226"/>
      <c r="I95" s="77"/>
      <c r="J95" s="226" t="s">
        <v>17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>
        <f>'E42 - URGENTNÝ PRÍJEM -  ...'!K30</f>
        <v>0</v>
      </c>
      <c r="AH95" s="225"/>
      <c r="AI95" s="225"/>
      <c r="AJ95" s="225"/>
      <c r="AK95" s="225"/>
      <c r="AL95" s="225"/>
      <c r="AM95" s="225"/>
      <c r="AN95" s="224">
        <f>SUM(AG95,AV95)</f>
        <v>0</v>
      </c>
      <c r="AO95" s="225"/>
      <c r="AP95" s="225"/>
      <c r="AQ95" s="78" t="s">
        <v>78</v>
      </c>
      <c r="AR95" s="75"/>
      <c r="AS95" s="79">
        <f>'E42 - URGENTNÝ PRÍJEM -  ...'!K28</f>
        <v>0</v>
      </c>
      <c r="AT95" s="80">
        <f>'E42 - URGENTNÝ PRÍJEM -  ...'!K29</f>
        <v>0</v>
      </c>
      <c r="AU95" s="80">
        <v>0</v>
      </c>
      <c r="AV95" s="80">
        <f>ROUND(SUM(AX95:AY95),2)</f>
        <v>0</v>
      </c>
      <c r="AW95" s="81">
        <f>'E42 - URGENTNÝ PRÍJEM -  ...'!T115</f>
        <v>0</v>
      </c>
      <c r="AX95" s="80">
        <f>'E42 - URGENTNÝ PRÍJEM -  ...'!K33</f>
        <v>0</v>
      </c>
      <c r="AY95" s="80">
        <f>'E42 - URGENTNÝ PRÍJEM -  ...'!K34</f>
        <v>0</v>
      </c>
      <c r="AZ95" s="80">
        <f>'E42 - URGENTNÝ PRÍJEM -  ...'!K35</f>
        <v>0</v>
      </c>
      <c r="BA95" s="80">
        <f>'E42 - URGENTNÝ PRÍJEM -  ...'!K36</f>
        <v>0</v>
      </c>
      <c r="BB95" s="80">
        <f>'E42 - URGENTNÝ PRÍJEM -  ...'!F33</f>
        <v>0</v>
      </c>
      <c r="BC95" s="80">
        <f>'E42 - URGENTNÝ PRÍJEM -  ...'!F34</f>
        <v>0</v>
      </c>
      <c r="BD95" s="80">
        <f>'E42 - URGENTNÝ PRÍJEM -  ...'!F35</f>
        <v>0</v>
      </c>
      <c r="BE95" s="80">
        <f>'E42 - URGENTNÝ PRÍJEM -  ...'!F36</f>
        <v>0</v>
      </c>
      <c r="BF95" s="82">
        <f>'E42 - URGENTNÝ PRÍJEM -  ...'!F37</f>
        <v>0</v>
      </c>
      <c r="BT95" s="83" t="s">
        <v>79</v>
      </c>
      <c r="BU95" s="83" t="s">
        <v>80</v>
      </c>
      <c r="BV95" s="83" t="s">
        <v>75</v>
      </c>
      <c r="BW95" s="83" t="s">
        <v>5</v>
      </c>
      <c r="BX95" s="83" t="s">
        <v>76</v>
      </c>
      <c r="CL95" s="83" t="s">
        <v>1</v>
      </c>
    </row>
    <row r="96" spans="1:90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E42 - URGENTNÝ PRÍJEM - 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4"/>
      <c r="J2" s="84"/>
      <c r="M2" s="202" t="s">
        <v>6</v>
      </c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T2" s="14" t="s">
        <v>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74</v>
      </c>
    </row>
    <row r="4" spans="1:46" s="1" customFormat="1" ht="24.95" customHeight="1">
      <c r="B4" s="17"/>
      <c r="D4" s="18" t="s">
        <v>81</v>
      </c>
      <c r="I4" s="84"/>
      <c r="J4" s="84"/>
      <c r="M4" s="17"/>
      <c r="N4" s="86" t="s">
        <v>10</v>
      </c>
      <c r="AT4" s="14" t="s">
        <v>3</v>
      </c>
    </row>
    <row r="5" spans="1:46" s="1" customFormat="1" ht="6.95" customHeight="1">
      <c r="B5" s="17"/>
      <c r="I5" s="84"/>
      <c r="J5" s="84"/>
      <c r="M5" s="17"/>
    </row>
    <row r="6" spans="1:46" s="2" customFormat="1" ht="12" customHeight="1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>
      <c r="A7" s="28"/>
      <c r="B7" s="29"/>
      <c r="C7" s="28"/>
      <c r="D7" s="28"/>
      <c r="E7" s="206" t="s">
        <v>17</v>
      </c>
      <c r="F7" s="238"/>
      <c r="G7" s="238"/>
      <c r="H7" s="238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>
        <f>'Rekapitulácia stavby'!AN8</f>
        <v>0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9" customHeight="1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23</v>
      </c>
      <c r="E12" s="28"/>
      <c r="F12" s="28"/>
      <c r="G12" s="28"/>
      <c r="H12" s="28"/>
      <c r="I12" s="88" t="s">
        <v>24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26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5" customHeight="1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>
      <c r="A15" s="28"/>
      <c r="B15" s="29"/>
      <c r="C15" s="28"/>
      <c r="D15" s="24" t="s">
        <v>27</v>
      </c>
      <c r="E15" s="28"/>
      <c r="F15" s="28"/>
      <c r="G15" s="28"/>
      <c r="H15" s="28"/>
      <c r="I15" s="88" t="s">
        <v>24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>
      <c r="A16" s="28"/>
      <c r="B16" s="29"/>
      <c r="C16" s="28"/>
      <c r="D16" s="28"/>
      <c r="E16" s="240" t="str">
        <f>'Rekapitulácia stavby'!E14</f>
        <v>Vyplň údaj</v>
      </c>
      <c r="F16" s="213"/>
      <c r="G16" s="213"/>
      <c r="H16" s="213"/>
      <c r="I16" s="88" t="s">
        <v>26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5" customHeight="1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>
      <c r="A18" s="28"/>
      <c r="B18" s="29"/>
      <c r="C18" s="28"/>
      <c r="D18" s="24" t="s">
        <v>29</v>
      </c>
      <c r="E18" s="28"/>
      <c r="F18" s="28"/>
      <c r="G18" s="28"/>
      <c r="H18" s="28"/>
      <c r="I18" s="88" t="s">
        <v>24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26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5" customHeight="1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>
      <c r="A21" s="28"/>
      <c r="B21" s="29"/>
      <c r="C21" s="28"/>
      <c r="D21" s="24" t="s">
        <v>30</v>
      </c>
      <c r="E21" s="28"/>
      <c r="F21" s="28"/>
      <c r="G21" s="28"/>
      <c r="H21" s="28"/>
      <c r="I21" s="88" t="s">
        <v>24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26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5" customHeight="1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>
      <c r="A24" s="28"/>
      <c r="B24" s="29"/>
      <c r="C24" s="28"/>
      <c r="D24" s="24" t="s">
        <v>31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>
      <c r="A25" s="91"/>
      <c r="B25" s="92"/>
      <c r="C25" s="91"/>
      <c r="D25" s="91"/>
      <c r="E25" s="217" t="s">
        <v>1</v>
      </c>
      <c r="F25" s="217"/>
      <c r="G25" s="217"/>
      <c r="H25" s="217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5" customHeight="1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.75">
      <c r="A28" s="28"/>
      <c r="B28" s="29"/>
      <c r="C28" s="28"/>
      <c r="D28" s="28"/>
      <c r="E28" s="24" t="s">
        <v>82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2.75">
      <c r="A29" s="28"/>
      <c r="B29" s="29"/>
      <c r="C29" s="28"/>
      <c r="D29" s="28"/>
      <c r="E29" s="24" t="s">
        <v>83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7" t="s">
        <v>32</v>
      </c>
      <c r="E30" s="28"/>
      <c r="F30" s="28"/>
      <c r="G30" s="28"/>
      <c r="H30" s="28"/>
      <c r="I30" s="87"/>
      <c r="J30" s="87"/>
      <c r="K30" s="66">
        <f>ROUND(K115,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98" t="s">
        <v>33</v>
      </c>
      <c r="J32" s="87"/>
      <c r="K32" s="32" t="s">
        <v>35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96">
        <f>ROUND((SUM(BE115:BE156)),  2)</f>
        <v>0</v>
      </c>
      <c r="G33" s="28"/>
      <c r="H33" s="28"/>
      <c r="I33" s="100">
        <v>0.2</v>
      </c>
      <c r="J33" s="87"/>
      <c r="K33" s="96">
        <f>ROUND(((SUM(BE115:BE156))*I33),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96">
        <f>ROUND((SUM(BF115:BF156)),  2)</f>
        <v>0</v>
      </c>
      <c r="G34" s="28"/>
      <c r="H34" s="28"/>
      <c r="I34" s="100">
        <v>0.2</v>
      </c>
      <c r="J34" s="87"/>
      <c r="K34" s="96">
        <f>ROUND(((SUM(BF115:BF156))*I34),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96">
        <f>ROUND((SUM(BG115:BG156)),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96">
        <f>ROUND((SUM(BH115:BH156)),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96">
        <f>ROUND((SUM(BI115:BI156)),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1"/>
      <c r="D39" s="102" t="s">
        <v>42</v>
      </c>
      <c r="E39" s="55"/>
      <c r="F39" s="55"/>
      <c r="G39" s="103" t="s">
        <v>43</v>
      </c>
      <c r="H39" s="104" t="s">
        <v>44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I41" s="84"/>
      <c r="J41" s="84"/>
      <c r="M41" s="17"/>
    </row>
    <row r="42" spans="1:31" s="1" customFormat="1" ht="14.45" customHeight="1">
      <c r="B42" s="17"/>
      <c r="I42" s="84"/>
      <c r="J42" s="84"/>
      <c r="M42" s="17"/>
    </row>
    <row r="43" spans="1:31" s="1" customFormat="1" ht="14.45" customHeight="1">
      <c r="B43" s="17"/>
      <c r="I43" s="84"/>
      <c r="J43" s="84"/>
      <c r="M43" s="17"/>
    </row>
    <row r="44" spans="1:31" s="1" customFormat="1" ht="14.45" customHeight="1">
      <c r="B44" s="17"/>
      <c r="I44" s="84"/>
      <c r="J44" s="84"/>
      <c r="M44" s="17"/>
    </row>
    <row r="45" spans="1:31" s="1" customFormat="1" ht="14.45" customHeight="1">
      <c r="B45" s="17"/>
      <c r="I45" s="84"/>
      <c r="J45" s="84"/>
      <c r="M45" s="17"/>
    </row>
    <row r="46" spans="1:31" s="1" customFormat="1" ht="14.45" customHeight="1">
      <c r="B46" s="17"/>
      <c r="I46" s="84"/>
      <c r="J46" s="84"/>
      <c r="M46" s="17"/>
    </row>
    <row r="47" spans="1:31" s="1" customFormat="1" ht="14.45" customHeight="1">
      <c r="B47" s="17"/>
      <c r="I47" s="84"/>
      <c r="J47" s="84"/>
      <c r="M47" s="17"/>
    </row>
    <row r="48" spans="1:31" s="1" customFormat="1" ht="14.45" customHeight="1">
      <c r="B48" s="17"/>
      <c r="I48" s="84"/>
      <c r="J48" s="84"/>
      <c r="M48" s="17"/>
    </row>
    <row r="49" spans="1:31" s="1" customFormat="1" ht="14.45" customHeight="1">
      <c r="B49" s="17"/>
      <c r="I49" s="84"/>
      <c r="J49" s="84"/>
      <c r="M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108"/>
      <c r="J50" s="108"/>
      <c r="K50" s="40"/>
      <c r="L50" s="40"/>
      <c r="M50" s="38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28"/>
      <c r="B61" s="29"/>
      <c r="C61" s="28"/>
      <c r="D61" s="41" t="s">
        <v>47</v>
      </c>
      <c r="E61" s="31"/>
      <c r="F61" s="109" t="s">
        <v>48</v>
      </c>
      <c r="G61" s="41" t="s">
        <v>47</v>
      </c>
      <c r="H61" s="31"/>
      <c r="I61" s="110"/>
      <c r="J61" s="111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28"/>
      <c r="B76" s="29"/>
      <c r="C76" s="28"/>
      <c r="D76" s="41" t="s">
        <v>47</v>
      </c>
      <c r="E76" s="31"/>
      <c r="F76" s="109" t="s">
        <v>48</v>
      </c>
      <c r="G76" s="41" t="s">
        <v>47</v>
      </c>
      <c r="H76" s="31"/>
      <c r="I76" s="110"/>
      <c r="J76" s="111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84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06" t="str">
        <f>E7</f>
        <v>URGENTNÝ PRÍJEM -  BLESKOZVOD A UZEMNENIE</v>
      </c>
      <c r="F85" s="238"/>
      <c r="G85" s="238"/>
      <c r="H85" s="238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>
      <c r="A87" s="28"/>
      <c r="B87" s="29"/>
      <c r="C87" s="24" t="s">
        <v>20</v>
      </c>
      <c r="D87" s="28"/>
      <c r="E87" s="28"/>
      <c r="F87" s="22" t="str">
        <f>F10</f>
        <v>Nemocnica s poliklinikou Prievidza so sídlom v Boj</v>
      </c>
      <c r="G87" s="28"/>
      <c r="H87" s="28"/>
      <c r="I87" s="88" t="s">
        <v>22</v>
      </c>
      <c r="J87" s="90">
        <f>IF(J10="","",J10)</f>
        <v>0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2" customHeight="1">
      <c r="A89" s="28"/>
      <c r="B89" s="29"/>
      <c r="C89" s="24" t="s">
        <v>23</v>
      </c>
      <c r="D89" s="28"/>
      <c r="E89" s="28"/>
      <c r="F89" s="22" t="str">
        <f>E13</f>
        <v xml:space="preserve"> </v>
      </c>
      <c r="G89" s="28"/>
      <c r="H89" s="28"/>
      <c r="I89" s="88" t="s">
        <v>29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2" customHeight="1">
      <c r="A90" s="28"/>
      <c r="B90" s="29"/>
      <c r="C90" s="24" t="s">
        <v>27</v>
      </c>
      <c r="D90" s="28"/>
      <c r="E90" s="28"/>
      <c r="F90" s="22" t="str">
        <f>IF(E16="","",E16)</f>
        <v>Vyplň údaj</v>
      </c>
      <c r="G90" s="28"/>
      <c r="H90" s="28"/>
      <c r="I90" s="88" t="s">
        <v>30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>
      <c r="A92" s="28"/>
      <c r="B92" s="29"/>
      <c r="C92" s="116" t="s">
        <v>85</v>
      </c>
      <c r="D92" s="101"/>
      <c r="E92" s="101"/>
      <c r="F92" s="101"/>
      <c r="G92" s="101"/>
      <c r="H92" s="101"/>
      <c r="I92" s="117" t="s">
        <v>86</v>
      </c>
      <c r="J92" s="117" t="s">
        <v>87</v>
      </c>
      <c r="K92" s="118" t="s">
        <v>88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9" customHeight="1">
      <c r="A94" s="28"/>
      <c r="B94" s="29"/>
      <c r="C94" s="119" t="s">
        <v>89</v>
      </c>
      <c r="D94" s="28"/>
      <c r="E94" s="28"/>
      <c r="F94" s="28"/>
      <c r="G94" s="28"/>
      <c r="H94" s="28"/>
      <c r="I94" s="120">
        <f t="shared" ref="I94:J94" si="0">Q115</f>
        <v>0</v>
      </c>
      <c r="J94" s="120">
        <f t="shared" si="0"/>
        <v>0</v>
      </c>
      <c r="K94" s="66">
        <f>K115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90</v>
      </c>
    </row>
    <row r="95" spans="1:47" s="9" customFormat="1" ht="24.95" customHeight="1">
      <c r="B95" s="121"/>
      <c r="D95" s="122" t="s">
        <v>91</v>
      </c>
      <c r="E95" s="123"/>
      <c r="F95" s="123"/>
      <c r="G95" s="123"/>
      <c r="H95" s="123"/>
      <c r="I95" s="124">
        <f>Q117</f>
        <v>0</v>
      </c>
      <c r="J95" s="124">
        <f>R117</f>
        <v>0</v>
      </c>
      <c r="K95" s="125">
        <f>K117</f>
        <v>0</v>
      </c>
      <c r="M95" s="121"/>
    </row>
    <row r="96" spans="1:47" s="10" customFormat="1" ht="19.899999999999999" customHeight="1">
      <c r="B96" s="126"/>
      <c r="D96" s="127" t="s">
        <v>92</v>
      </c>
      <c r="E96" s="128"/>
      <c r="F96" s="128"/>
      <c r="G96" s="128"/>
      <c r="H96" s="128"/>
      <c r="I96" s="129">
        <f>Q118</f>
        <v>0</v>
      </c>
      <c r="J96" s="129">
        <f>R118</f>
        <v>0</v>
      </c>
      <c r="K96" s="130">
        <f>K118</f>
        <v>0</v>
      </c>
      <c r="M96" s="126"/>
    </row>
    <row r="97" spans="1:31" s="10" customFormat="1" ht="19.899999999999999" customHeight="1">
      <c r="B97" s="126"/>
      <c r="D97" s="127" t="s">
        <v>93</v>
      </c>
      <c r="E97" s="128"/>
      <c r="F97" s="128"/>
      <c r="G97" s="128"/>
      <c r="H97" s="128"/>
      <c r="I97" s="129">
        <f>Q155</f>
        <v>0</v>
      </c>
      <c r="J97" s="129">
        <f>R155</f>
        <v>0</v>
      </c>
      <c r="K97" s="130">
        <f>K155</f>
        <v>0</v>
      </c>
      <c r="M97" s="126"/>
    </row>
    <row r="98" spans="1:31" s="2" customFormat="1" ht="21.75" customHeight="1">
      <c r="A98" s="28"/>
      <c r="B98" s="29"/>
      <c r="C98" s="28"/>
      <c r="D98" s="28"/>
      <c r="E98" s="28"/>
      <c r="F98" s="28"/>
      <c r="G98" s="28"/>
      <c r="H98" s="28"/>
      <c r="I98" s="87"/>
      <c r="J98" s="87"/>
      <c r="K98" s="28"/>
      <c r="L98" s="28"/>
      <c r="M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pans="1:31" s="2" customFormat="1" ht="6.95" customHeight="1">
      <c r="A99" s="28"/>
      <c r="B99" s="43"/>
      <c r="C99" s="44"/>
      <c r="D99" s="44"/>
      <c r="E99" s="44"/>
      <c r="F99" s="44"/>
      <c r="G99" s="44"/>
      <c r="H99" s="44"/>
      <c r="I99" s="113"/>
      <c r="J99" s="113"/>
      <c r="K99" s="44"/>
      <c r="L99" s="44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pans="1:31" s="2" customFormat="1" ht="6.95" customHeight="1">
      <c r="A103" s="28"/>
      <c r="B103" s="45"/>
      <c r="C103" s="46"/>
      <c r="D103" s="46"/>
      <c r="E103" s="46"/>
      <c r="F103" s="46"/>
      <c r="G103" s="46"/>
      <c r="H103" s="46"/>
      <c r="I103" s="114"/>
      <c r="J103" s="114"/>
      <c r="K103" s="46"/>
      <c r="L103" s="46"/>
      <c r="M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24.95" customHeight="1">
      <c r="A104" s="28"/>
      <c r="B104" s="29"/>
      <c r="C104" s="18" t="s">
        <v>94</v>
      </c>
      <c r="D104" s="28"/>
      <c r="E104" s="28"/>
      <c r="F104" s="28"/>
      <c r="G104" s="28"/>
      <c r="H104" s="28"/>
      <c r="I104" s="87"/>
      <c r="J104" s="87"/>
      <c r="K104" s="28"/>
      <c r="L104" s="28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29"/>
      <c r="C105" s="28"/>
      <c r="D105" s="28"/>
      <c r="E105" s="28"/>
      <c r="F105" s="28"/>
      <c r="G105" s="28"/>
      <c r="H105" s="28"/>
      <c r="I105" s="87"/>
      <c r="J105" s="87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2" customHeight="1">
      <c r="A106" s="28"/>
      <c r="B106" s="29"/>
      <c r="C106" s="24" t="s">
        <v>16</v>
      </c>
      <c r="D106" s="28"/>
      <c r="E106" s="28"/>
      <c r="F106" s="28"/>
      <c r="G106" s="28"/>
      <c r="H106" s="28"/>
      <c r="I106" s="87"/>
      <c r="J106" s="87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6.5" customHeight="1">
      <c r="A107" s="28"/>
      <c r="B107" s="29"/>
      <c r="C107" s="28"/>
      <c r="D107" s="28"/>
      <c r="E107" s="206" t="str">
        <f>E7</f>
        <v>URGENTNÝ PRÍJEM -  BLESKOZVOD A UZEMNENIE</v>
      </c>
      <c r="F107" s="238"/>
      <c r="G107" s="238"/>
      <c r="H107" s="23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customHeight="1">
      <c r="A108" s="28"/>
      <c r="B108" s="29"/>
      <c r="C108" s="28"/>
      <c r="D108" s="28"/>
      <c r="E108" s="28"/>
      <c r="F108" s="28"/>
      <c r="G108" s="28"/>
      <c r="H108" s="28"/>
      <c r="I108" s="87"/>
      <c r="J108" s="87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>
      <c r="A109" s="28"/>
      <c r="B109" s="29"/>
      <c r="C109" s="24" t="s">
        <v>20</v>
      </c>
      <c r="D109" s="28"/>
      <c r="E109" s="28"/>
      <c r="F109" s="22" t="str">
        <f>F10</f>
        <v>Nemocnica s poliklinikou Prievidza so sídlom v Boj</v>
      </c>
      <c r="G109" s="28"/>
      <c r="H109" s="28"/>
      <c r="I109" s="88" t="s">
        <v>22</v>
      </c>
      <c r="J109" s="90">
        <f>IF(J10="","",J10)</f>
        <v>0</v>
      </c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87"/>
      <c r="J110" s="87"/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5.2" customHeight="1">
      <c r="A111" s="28"/>
      <c r="B111" s="29"/>
      <c r="C111" s="24" t="s">
        <v>23</v>
      </c>
      <c r="D111" s="28"/>
      <c r="E111" s="28"/>
      <c r="F111" s="22" t="str">
        <f>E13</f>
        <v xml:space="preserve"> </v>
      </c>
      <c r="G111" s="28"/>
      <c r="H111" s="28"/>
      <c r="I111" s="88" t="s">
        <v>29</v>
      </c>
      <c r="J111" s="115" t="str">
        <f>E19</f>
        <v xml:space="preserve"> </v>
      </c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2" customHeight="1">
      <c r="A112" s="28"/>
      <c r="B112" s="29"/>
      <c r="C112" s="24" t="s">
        <v>27</v>
      </c>
      <c r="D112" s="28"/>
      <c r="E112" s="28"/>
      <c r="F112" s="22" t="str">
        <f>IF(E16="","",E16)</f>
        <v>Vyplň údaj</v>
      </c>
      <c r="G112" s="28"/>
      <c r="H112" s="28"/>
      <c r="I112" s="88" t="s">
        <v>30</v>
      </c>
      <c r="J112" s="115" t="str">
        <f>E22</f>
        <v xml:space="preserve"> </v>
      </c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0.35" customHeight="1">
      <c r="A113" s="28"/>
      <c r="B113" s="29"/>
      <c r="C113" s="28"/>
      <c r="D113" s="28"/>
      <c r="E113" s="28"/>
      <c r="F113" s="28"/>
      <c r="G113" s="28"/>
      <c r="H113" s="28"/>
      <c r="I113" s="87"/>
      <c r="J113" s="87"/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11" customFormat="1" ht="29.25" customHeight="1">
      <c r="A114" s="131"/>
      <c r="B114" s="132"/>
      <c r="C114" s="133" t="s">
        <v>95</v>
      </c>
      <c r="D114" s="239" t="s">
        <v>54</v>
      </c>
      <c r="E114" s="239"/>
      <c r="F114" s="239"/>
      <c r="G114" s="134" t="s">
        <v>96</v>
      </c>
      <c r="H114" s="134" t="s">
        <v>97</v>
      </c>
      <c r="I114" s="135" t="s">
        <v>98</v>
      </c>
      <c r="J114" s="135" t="s">
        <v>99</v>
      </c>
      <c r="K114" s="136" t="s">
        <v>88</v>
      </c>
      <c r="L114" s="137" t="s">
        <v>100</v>
      </c>
      <c r="M114" s="138"/>
      <c r="N114" s="57" t="s">
        <v>1</v>
      </c>
      <c r="O114" s="58" t="s">
        <v>36</v>
      </c>
      <c r="P114" s="58" t="s">
        <v>101</v>
      </c>
      <c r="Q114" s="58" t="s">
        <v>102</v>
      </c>
      <c r="R114" s="58" t="s">
        <v>103</v>
      </c>
      <c r="S114" s="58" t="s">
        <v>104</v>
      </c>
      <c r="T114" s="58" t="s">
        <v>105</v>
      </c>
      <c r="U114" s="58" t="s">
        <v>106</v>
      </c>
      <c r="V114" s="58" t="s">
        <v>107</v>
      </c>
      <c r="W114" s="58" t="s">
        <v>108</v>
      </c>
      <c r="X114" s="59" t="s">
        <v>109</v>
      </c>
      <c r="Y114" s="131"/>
      <c r="Z114" s="131"/>
      <c r="AA114" s="131"/>
      <c r="AB114" s="131"/>
      <c r="AC114" s="131"/>
      <c r="AD114" s="131"/>
      <c r="AE114" s="131"/>
    </row>
    <row r="115" spans="1:65" s="2" customFormat="1" ht="22.9" customHeight="1">
      <c r="A115" s="28"/>
      <c r="B115" s="29"/>
      <c r="C115" s="64" t="s">
        <v>89</v>
      </c>
      <c r="D115" s="28"/>
      <c r="E115" s="28"/>
      <c r="F115" s="28"/>
      <c r="G115" s="28"/>
      <c r="H115" s="28"/>
      <c r="I115" s="87"/>
      <c r="J115" s="87"/>
      <c r="K115" s="139">
        <f>BK115</f>
        <v>0</v>
      </c>
      <c r="L115" s="28"/>
      <c r="M115" s="29"/>
      <c r="N115" s="60"/>
      <c r="O115" s="51"/>
      <c r="P115" s="61"/>
      <c r="Q115" s="140">
        <f>Q117</f>
        <v>0</v>
      </c>
      <c r="R115" s="140">
        <f>R117</f>
        <v>0</v>
      </c>
      <c r="S115" s="61"/>
      <c r="T115" s="141">
        <f>T117</f>
        <v>0</v>
      </c>
      <c r="U115" s="61"/>
      <c r="V115" s="141">
        <f>V117</f>
        <v>225.54115000000002</v>
      </c>
      <c r="W115" s="61"/>
      <c r="X115" s="142">
        <f>X117</f>
        <v>0</v>
      </c>
      <c r="Y115" s="28"/>
      <c r="Z115" s="28"/>
      <c r="AA115" s="28"/>
      <c r="AB115" s="28"/>
      <c r="AC115" s="28"/>
      <c r="AD115" s="28"/>
      <c r="AE115" s="28"/>
      <c r="AT115" s="14" t="s">
        <v>73</v>
      </c>
      <c r="AU115" s="14" t="s">
        <v>90</v>
      </c>
      <c r="BK115" s="143">
        <f>BK117</f>
        <v>0</v>
      </c>
    </row>
    <row r="116" spans="1:65" s="2" customFormat="1" ht="22.9" customHeight="1">
      <c r="A116" s="28"/>
      <c r="B116" s="29"/>
      <c r="C116" s="191" t="s">
        <v>225</v>
      </c>
      <c r="D116" s="28"/>
      <c r="E116" s="28"/>
      <c r="F116" s="28"/>
      <c r="G116" s="28"/>
      <c r="H116" s="28"/>
      <c r="I116" s="87"/>
      <c r="J116" s="87"/>
      <c r="K116" s="139"/>
      <c r="L116" s="28"/>
      <c r="M116" s="29"/>
      <c r="N116" s="180"/>
      <c r="O116" s="181"/>
      <c r="P116" s="53"/>
      <c r="Q116" s="188"/>
      <c r="R116" s="188"/>
      <c r="S116" s="53"/>
      <c r="T116" s="189"/>
      <c r="U116" s="53"/>
      <c r="V116" s="189"/>
      <c r="W116" s="53"/>
      <c r="X116" s="190"/>
      <c r="Y116" s="28"/>
      <c r="Z116" s="28"/>
      <c r="AA116" s="28"/>
      <c r="AB116" s="28"/>
      <c r="AC116" s="28"/>
      <c r="AD116" s="28"/>
      <c r="AE116" s="28"/>
      <c r="AT116" s="14"/>
      <c r="AU116" s="14"/>
      <c r="BK116" s="143"/>
    </row>
    <row r="117" spans="1:65" s="12" customFormat="1" ht="25.9" customHeight="1">
      <c r="B117" s="144"/>
      <c r="D117" s="145" t="s">
        <v>73</v>
      </c>
      <c r="E117" s="146" t="s">
        <v>110</v>
      </c>
      <c r="F117" s="146" t="s">
        <v>111</v>
      </c>
      <c r="I117" s="147"/>
      <c r="J117" s="147"/>
      <c r="K117" s="148">
        <f>BK117</f>
        <v>0</v>
      </c>
      <c r="M117" s="144"/>
      <c r="N117" s="149"/>
      <c r="O117" s="150"/>
      <c r="P117" s="150"/>
      <c r="Q117" s="151">
        <f>Q118+Q155</f>
        <v>0</v>
      </c>
      <c r="R117" s="151">
        <f>R118+R155</f>
        <v>0</v>
      </c>
      <c r="S117" s="150"/>
      <c r="T117" s="152">
        <f>T118+T155</f>
        <v>0</v>
      </c>
      <c r="U117" s="150"/>
      <c r="V117" s="152">
        <f>V118+V155</f>
        <v>225.54115000000002</v>
      </c>
      <c r="W117" s="150"/>
      <c r="X117" s="153">
        <f>X118+X155</f>
        <v>0</v>
      </c>
      <c r="AR117" s="145" t="s">
        <v>112</v>
      </c>
      <c r="AT117" s="154" t="s">
        <v>73</v>
      </c>
      <c r="AU117" s="154" t="s">
        <v>74</v>
      </c>
      <c r="AY117" s="145" t="s">
        <v>113</v>
      </c>
      <c r="BK117" s="155">
        <f>BK118+BK155</f>
        <v>0</v>
      </c>
    </row>
    <row r="118" spans="1:65" s="12" customFormat="1" ht="22.9" customHeight="1">
      <c r="B118" s="144"/>
      <c r="D118" s="145" t="s">
        <v>73</v>
      </c>
      <c r="E118" s="156" t="s">
        <v>114</v>
      </c>
      <c r="F118" s="156" t="s">
        <v>115</v>
      </c>
      <c r="I118" s="147"/>
      <c r="J118" s="147"/>
      <c r="K118" s="157">
        <f>BK118</f>
        <v>0</v>
      </c>
      <c r="M118" s="144"/>
      <c r="N118" s="149"/>
      <c r="O118" s="150"/>
      <c r="P118" s="150"/>
      <c r="Q118" s="151">
        <f>SUM(Q119:Q154)</f>
        <v>0</v>
      </c>
      <c r="R118" s="151">
        <f>SUM(R119:R154)</f>
        <v>0</v>
      </c>
      <c r="S118" s="150"/>
      <c r="T118" s="152">
        <f>SUM(T119:T154)</f>
        <v>0</v>
      </c>
      <c r="U118" s="150"/>
      <c r="V118" s="152">
        <f>SUM(V119:V154)</f>
        <v>225.54115000000002</v>
      </c>
      <c r="W118" s="150"/>
      <c r="X118" s="153">
        <f>SUM(X119:X154)</f>
        <v>0</v>
      </c>
      <c r="AR118" s="145" t="s">
        <v>112</v>
      </c>
      <c r="AT118" s="154" t="s">
        <v>73</v>
      </c>
      <c r="AU118" s="154" t="s">
        <v>79</v>
      </c>
      <c r="AY118" s="145" t="s">
        <v>113</v>
      </c>
      <c r="BK118" s="155">
        <f>SUM(BK119:BK154)</f>
        <v>0</v>
      </c>
    </row>
    <row r="119" spans="1:65" s="2" customFormat="1" ht="24" customHeight="1">
      <c r="A119" s="28"/>
      <c r="B119" s="158"/>
      <c r="C119" s="159" t="s">
        <v>116</v>
      </c>
      <c r="D119" s="234" t="s">
        <v>118</v>
      </c>
      <c r="E119" s="235"/>
      <c r="F119" s="236"/>
      <c r="G119" s="160" t="s">
        <v>119</v>
      </c>
      <c r="H119" s="161">
        <v>5</v>
      </c>
      <c r="I119" s="162"/>
      <c r="J119" s="162"/>
      <c r="K119" s="163">
        <f t="shared" ref="K119:K143" si="1">ROUND(P119*H119,2)</f>
        <v>0</v>
      </c>
      <c r="L119" s="164"/>
      <c r="M119" s="29"/>
      <c r="N119" s="165" t="s">
        <v>1</v>
      </c>
      <c r="O119" s="166" t="s">
        <v>38</v>
      </c>
      <c r="P119" s="167">
        <f t="shared" ref="P119:P143" si="2">I119+J119</f>
        <v>0</v>
      </c>
      <c r="Q119" s="167">
        <f t="shared" ref="Q119:Q143" si="3">ROUND(I119*H119,2)</f>
        <v>0</v>
      </c>
      <c r="R119" s="167">
        <f t="shared" ref="R119:R143" si="4">ROUND(J119*H119,2)</f>
        <v>0</v>
      </c>
      <c r="S119" s="53"/>
      <c r="T119" s="168">
        <f t="shared" ref="T119:T143" si="5">S119*H119</f>
        <v>0</v>
      </c>
      <c r="U119" s="168">
        <v>0</v>
      </c>
      <c r="V119" s="168">
        <f t="shared" ref="V119:V143" si="6">U119*H119</f>
        <v>0</v>
      </c>
      <c r="W119" s="168">
        <v>0</v>
      </c>
      <c r="X119" s="169">
        <f t="shared" ref="X119:X143" si="7">W119*H119</f>
        <v>0</v>
      </c>
      <c r="Y119" s="28"/>
      <c r="Z119" s="28"/>
      <c r="AA119" s="28"/>
      <c r="AB119" s="28"/>
      <c r="AC119" s="28"/>
      <c r="AD119" s="28"/>
      <c r="AE119" s="28"/>
      <c r="AR119" s="170" t="s">
        <v>120</v>
      </c>
      <c r="AT119" s="170" t="s">
        <v>117</v>
      </c>
      <c r="AU119" s="170" t="s">
        <v>121</v>
      </c>
      <c r="AY119" s="14" t="s">
        <v>113</v>
      </c>
      <c r="BE119" s="171">
        <f t="shared" ref="BE119:BE143" si="8">IF(O119="základná",K119,0)</f>
        <v>0</v>
      </c>
      <c r="BF119" s="171">
        <f t="shared" ref="BF119:BF143" si="9">IF(O119="znížená",K119,0)</f>
        <v>0</v>
      </c>
      <c r="BG119" s="171">
        <f t="shared" ref="BG119:BG143" si="10">IF(O119="zákl. prenesená",K119,0)</f>
        <v>0</v>
      </c>
      <c r="BH119" s="171">
        <f t="shared" ref="BH119:BH143" si="11">IF(O119="zníž. prenesená",K119,0)</f>
        <v>0</v>
      </c>
      <c r="BI119" s="171">
        <f t="shared" ref="BI119:BI143" si="12">IF(O119="nulová",K119,0)</f>
        <v>0</v>
      </c>
      <c r="BJ119" s="14" t="s">
        <v>121</v>
      </c>
      <c r="BK119" s="171">
        <f t="shared" ref="BK119:BK143" si="13">ROUND(P119*H119,2)</f>
        <v>0</v>
      </c>
      <c r="BL119" s="14" t="s">
        <v>120</v>
      </c>
      <c r="BM119" s="170" t="s">
        <v>122</v>
      </c>
    </row>
    <row r="120" spans="1:65" s="2" customFormat="1" ht="16.5" customHeight="1">
      <c r="A120" s="28"/>
      <c r="B120" s="158"/>
      <c r="C120" s="172" t="s">
        <v>79</v>
      </c>
      <c r="D120" s="231" t="s">
        <v>226</v>
      </c>
      <c r="E120" s="232"/>
      <c r="F120" s="233"/>
      <c r="G120" s="173" t="s">
        <v>119</v>
      </c>
      <c r="H120" s="174">
        <v>5</v>
      </c>
      <c r="I120" s="175"/>
      <c r="J120" s="176"/>
      <c r="K120" s="177">
        <f t="shared" si="1"/>
        <v>0</v>
      </c>
      <c r="L120" s="176"/>
      <c r="M120" s="178"/>
      <c r="N120" s="179" t="s">
        <v>1</v>
      </c>
      <c r="O120" s="166" t="s">
        <v>38</v>
      </c>
      <c r="P120" s="167">
        <f t="shared" si="2"/>
        <v>0</v>
      </c>
      <c r="Q120" s="167">
        <f t="shared" si="3"/>
        <v>0</v>
      </c>
      <c r="R120" s="167">
        <f t="shared" si="4"/>
        <v>0</v>
      </c>
      <c r="S120" s="53"/>
      <c r="T120" s="168">
        <f t="shared" si="5"/>
        <v>0</v>
      </c>
      <c r="U120" s="168">
        <v>0</v>
      </c>
      <c r="V120" s="168">
        <f t="shared" si="6"/>
        <v>0</v>
      </c>
      <c r="W120" s="168">
        <v>0</v>
      </c>
      <c r="X120" s="169">
        <f t="shared" si="7"/>
        <v>0</v>
      </c>
      <c r="Y120" s="28"/>
      <c r="Z120" s="28"/>
      <c r="AA120" s="28"/>
      <c r="AB120" s="28"/>
      <c r="AC120" s="28"/>
      <c r="AD120" s="28"/>
      <c r="AE120" s="28"/>
      <c r="AR120" s="170" t="s">
        <v>123</v>
      </c>
      <c r="AT120" s="170" t="s">
        <v>110</v>
      </c>
      <c r="AU120" s="170" t="s">
        <v>121</v>
      </c>
      <c r="AY120" s="14" t="s">
        <v>113</v>
      </c>
      <c r="BE120" s="171">
        <f t="shared" si="8"/>
        <v>0</v>
      </c>
      <c r="BF120" s="171">
        <f t="shared" si="9"/>
        <v>0</v>
      </c>
      <c r="BG120" s="171">
        <f t="shared" si="10"/>
        <v>0</v>
      </c>
      <c r="BH120" s="171">
        <f t="shared" si="11"/>
        <v>0</v>
      </c>
      <c r="BI120" s="171">
        <f t="shared" si="12"/>
        <v>0</v>
      </c>
      <c r="BJ120" s="14" t="s">
        <v>121</v>
      </c>
      <c r="BK120" s="171">
        <f t="shared" si="13"/>
        <v>0</v>
      </c>
      <c r="BL120" s="14" t="s">
        <v>124</v>
      </c>
      <c r="BM120" s="170" t="s">
        <v>125</v>
      </c>
    </row>
    <row r="121" spans="1:65" s="2" customFormat="1" ht="16.5" customHeight="1">
      <c r="A121" s="28"/>
      <c r="B121" s="158"/>
      <c r="C121" s="172" t="s">
        <v>126</v>
      </c>
      <c r="D121" s="231" t="s">
        <v>227</v>
      </c>
      <c r="E121" s="232"/>
      <c r="F121" s="233"/>
      <c r="G121" s="173" t="s">
        <v>119</v>
      </c>
      <c r="H121" s="174">
        <v>5</v>
      </c>
      <c r="I121" s="175"/>
      <c r="J121" s="176"/>
      <c r="K121" s="177">
        <f t="shared" si="1"/>
        <v>0</v>
      </c>
      <c r="L121" s="176"/>
      <c r="M121" s="178"/>
      <c r="N121" s="179" t="s">
        <v>1</v>
      </c>
      <c r="O121" s="166" t="s">
        <v>38</v>
      </c>
      <c r="P121" s="167">
        <f t="shared" si="2"/>
        <v>0</v>
      </c>
      <c r="Q121" s="167">
        <f t="shared" si="3"/>
        <v>0</v>
      </c>
      <c r="R121" s="167">
        <f t="shared" si="4"/>
        <v>0</v>
      </c>
      <c r="S121" s="53"/>
      <c r="T121" s="168">
        <f t="shared" si="5"/>
        <v>0</v>
      </c>
      <c r="U121" s="168">
        <v>0</v>
      </c>
      <c r="V121" s="168">
        <f t="shared" si="6"/>
        <v>0</v>
      </c>
      <c r="W121" s="168">
        <v>0</v>
      </c>
      <c r="X121" s="169">
        <f t="shared" si="7"/>
        <v>0</v>
      </c>
      <c r="Y121" s="28"/>
      <c r="Z121" s="28"/>
      <c r="AA121" s="28"/>
      <c r="AB121" s="28"/>
      <c r="AC121" s="28"/>
      <c r="AD121" s="28"/>
      <c r="AE121" s="28"/>
      <c r="AR121" s="170" t="s">
        <v>123</v>
      </c>
      <c r="AT121" s="170" t="s">
        <v>110</v>
      </c>
      <c r="AU121" s="170" t="s">
        <v>121</v>
      </c>
      <c r="AY121" s="14" t="s">
        <v>113</v>
      </c>
      <c r="BE121" s="171">
        <f t="shared" si="8"/>
        <v>0</v>
      </c>
      <c r="BF121" s="171">
        <f t="shared" si="9"/>
        <v>0</v>
      </c>
      <c r="BG121" s="171">
        <f t="shared" si="10"/>
        <v>0</v>
      </c>
      <c r="BH121" s="171">
        <f t="shared" si="11"/>
        <v>0</v>
      </c>
      <c r="BI121" s="171">
        <f t="shared" si="12"/>
        <v>0</v>
      </c>
      <c r="BJ121" s="14" t="s">
        <v>121</v>
      </c>
      <c r="BK121" s="171">
        <f t="shared" si="13"/>
        <v>0</v>
      </c>
      <c r="BL121" s="14" t="s">
        <v>124</v>
      </c>
      <c r="BM121" s="170" t="s">
        <v>127</v>
      </c>
    </row>
    <row r="122" spans="1:65" s="2" customFormat="1" ht="16.5" customHeight="1">
      <c r="A122" s="28"/>
      <c r="B122" s="158"/>
      <c r="C122" s="172" t="s">
        <v>128</v>
      </c>
      <c r="D122" s="231" t="s">
        <v>228</v>
      </c>
      <c r="E122" s="232"/>
      <c r="F122" s="233"/>
      <c r="G122" s="173" t="s">
        <v>119</v>
      </c>
      <c r="H122" s="174">
        <v>15</v>
      </c>
      <c r="I122" s="175"/>
      <c r="J122" s="176"/>
      <c r="K122" s="177">
        <f t="shared" si="1"/>
        <v>0</v>
      </c>
      <c r="L122" s="176"/>
      <c r="M122" s="178"/>
      <c r="N122" s="179" t="s">
        <v>1</v>
      </c>
      <c r="O122" s="166" t="s">
        <v>38</v>
      </c>
      <c r="P122" s="167">
        <f t="shared" si="2"/>
        <v>0</v>
      </c>
      <c r="Q122" s="167">
        <f t="shared" si="3"/>
        <v>0</v>
      </c>
      <c r="R122" s="167">
        <f t="shared" si="4"/>
        <v>0</v>
      </c>
      <c r="S122" s="53"/>
      <c r="T122" s="168">
        <f t="shared" si="5"/>
        <v>0</v>
      </c>
      <c r="U122" s="168">
        <v>0</v>
      </c>
      <c r="V122" s="168">
        <f t="shared" si="6"/>
        <v>0</v>
      </c>
      <c r="W122" s="168">
        <v>0</v>
      </c>
      <c r="X122" s="169">
        <f t="shared" si="7"/>
        <v>0</v>
      </c>
      <c r="Y122" s="28"/>
      <c r="Z122" s="28"/>
      <c r="AA122" s="28"/>
      <c r="AB122" s="28"/>
      <c r="AC122" s="28"/>
      <c r="AD122" s="28"/>
      <c r="AE122" s="28"/>
      <c r="AR122" s="170" t="s">
        <v>123</v>
      </c>
      <c r="AT122" s="170" t="s">
        <v>110</v>
      </c>
      <c r="AU122" s="170" t="s">
        <v>121</v>
      </c>
      <c r="AY122" s="14" t="s">
        <v>113</v>
      </c>
      <c r="BE122" s="171">
        <f t="shared" si="8"/>
        <v>0</v>
      </c>
      <c r="BF122" s="171">
        <f t="shared" si="9"/>
        <v>0</v>
      </c>
      <c r="BG122" s="171">
        <f t="shared" si="10"/>
        <v>0</v>
      </c>
      <c r="BH122" s="171">
        <f t="shared" si="11"/>
        <v>0</v>
      </c>
      <c r="BI122" s="171">
        <f t="shared" si="12"/>
        <v>0</v>
      </c>
      <c r="BJ122" s="14" t="s">
        <v>121</v>
      </c>
      <c r="BK122" s="171">
        <f t="shared" si="13"/>
        <v>0</v>
      </c>
      <c r="BL122" s="14" t="s">
        <v>124</v>
      </c>
      <c r="BM122" s="170" t="s">
        <v>129</v>
      </c>
    </row>
    <row r="123" spans="1:65" s="2" customFormat="1" ht="24" customHeight="1">
      <c r="A123" s="28"/>
      <c r="B123" s="158"/>
      <c r="C123" s="159" t="s">
        <v>124</v>
      </c>
      <c r="D123" s="234" t="s">
        <v>130</v>
      </c>
      <c r="E123" s="235"/>
      <c r="F123" s="236"/>
      <c r="G123" s="160" t="s">
        <v>119</v>
      </c>
      <c r="H123" s="161">
        <v>5</v>
      </c>
      <c r="I123" s="162"/>
      <c r="J123" s="162"/>
      <c r="K123" s="163">
        <f t="shared" si="1"/>
        <v>0</v>
      </c>
      <c r="L123" s="164"/>
      <c r="M123" s="29"/>
      <c r="N123" s="165" t="s">
        <v>1</v>
      </c>
      <c r="O123" s="166" t="s">
        <v>38</v>
      </c>
      <c r="P123" s="167">
        <f t="shared" si="2"/>
        <v>0</v>
      </c>
      <c r="Q123" s="167">
        <f t="shared" si="3"/>
        <v>0</v>
      </c>
      <c r="R123" s="167">
        <f t="shared" si="4"/>
        <v>0</v>
      </c>
      <c r="S123" s="53"/>
      <c r="T123" s="168">
        <f t="shared" si="5"/>
        <v>0</v>
      </c>
      <c r="U123" s="168">
        <v>0</v>
      </c>
      <c r="V123" s="168">
        <f t="shared" si="6"/>
        <v>0</v>
      </c>
      <c r="W123" s="168">
        <v>0</v>
      </c>
      <c r="X123" s="169">
        <f t="shared" si="7"/>
        <v>0</v>
      </c>
      <c r="Y123" s="28"/>
      <c r="Z123" s="28"/>
      <c r="AA123" s="28"/>
      <c r="AB123" s="28"/>
      <c r="AC123" s="28"/>
      <c r="AD123" s="28"/>
      <c r="AE123" s="28"/>
      <c r="AR123" s="170" t="s">
        <v>120</v>
      </c>
      <c r="AT123" s="170" t="s">
        <v>117</v>
      </c>
      <c r="AU123" s="170" t="s">
        <v>121</v>
      </c>
      <c r="AY123" s="14" t="s">
        <v>113</v>
      </c>
      <c r="BE123" s="171">
        <f t="shared" si="8"/>
        <v>0</v>
      </c>
      <c r="BF123" s="171">
        <f t="shared" si="9"/>
        <v>0</v>
      </c>
      <c r="BG123" s="171">
        <f t="shared" si="10"/>
        <v>0</v>
      </c>
      <c r="BH123" s="171">
        <f t="shared" si="11"/>
        <v>0</v>
      </c>
      <c r="BI123" s="171">
        <f t="shared" si="12"/>
        <v>0</v>
      </c>
      <c r="BJ123" s="14" t="s">
        <v>121</v>
      </c>
      <c r="BK123" s="171">
        <f t="shared" si="13"/>
        <v>0</v>
      </c>
      <c r="BL123" s="14" t="s">
        <v>120</v>
      </c>
      <c r="BM123" s="170" t="s">
        <v>131</v>
      </c>
    </row>
    <row r="124" spans="1:65" s="2" customFormat="1" ht="16.5" customHeight="1">
      <c r="A124" s="28"/>
      <c r="B124" s="158"/>
      <c r="C124" s="172" t="s">
        <v>121</v>
      </c>
      <c r="D124" s="231" t="s">
        <v>229</v>
      </c>
      <c r="E124" s="232"/>
      <c r="F124" s="233"/>
      <c r="G124" s="173" t="s">
        <v>119</v>
      </c>
      <c r="H124" s="174">
        <v>5</v>
      </c>
      <c r="I124" s="175"/>
      <c r="J124" s="176"/>
      <c r="K124" s="177">
        <f t="shared" si="1"/>
        <v>0</v>
      </c>
      <c r="L124" s="176"/>
      <c r="M124" s="178"/>
      <c r="N124" s="179" t="s">
        <v>1</v>
      </c>
      <c r="O124" s="166" t="s">
        <v>38</v>
      </c>
      <c r="P124" s="167">
        <f t="shared" si="2"/>
        <v>0</v>
      </c>
      <c r="Q124" s="167">
        <f t="shared" si="3"/>
        <v>0</v>
      </c>
      <c r="R124" s="167">
        <f t="shared" si="4"/>
        <v>0</v>
      </c>
      <c r="S124" s="53"/>
      <c r="T124" s="168">
        <f t="shared" si="5"/>
        <v>0</v>
      </c>
      <c r="U124" s="168">
        <v>0</v>
      </c>
      <c r="V124" s="168">
        <f t="shared" si="6"/>
        <v>0</v>
      </c>
      <c r="W124" s="168">
        <v>0</v>
      </c>
      <c r="X124" s="169">
        <f t="shared" si="7"/>
        <v>0</v>
      </c>
      <c r="Y124" s="28"/>
      <c r="Z124" s="28"/>
      <c r="AA124" s="28"/>
      <c r="AB124" s="28"/>
      <c r="AC124" s="28"/>
      <c r="AD124" s="28"/>
      <c r="AE124" s="28"/>
      <c r="AR124" s="170" t="s">
        <v>123</v>
      </c>
      <c r="AT124" s="170" t="s">
        <v>110</v>
      </c>
      <c r="AU124" s="170" t="s">
        <v>121</v>
      </c>
      <c r="AY124" s="14" t="s">
        <v>113</v>
      </c>
      <c r="BE124" s="171">
        <f t="shared" si="8"/>
        <v>0</v>
      </c>
      <c r="BF124" s="171">
        <f t="shared" si="9"/>
        <v>0</v>
      </c>
      <c r="BG124" s="171">
        <f t="shared" si="10"/>
        <v>0</v>
      </c>
      <c r="BH124" s="171">
        <f t="shared" si="11"/>
        <v>0</v>
      </c>
      <c r="BI124" s="171">
        <f t="shared" si="12"/>
        <v>0</v>
      </c>
      <c r="BJ124" s="14" t="s">
        <v>121</v>
      </c>
      <c r="BK124" s="171">
        <f t="shared" si="13"/>
        <v>0</v>
      </c>
      <c r="BL124" s="14" t="s">
        <v>124</v>
      </c>
      <c r="BM124" s="170" t="s">
        <v>132</v>
      </c>
    </row>
    <row r="125" spans="1:65" s="2" customFormat="1" ht="16.5" customHeight="1">
      <c r="A125" s="28"/>
      <c r="B125" s="158"/>
      <c r="C125" s="172" t="s">
        <v>112</v>
      </c>
      <c r="D125" s="231" t="s">
        <v>230</v>
      </c>
      <c r="E125" s="232"/>
      <c r="F125" s="233"/>
      <c r="G125" s="173" t="s">
        <v>119</v>
      </c>
      <c r="H125" s="174">
        <v>5</v>
      </c>
      <c r="I125" s="175"/>
      <c r="J125" s="176"/>
      <c r="K125" s="177">
        <f t="shared" si="1"/>
        <v>0</v>
      </c>
      <c r="L125" s="176"/>
      <c r="M125" s="178"/>
      <c r="N125" s="179" t="s">
        <v>1</v>
      </c>
      <c r="O125" s="166" t="s">
        <v>38</v>
      </c>
      <c r="P125" s="167">
        <f t="shared" si="2"/>
        <v>0</v>
      </c>
      <c r="Q125" s="167">
        <f t="shared" si="3"/>
        <v>0</v>
      </c>
      <c r="R125" s="167">
        <f t="shared" si="4"/>
        <v>0</v>
      </c>
      <c r="S125" s="53"/>
      <c r="T125" s="168">
        <f t="shared" si="5"/>
        <v>0</v>
      </c>
      <c r="U125" s="168">
        <v>0</v>
      </c>
      <c r="V125" s="168">
        <f t="shared" si="6"/>
        <v>0</v>
      </c>
      <c r="W125" s="168">
        <v>0</v>
      </c>
      <c r="X125" s="169">
        <f t="shared" si="7"/>
        <v>0</v>
      </c>
      <c r="Y125" s="28"/>
      <c r="Z125" s="28"/>
      <c r="AA125" s="28"/>
      <c r="AB125" s="28"/>
      <c r="AC125" s="28"/>
      <c r="AD125" s="28"/>
      <c r="AE125" s="28"/>
      <c r="AR125" s="170" t="s">
        <v>123</v>
      </c>
      <c r="AT125" s="170" t="s">
        <v>110</v>
      </c>
      <c r="AU125" s="170" t="s">
        <v>121</v>
      </c>
      <c r="AY125" s="14" t="s">
        <v>113</v>
      </c>
      <c r="BE125" s="171">
        <f t="shared" si="8"/>
        <v>0</v>
      </c>
      <c r="BF125" s="171">
        <f t="shared" si="9"/>
        <v>0</v>
      </c>
      <c r="BG125" s="171">
        <f t="shared" si="10"/>
        <v>0</v>
      </c>
      <c r="BH125" s="171">
        <f t="shared" si="11"/>
        <v>0</v>
      </c>
      <c r="BI125" s="171">
        <f t="shared" si="12"/>
        <v>0</v>
      </c>
      <c r="BJ125" s="14" t="s">
        <v>121</v>
      </c>
      <c r="BK125" s="171">
        <f t="shared" si="13"/>
        <v>0</v>
      </c>
      <c r="BL125" s="14" t="s">
        <v>124</v>
      </c>
      <c r="BM125" s="170" t="s">
        <v>133</v>
      </c>
    </row>
    <row r="126" spans="1:65" s="2" customFormat="1" ht="16.5" customHeight="1">
      <c r="A126" s="28"/>
      <c r="B126" s="158"/>
      <c r="C126" s="172" t="s">
        <v>134</v>
      </c>
      <c r="D126" s="231" t="s">
        <v>231</v>
      </c>
      <c r="E126" s="232"/>
      <c r="F126" s="233"/>
      <c r="G126" s="173" t="s">
        <v>119</v>
      </c>
      <c r="H126" s="174">
        <v>45</v>
      </c>
      <c r="I126" s="175"/>
      <c r="J126" s="176"/>
      <c r="K126" s="177">
        <f t="shared" si="1"/>
        <v>0</v>
      </c>
      <c r="L126" s="176"/>
      <c r="M126" s="178"/>
      <c r="N126" s="179" t="s">
        <v>1</v>
      </c>
      <c r="O126" s="166" t="s">
        <v>38</v>
      </c>
      <c r="P126" s="167">
        <f t="shared" si="2"/>
        <v>0</v>
      </c>
      <c r="Q126" s="167">
        <f t="shared" si="3"/>
        <v>0</v>
      </c>
      <c r="R126" s="167">
        <f t="shared" si="4"/>
        <v>0</v>
      </c>
      <c r="S126" s="53"/>
      <c r="T126" s="168">
        <f t="shared" si="5"/>
        <v>0</v>
      </c>
      <c r="U126" s="168">
        <v>5</v>
      </c>
      <c r="V126" s="168">
        <f t="shared" si="6"/>
        <v>225</v>
      </c>
      <c r="W126" s="168">
        <v>0</v>
      </c>
      <c r="X126" s="169">
        <f t="shared" si="7"/>
        <v>0</v>
      </c>
      <c r="Y126" s="28"/>
      <c r="Z126" s="28"/>
      <c r="AA126" s="28"/>
      <c r="AB126" s="28"/>
      <c r="AC126" s="28"/>
      <c r="AD126" s="28"/>
      <c r="AE126" s="28"/>
      <c r="AR126" s="170" t="s">
        <v>123</v>
      </c>
      <c r="AT126" s="170" t="s">
        <v>110</v>
      </c>
      <c r="AU126" s="170" t="s">
        <v>121</v>
      </c>
      <c r="AY126" s="14" t="s">
        <v>113</v>
      </c>
      <c r="BE126" s="171">
        <f t="shared" si="8"/>
        <v>0</v>
      </c>
      <c r="BF126" s="171">
        <f t="shared" si="9"/>
        <v>0</v>
      </c>
      <c r="BG126" s="171">
        <f t="shared" si="10"/>
        <v>0</v>
      </c>
      <c r="BH126" s="171">
        <f t="shared" si="11"/>
        <v>0</v>
      </c>
      <c r="BI126" s="171">
        <f t="shared" si="12"/>
        <v>0</v>
      </c>
      <c r="BJ126" s="14" t="s">
        <v>121</v>
      </c>
      <c r="BK126" s="171">
        <f t="shared" si="13"/>
        <v>0</v>
      </c>
      <c r="BL126" s="14" t="s">
        <v>124</v>
      </c>
      <c r="BM126" s="170" t="s">
        <v>135</v>
      </c>
    </row>
    <row r="127" spans="1:65" s="2" customFormat="1" ht="16.5" customHeight="1">
      <c r="A127" s="28"/>
      <c r="B127" s="158"/>
      <c r="C127" s="172" t="s">
        <v>136</v>
      </c>
      <c r="D127" s="231" t="s">
        <v>232</v>
      </c>
      <c r="E127" s="232"/>
      <c r="F127" s="233"/>
      <c r="G127" s="173" t="s">
        <v>119</v>
      </c>
      <c r="H127" s="174">
        <v>5</v>
      </c>
      <c r="I127" s="175"/>
      <c r="J127" s="176"/>
      <c r="K127" s="177">
        <f t="shared" si="1"/>
        <v>0</v>
      </c>
      <c r="L127" s="176"/>
      <c r="M127" s="178"/>
      <c r="N127" s="179" t="s">
        <v>1</v>
      </c>
      <c r="O127" s="166" t="s">
        <v>38</v>
      </c>
      <c r="P127" s="167">
        <f t="shared" si="2"/>
        <v>0</v>
      </c>
      <c r="Q127" s="167">
        <f t="shared" si="3"/>
        <v>0</v>
      </c>
      <c r="R127" s="167">
        <f t="shared" si="4"/>
        <v>0</v>
      </c>
      <c r="S127" s="53"/>
      <c r="T127" s="168">
        <f t="shared" si="5"/>
        <v>0</v>
      </c>
      <c r="U127" s="168">
        <v>0</v>
      </c>
      <c r="V127" s="168">
        <f t="shared" si="6"/>
        <v>0</v>
      </c>
      <c r="W127" s="168">
        <v>0</v>
      </c>
      <c r="X127" s="169">
        <f t="shared" si="7"/>
        <v>0</v>
      </c>
      <c r="Y127" s="28"/>
      <c r="Z127" s="28"/>
      <c r="AA127" s="28"/>
      <c r="AB127" s="28"/>
      <c r="AC127" s="28"/>
      <c r="AD127" s="28"/>
      <c r="AE127" s="28"/>
      <c r="AR127" s="170" t="s">
        <v>123</v>
      </c>
      <c r="AT127" s="170" t="s">
        <v>110</v>
      </c>
      <c r="AU127" s="170" t="s">
        <v>121</v>
      </c>
      <c r="AY127" s="14" t="s">
        <v>113</v>
      </c>
      <c r="BE127" s="171">
        <f t="shared" si="8"/>
        <v>0</v>
      </c>
      <c r="BF127" s="171">
        <f t="shared" si="9"/>
        <v>0</v>
      </c>
      <c r="BG127" s="171">
        <f t="shared" si="10"/>
        <v>0</v>
      </c>
      <c r="BH127" s="171">
        <f t="shared" si="11"/>
        <v>0</v>
      </c>
      <c r="BI127" s="171">
        <f t="shared" si="12"/>
        <v>0</v>
      </c>
      <c r="BJ127" s="14" t="s">
        <v>121</v>
      </c>
      <c r="BK127" s="171">
        <f t="shared" si="13"/>
        <v>0</v>
      </c>
      <c r="BL127" s="14" t="s">
        <v>124</v>
      </c>
      <c r="BM127" s="170" t="s">
        <v>137</v>
      </c>
    </row>
    <row r="128" spans="1:65" s="2" customFormat="1" ht="16.5" customHeight="1">
      <c r="A128" s="28"/>
      <c r="B128" s="158"/>
      <c r="C128" s="159" t="s">
        <v>138</v>
      </c>
      <c r="D128" s="234" t="s">
        <v>139</v>
      </c>
      <c r="E128" s="235"/>
      <c r="F128" s="236"/>
      <c r="G128" s="160" t="s">
        <v>140</v>
      </c>
      <c r="H128" s="161">
        <v>260</v>
      </c>
      <c r="I128" s="162"/>
      <c r="J128" s="162"/>
      <c r="K128" s="163">
        <f t="shared" si="1"/>
        <v>0</v>
      </c>
      <c r="L128" s="164"/>
      <c r="M128" s="29"/>
      <c r="N128" s="165" t="s">
        <v>1</v>
      </c>
      <c r="O128" s="166" t="s">
        <v>38</v>
      </c>
      <c r="P128" s="167">
        <f t="shared" si="2"/>
        <v>0</v>
      </c>
      <c r="Q128" s="167">
        <f t="shared" si="3"/>
        <v>0</v>
      </c>
      <c r="R128" s="167">
        <f t="shared" si="4"/>
        <v>0</v>
      </c>
      <c r="S128" s="53"/>
      <c r="T128" s="168">
        <f t="shared" si="5"/>
        <v>0</v>
      </c>
      <c r="U128" s="168">
        <v>0</v>
      </c>
      <c r="V128" s="168">
        <f t="shared" si="6"/>
        <v>0</v>
      </c>
      <c r="W128" s="168">
        <v>0</v>
      </c>
      <c r="X128" s="169">
        <f t="shared" si="7"/>
        <v>0</v>
      </c>
      <c r="Y128" s="28"/>
      <c r="Z128" s="28"/>
      <c r="AA128" s="28"/>
      <c r="AB128" s="28"/>
      <c r="AC128" s="28"/>
      <c r="AD128" s="28"/>
      <c r="AE128" s="28"/>
      <c r="AR128" s="170" t="s">
        <v>124</v>
      </c>
      <c r="AT128" s="170" t="s">
        <v>117</v>
      </c>
      <c r="AU128" s="170" t="s">
        <v>121</v>
      </c>
      <c r="AY128" s="14" t="s">
        <v>113</v>
      </c>
      <c r="BE128" s="171">
        <f t="shared" si="8"/>
        <v>0</v>
      </c>
      <c r="BF128" s="171">
        <f t="shared" si="9"/>
        <v>0</v>
      </c>
      <c r="BG128" s="171">
        <f t="shared" si="10"/>
        <v>0</v>
      </c>
      <c r="BH128" s="171">
        <f t="shared" si="11"/>
        <v>0</v>
      </c>
      <c r="BI128" s="171">
        <f t="shared" si="12"/>
        <v>0</v>
      </c>
      <c r="BJ128" s="14" t="s">
        <v>121</v>
      </c>
      <c r="BK128" s="171">
        <f t="shared" si="13"/>
        <v>0</v>
      </c>
      <c r="BL128" s="14" t="s">
        <v>124</v>
      </c>
      <c r="BM128" s="170" t="s">
        <v>141</v>
      </c>
    </row>
    <row r="129" spans="1:65" s="2" customFormat="1" ht="16.5" customHeight="1">
      <c r="A129" s="28"/>
      <c r="B129" s="158"/>
      <c r="C129" s="172" t="s">
        <v>142</v>
      </c>
      <c r="D129" s="231" t="s">
        <v>143</v>
      </c>
      <c r="E129" s="232"/>
      <c r="F129" s="233"/>
      <c r="G129" s="173" t="s">
        <v>144</v>
      </c>
      <c r="H129" s="174">
        <v>35.1</v>
      </c>
      <c r="I129" s="175"/>
      <c r="J129" s="176"/>
      <c r="K129" s="177">
        <f t="shared" si="1"/>
        <v>0</v>
      </c>
      <c r="L129" s="176"/>
      <c r="M129" s="178"/>
      <c r="N129" s="179" t="s">
        <v>1</v>
      </c>
      <c r="O129" s="166" t="s">
        <v>38</v>
      </c>
      <c r="P129" s="167">
        <f t="shared" si="2"/>
        <v>0</v>
      </c>
      <c r="Q129" s="167">
        <f t="shared" si="3"/>
        <v>0</v>
      </c>
      <c r="R129" s="167">
        <f t="shared" si="4"/>
        <v>0</v>
      </c>
      <c r="S129" s="53"/>
      <c r="T129" s="168">
        <f t="shared" si="5"/>
        <v>0</v>
      </c>
      <c r="U129" s="168">
        <v>1E-3</v>
      </c>
      <c r="V129" s="168">
        <f t="shared" si="6"/>
        <v>3.5099999999999999E-2</v>
      </c>
      <c r="W129" s="168">
        <v>0</v>
      </c>
      <c r="X129" s="169">
        <f t="shared" si="7"/>
        <v>0</v>
      </c>
      <c r="Y129" s="28"/>
      <c r="Z129" s="28"/>
      <c r="AA129" s="28"/>
      <c r="AB129" s="28"/>
      <c r="AC129" s="28"/>
      <c r="AD129" s="28"/>
      <c r="AE129" s="28"/>
      <c r="AR129" s="170" t="s">
        <v>145</v>
      </c>
      <c r="AT129" s="170" t="s">
        <v>110</v>
      </c>
      <c r="AU129" s="170" t="s">
        <v>121</v>
      </c>
      <c r="AY129" s="14" t="s">
        <v>113</v>
      </c>
      <c r="BE129" s="171">
        <f t="shared" si="8"/>
        <v>0</v>
      </c>
      <c r="BF129" s="171">
        <f t="shared" si="9"/>
        <v>0</v>
      </c>
      <c r="BG129" s="171">
        <f t="shared" si="10"/>
        <v>0</v>
      </c>
      <c r="BH129" s="171">
        <f t="shared" si="11"/>
        <v>0</v>
      </c>
      <c r="BI129" s="171">
        <f t="shared" si="12"/>
        <v>0</v>
      </c>
      <c r="BJ129" s="14" t="s">
        <v>121</v>
      </c>
      <c r="BK129" s="171">
        <f t="shared" si="13"/>
        <v>0</v>
      </c>
      <c r="BL129" s="14" t="s">
        <v>145</v>
      </c>
      <c r="BM129" s="170" t="s">
        <v>146</v>
      </c>
    </row>
    <row r="130" spans="1:65" s="2" customFormat="1" ht="16.5" customHeight="1">
      <c r="A130" s="28"/>
      <c r="B130" s="158"/>
      <c r="C130" s="159" t="s">
        <v>123</v>
      </c>
      <c r="D130" s="234" t="s">
        <v>147</v>
      </c>
      <c r="E130" s="235"/>
      <c r="F130" s="236"/>
      <c r="G130" s="160" t="s">
        <v>119</v>
      </c>
      <c r="H130" s="161">
        <v>190</v>
      </c>
      <c r="I130" s="162"/>
      <c r="J130" s="162"/>
      <c r="K130" s="163">
        <f t="shared" si="1"/>
        <v>0</v>
      </c>
      <c r="L130" s="164"/>
      <c r="M130" s="29"/>
      <c r="N130" s="165" t="s">
        <v>1</v>
      </c>
      <c r="O130" s="166" t="s">
        <v>38</v>
      </c>
      <c r="P130" s="167">
        <f t="shared" si="2"/>
        <v>0</v>
      </c>
      <c r="Q130" s="167">
        <f t="shared" si="3"/>
        <v>0</v>
      </c>
      <c r="R130" s="167">
        <f t="shared" si="4"/>
        <v>0</v>
      </c>
      <c r="S130" s="53"/>
      <c r="T130" s="168">
        <f t="shared" si="5"/>
        <v>0</v>
      </c>
      <c r="U130" s="168">
        <v>0</v>
      </c>
      <c r="V130" s="168">
        <f t="shared" si="6"/>
        <v>0</v>
      </c>
      <c r="W130" s="168">
        <v>0</v>
      </c>
      <c r="X130" s="169">
        <f t="shared" si="7"/>
        <v>0</v>
      </c>
      <c r="Y130" s="28"/>
      <c r="Z130" s="28"/>
      <c r="AA130" s="28"/>
      <c r="AB130" s="28"/>
      <c r="AC130" s="28"/>
      <c r="AD130" s="28"/>
      <c r="AE130" s="28"/>
      <c r="AR130" s="170" t="s">
        <v>120</v>
      </c>
      <c r="AT130" s="170" t="s">
        <v>117</v>
      </c>
      <c r="AU130" s="170" t="s">
        <v>121</v>
      </c>
      <c r="AY130" s="14" t="s">
        <v>113</v>
      </c>
      <c r="BE130" s="171">
        <f t="shared" si="8"/>
        <v>0</v>
      </c>
      <c r="BF130" s="171">
        <f t="shared" si="9"/>
        <v>0</v>
      </c>
      <c r="BG130" s="171">
        <f t="shared" si="10"/>
        <v>0</v>
      </c>
      <c r="BH130" s="171">
        <f t="shared" si="11"/>
        <v>0</v>
      </c>
      <c r="BI130" s="171">
        <f t="shared" si="12"/>
        <v>0</v>
      </c>
      <c r="BJ130" s="14" t="s">
        <v>121</v>
      </c>
      <c r="BK130" s="171">
        <f t="shared" si="13"/>
        <v>0</v>
      </c>
      <c r="BL130" s="14" t="s">
        <v>120</v>
      </c>
      <c r="BM130" s="170" t="s">
        <v>148</v>
      </c>
    </row>
    <row r="131" spans="1:65" s="2" customFormat="1" ht="16.5" customHeight="1">
      <c r="A131" s="28"/>
      <c r="B131" s="158"/>
      <c r="C131" s="172" t="s">
        <v>149</v>
      </c>
      <c r="D131" s="231" t="s">
        <v>150</v>
      </c>
      <c r="E131" s="232"/>
      <c r="F131" s="233"/>
      <c r="G131" s="173" t="s">
        <v>119</v>
      </c>
      <c r="H131" s="174">
        <v>190</v>
      </c>
      <c r="I131" s="175"/>
      <c r="J131" s="176"/>
      <c r="K131" s="177">
        <f t="shared" si="1"/>
        <v>0</v>
      </c>
      <c r="L131" s="176"/>
      <c r="M131" s="178"/>
      <c r="N131" s="179" t="s">
        <v>1</v>
      </c>
      <c r="O131" s="166" t="s">
        <v>38</v>
      </c>
      <c r="P131" s="167">
        <f t="shared" si="2"/>
        <v>0</v>
      </c>
      <c r="Q131" s="167">
        <f t="shared" si="3"/>
        <v>0</v>
      </c>
      <c r="R131" s="167">
        <f t="shared" si="4"/>
        <v>0</v>
      </c>
      <c r="S131" s="53"/>
      <c r="T131" s="168">
        <f t="shared" si="5"/>
        <v>0</v>
      </c>
      <c r="U131" s="168">
        <v>4.0000000000000002E-4</v>
      </c>
      <c r="V131" s="168">
        <f t="shared" si="6"/>
        <v>7.5999999999999998E-2</v>
      </c>
      <c r="W131" s="168">
        <v>0</v>
      </c>
      <c r="X131" s="169">
        <f t="shared" si="7"/>
        <v>0</v>
      </c>
      <c r="Y131" s="28"/>
      <c r="Z131" s="28"/>
      <c r="AA131" s="28"/>
      <c r="AB131" s="28"/>
      <c r="AC131" s="28"/>
      <c r="AD131" s="28"/>
      <c r="AE131" s="28"/>
      <c r="AR131" s="170" t="s">
        <v>145</v>
      </c>
      <c r="AT131" s="170" t="s">
        <v>110</v>
      </c>
      <c r="AU131" s="170" t="s">
        <v>121</v>
      </c>
      <c r="AY131" s="14" t="s">
        <v>113</v>
      </c>
      <c r="BE131" s="171">
        <f t="shared" si="8"/>
        <v>0</v>
      </c>
      <c r="BF131" s="171">
        <f t="shared" si="9"/>
        <v>0</v>
      </c>
      <c r="BG131" s="171">
        <f t="shared" si="10"/>
        <v>0</v>
      </c>
      <c r="BH131" s="171">
        <f t="shared" si="11"/>
        <v>0</v>
      </c>
      <c r="BI131" s="171">
        <f t="shared" si="12"/>
        <v>0</v>
      </c>
      <c r="BJ131" s="14" t="s">
        <v>121</v>
      </c>
      <c r="BK131" s="171">
        <f t="shared" si="13"/>
        <v>0</v>
      </c>
      <c r="BL131" s="14" t="s">
        <v>145</v>
      </c>
      <c r="BM131" s="170" t="s">
        <v>151</v>
      </c>
    </row>
    <row r="132" spans="1:65" s="2" customFormat="1" ht="16.5" customHeight="1">
      <c r="A132" s="28"/>
      <c r="B132" s="158"/>
      <c r="C132" s="159" t="s">
        <v>152</v>
      </c>
      <c r="D132" s="234" t="s">
        <v>153</v>
      </c>
      <c r="E132" s="235"/>
      <c r="F132" s="236"/>
      <c r="G132" s="160" t="s">
        <v>119</v>
      </c>
      <c r="H132" s="161">
        <v>60</v>
      </c>
      <c r="I132" s="162"/>
      <c r="J132" s="162"/>
      <c r="K132" s="163">
        <f t="shared" si="1"/>
        <v>0</v>
      </c>
      <c r="L132" s="164"/>
      <c r="M132" s="29"/>
      <c r="N132" s="165" t="s">
        <v>1</v>
      </c>
      <c r="O132" s="166" t="s">
        <v>38</v>
      </c>
      <c r="P132" s="167">
        <f t="shared" si="2"/>
        <v>0</v>
      </c>
      <c r="Q132" s="167">
        <f t="shared" si="3"/>
        <v>0</v>
      </c>
      <c r="R132" s="167">
        <f t="shared" si="4"/>
        <v>0</v>
      </c>
      <c r="S132" s="53"/>
      <c r="T132" s="168">
        <f t="shared" si="5"/>
        <v>0</v>
      </c>
      <c r="U132" s="168">
        <v>0</v>
      </c>
      <c r="V132" s="168">
        <f t="shared" si="6"/>
        <v>0</v>
      </c>
      <c r="W132" s="168">
        <v>0</v>
      </c>
      <c r="X132" s="169">
        <f t="shared" si="7"/>
        <v>0</v>
      </c>
      <c r="Y132" s="28"/>
      <c r="Z132" s="28"/>
      <c r="AA132" s="28"/>
      <c r="AB132" s="28"/>
      <c r="AC132" s="28"/>
      <c r="AD132" s="28"/>
      <c r="AE132" s="28"/>
      <c r="AR132" s="170" t="s">
        <v>120</v>
      </c>
      <c r="AT132" s="170" t="s">
        <v>117</v>
      </c>
      <c r="AU132" s="170" t="s">
        <v>121</v>
      </c>
      <c r="AY132" s="14" t="s">
        <v>113</v>
      </c>
      <c r="BE132" s="171">
        <f t="shared" si="8"/>
        <v>0</v>
      </c>
      <c r="BF132" s="171">
        <f t="shared" si="9"/>
        <v>0</v>
      </c>
      <c r="BG132" s="171">
        <f t="shared" si="10"/>
        <v>0</v>
      </c>
      <c r="BH132" s="171">
        <f t="shared" si="11"/>
        <v>0</v>
      </c>
      <c r="BI132" s="171">
        <f t="shared" si="12"/>
        <v>0</v>
      </c>
      <c r="BJ132" s="14" t="s">
        <v>121</v>
      </c>
      <c r="BK132" s="171">
        <f t="shared" si="13"/>
        <v>0</v>
      </c>
      <c r="BL132" s="14" t="s">
        <v>120</v>
      </c>
      <c r="BM132" s="170" t="s">
        <v>154</v>
      </c>
    </row>
    <row r="133" spans="1:65" s="2" customFormat="1" ht="16.5" customHeight="1">
      <c r="A133" s="28"/>
      <c r="B133" s="158"/>
      <c r="C133" s="172" t="s">
        <v>155</v>
      </c>
      <c r="D133" s="231" t="s">
        <v>156</v>
      </c>
      <c r="E133" s="232"/>
      <c r="F133" s="233"/>
      <c r="G133" s="173" t="s">
        <v>119</v>
      </c>
      <c r="H133" s="174">
        <v>60</v>
      </c>
      <c r="I133" s="175"/>
      <c r="J133" s="176"/>
      <c r="K133" s="177">
        <f t="shared" si="1"/>
        <v>0</v>
      </c>
      <c r="L133" s="176"/>
      <c r="M133" s="178"/>
      <c r="N133" s="179" t="s">
        <v>1</v>
      </c>
      <c r="O133" s="166" t="s">
        <v>38</v>
      </c>
      <c r="P133" s="167">
        <f t="shared" si="2"/>
        <v>0</v>
      </c>
      <c r="Q133" s="167">
        <f t="shared" si="3"/>
        <v>0</v>
      </c>
      <c r="R133" s="167">
        <f t="shared" si="4"/>
        <v>0</v>
      </c>
      <c r="S133" s="53"/>
      <c r="T133" s="168">
        <f t="shared" si="5"/>
        <v>0</v>
      </c>
      <c r="U133" s="168">
        <v>1.6000000000000001E-4</v>
      </c>
      <c r="V133" s="168">
        <f t="shared" si="6"/>
        <v>9.6000000000000009E-3</v>
      </c>
      <c r="W133" s="168">
        <v>0</v>
      </c>
      <c r="X133" s="169">
        <f t="shared" si="7"/>
        <v>0</v>
      </c>
      <c r="Y133" s="28"/>
      <c r="Z133" s="28"/>
      <c r="AA133" s="28"/>
      <c r="AB133" s="28"/>
      <c r="AC133" s="28"/>
      <c r="AD133" s="28"/>
      <c r="AE133" s="28"/>
      <c r="AR133" s="170" t="s">
        <v>145</v>
      </c>
      <c r="AT133" s="170" t="s">
        <v>110</v>
      </c>
      <c r="AU133" s="170" t="s">
        <v>121</v>
      </c>
      <c r="AY133" s="14" t="s">
        <v>113</v>
      </c>
      <c r="BE133" s="171">
        <f t="shared" si="8"/>
        <v>0</v>
      </c>
      <c r="BF133" s="171">
        <f t="shared" si="9"/>
        <v>0</v>
      </c>
      <c r="BG133" s="171">
        <f t="shared" si="10"/>
        <v>0</v>
      </c>
      <c r="BH133" s="171">
        <f t="shared" si="11"/>
        <v>0</v>
      </c>
      <c r="BI133" s="171">
        <f t="shared" si="12"/>
        <v>0</v>
      </c>
      <c r="BJ133" s="14" t="s">
        <v>121</v>
      </c>
      <c r="BK133" s="171">
        <f t="shared" si="13"/>
        <v>0</v>
      </c>
      <c r="BL133" s="14" t="s">
        <v>145</v>
      </c>
      <c r="BM133" s="170" t="s">
        <v>157</v>
      </c>
    </row>
    <row r="134" spans="1:65" s="2" customFormat="1" ht="16.5" customHeight="1">
      <c r="A134" s="28"/>
      <c r="B134" s="158"/>
      <c r="C134" s="159" t="s">
        <v>158</v>
      </c>
      <c r="D134" s="234" t="s">
        <v>159</v>
      </c>
      <c r="E134" s="235"/>
      <c r="F134" s="236"/>
      <c r="G134" s="160" t="s">
        <v>140</v>
      </c>
      <c r="H134" s="161">
        <v>120</v>
      </c>
      <c r="I134" s="162"/>
      <c r="J134" s="162"/>
      <c r="K134" s="163">
        <f t="shared" si="1"/>
        <v>0</v>
      </c>
      <c r="L134" s="164"/>
      <c r="M134" s="29"/>
      <c r="N134" s="165" t="s">
        <v>1</v>
      </c>
      <c r="O134" s="166" t="s">
        <v>38</v>
      </c>
      <c r="P134" s="167">
        <f t="shared" si="2"/>
        <v>0</v>
      </c>
      <c r="Q134" s="167">
        <f t="shared" si="3"/>
        <v>0</v>
      </c>
      <c r="R134" s="167">
        <f t="shared" si="4"/>
        <v>0</v>
      </c>
      <c r="S134" s="53"/>
      <c r="T134" s="168">
        <f t="shared" si="5"/>
        <v>0</v>
      </c>
      <c r="U134" s="168">
        <v>0</v>
      </c>
      <c r="V134" s="168">
        <f t="shared" si="6"/>
        <v>0</v>
      </c>
      <c r="W134" s="168">
        <v>0</v>
      </c>
      <c r="X134" s="169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0" t="s">
        <v>120</v>
      </c>
      <c r="AT134" s="170" t="s">
        <v>117</v>
      </c>
      <c r="AU134" s="170" t="s">
        <v>121</v>
      </c>
      <c r="AY134" s="14" t="s">
        <v>113</v>
      </c>
      <c r="BE134" s="171">
        <f t="shared" si="8"/>
        <v>0</v>
      </c>
      <c r="BF134" s="171">
        <f t="shared" si="9"/>
        <v>0</v>
      </c>
      <c r="BG134" s="171">
        <f t="shared" si="10"/>
        <v>0</v>
      </c>
      <c r="BH134" s="171">
        <f t="shared" si="11"/>
        <v>0</v>
      </c>
      <c r="BI134" s="171">
        <f t="shared" si="12"/>
        <v>0</v>
      </c>
      <c r="BJ134" s="14" t="s">
        <v>121</v>
      </c>
      <c r="BK134" s="171">
        <f t="shared" si="13"/>
        <v>0</v>
      </c>
      <c r="BL134" s="14" t="s">
        <v>120</v>
      </c>
      <c r="BM134" s="170" t="s">
        <v>160</v>
      </c>
    </row>
    <row r="135" spans="1:65" s="2" customFormat="1" ht="16.5" customHeight="1">
      <c r="A135" s="28"/>
      <c r="B135" s="158"/>
      <c r="C135" s="172" t="s">
        <v>161</v>
      </c>
      <c r="D135" s="231" t="s">
        <v>162</v>
      </c>
      <c r="E135" s="232"/>
      <c r="F135" s="233"/>
      <c r="G135" s="173" t="s">
        <v>140</v>
      </c>
      <c r="H135" s="174">
        <v>120</v>
      </c>
      <c r="I135" s="175"/>
      <c r="J135" s="176"/>
      <c r="K135" s="177">
        <f t="shared" si="1"/>
        <v>0</v>
      </c>
      <c r="L135" s="176"/>
      <c r="M135" s="178"/>
      <c r="N135" s="179" t="s">
        <v>1</v>
      </c>
      <c r="O135" s="166" t="s">
        <v>38</v>
      </c>
      <c r="P135" s="167">
        <f t="shared" si="2"/>
        <v>0</v>
      </c>
      <c r="Q135" s="167">
        <f t="shared" si="3"/>
        <v>0</v>
      </c>
      <c r="R135" s="167">
        <f t="shared" si="4"/>
        <v>0</v>
      </c>
      <c r="S135" s="53"/>
      <c r="T135" s="168">
        <f t="shared" si="5"/>
        <v>0</v>
      </c>
      <c r="U135" s="168">
        <v>1.7000000000000001E-4</v>
      </c>
      <c r="V135" s="168">
        <f t="shared" si="6"/>
        <v>2.0400000000000001E-2</v>
      </c>
      <c r="W135" s="168">
        <v>0</v>
      </c>
      <c r="X135" s="169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0" t="s">
        <v>145</v>
      </c>
      <c r="AT135" s="170" t="s">
        <v>110</v>
      </c>
      <c r="AU135" s="170" t="s">
        <v>121</v>
      </c>
      <c r="AY135" s="14" t="s">
        <v>113</v>
      </c>
      <c r="BE135" s="171">
        <f t="shared" si="8"/>
        <v>0</v>
      </c>
      <c r="BF135" s="171">
        <f t="shared" si="9"/>
        <v>0</v>
      </c>
      <c r="BG135" s="171">
        <f t="shared" si="10"/>
        <v>0</v>
      </c>
      <c r="BH135" s="171">
        <f t="shared" si="11"/>
        <v>0</v>
      </c>
      <c r="BI135" s="171">
        <f t="shared" si="12"/>
        <v>0</v>
      </c>
      <c r="BJ135" s="14" t="s">
        <v>121</v>
      </c>
      <c r="BK135" s="171">
        <f t="shared" si="13"/>
        <v>0</v>
      </c>
      <c r="BL135" s="14" t="s">
        <v>145</v>
      </c>
      <c r="BM135" s="170" t="s">
        <v>163</v>
      </c>
    </row>
    <row r="136" spans="1:65" s="2" customFormat="1" ht="16.5" customHeight="1">
      <c r="A136" s="28"/>
      <c r="B136" s="158"/>
      <c r="C136" s="172" t="s">
        <v>164</v>
      </c>
      <c r="D136" s="231" t="s">
        <v>165</v>
      </c>
      <c r="E136" s="232"/>
      <c r="F136" s="233"/>
      <c r="G136" s="173" t="s">
        <v>119</v>
      </c>
      <c r="H136" s="174">
        <v>36</v>
      </c>
      <c r="I136" s="175"/>
      <c r="J136" s="176"/>
      <c r="K136" s="177">
        <f t="shared" si="1"/>
        <v>0</v>
      </c>
      <c r="L136" s="176"/>
      <c r="M136" s="178"/>
      <c r="N136" s="179" t="s">
        <v>1</v>
      </c>
      <c r="O136" s="166" t="s">
        <v>38</v>
      </c>
      <c r="P136" s="167">
        <f t="shared" si="2"/>
        <v>0</v>
      </c>
      <c r="Q136" s="167">
        <f t="shared" si="3"/>
        <v>0</v>
      </c>
      <c r="R136" s="167">
        <f t="shared" si="4"/>
        <v>0</v>
      </c>
      <c r="S136" s="53"/>
      <c r="T136" s="168">
        <f t="shared" si="5"/>
        <v>0</v>
      </c>
      <c r="U136" s="168">
        <v>1.0000000000000001E-5</v>
      </c>
      <c r="V136" s="168">
        <f t="shared" si="6"/>
        <v>3.6000000000000002E-4</v>
      </c>
      <c r="W136" s="168">
        <v>0</v>
      </c>
      <c r="X136" s="169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0" t="s">
        <v>145</v>
      </c>
      <c r="AT136" s="170" t="s">
        <v>110</v>
      </c>
      <c r="AU136" s="170" t="s">
        <v>121</v>
      </c>
      <c r="AY136" s="14" t="s">
        <v>113</v>
      </c>
      <c r="BE136" s="171">
        <f t="shared" si="8"/>
        <v>0</v>
      </c>
      <c r="BF136" s="171">
        <f t="shared" si="9"/>
        <v>0</v>
      </c>
      <c r="BG136" s="171">
        <f t="shared" si="10"/>
        <v>0</v>
      </c>
      <c r="BH136" s="171">
        <f t="shared" si="11"/>
        <v>0</v>
      </c>
      <c r="BI136" s="171">
        <f t="shared" si="12"/>
        <v>0</v>
      </c>
      <c r="BJ136" s="14" t="s">
        <v>121</v>
      </c>
      <c r="BK136" s="171">
        <f t="shared" si="13"/>
        <v>0</v>
      </c>
      <c r="BL136" s="14" t="s">
        <v>145</v>
      </c>
      <c r="BM136" s="170" t="s">
        <v>166</v>
      </c>
    </row>
    <row r="137" spans="1:65" s="2" customFormat="1" ht="16.5" customHeight="1">
      <c r="A137" s="28"/>
      <c r="B137" s="158"/>
      <c r="C137" s="172" t="s">
        <v>167</v>
      </c>
      <c r="D137" s="231" t="s">
        <v>143</v>
      </c>
      <c r="E137" s="232"/>
      <c r="F137" s="233"/>
      <c r="G137" s="173" t="s">
        <v>144</v>
      </c>
      <c r="H137" s="174">
        <v>16.2</v>
      </c>
      <c r="I137" s="175"/>
      <c r="J137" s="176"/>
      <c r="K137" s="177">
        <f t="shared" si="1"/>
        <v>0</v>
      </c>
      <c r="L137" s="176"/>
      <c r="M137" s="178"/>
      <c r="N137" s="179" t="s">
        <v>1</v>
      </c>
      <c r="O137" s="166" t="s">
        <v>38</v>
      </c>
      <c r="P137" s="167">
        <f t="shared" si="2"/>
        <v>0</v>
      </c>
      <c r="Q137" s="167">
        <f t="shared" si="3"/>
        <v>0</v>
      </c>
      <c r="R137" s="167">
        <f t="shared" si="4"/>
        <v>0</v>
      </c>
      <c r="S137" s="53"/>
      <c r="T137" s="168">
        <f t="shared" si="5"/>
        <v>0</v>
      </c>
      <c r="U137" s="168">
        <v>1E-3</v>
      </c>
      <c r="V137" s="168">
        <f t="shared" si="6"/>
        <v>1.6199999999999999E-2</v>
      </c>
      <c r="W137" s="168">
        <v>0</v>
      </c>
      <c r="X137" s="169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0" t="s">
        <v>145</v>
      </c>
      <c r="AT137" s="170" t="s">
        <v>110</v>
      </c>
      <c r="AU137" s="170" t="s">
        <v>121</v>
      </c>
      <c r="AY137" s="14" t="s">
        <v>113</v>
      </c>
      <c r="BE137" s="171">
        <f t="shared" si="8"/>
        <v>0</v>
      </c>
      <c r="BF137" s="171">
        <f t="shared" si="9"/>
        <v>0</v>
      </c>
      <c r="BG137" s="171">
        <f t="shared" si="10"/>
        <v>0</v>
      </c>
      <c r="BH137" s="171">
        <f t="shared" si="11"/>
        <v>0</v>
      </c>
      <c r="BI137" s="171">
        <f t="shared" si="12"/>
        <v>0</v>
      </c>
      <c r="BJ137" s="14" t="s">
        <v>121</v>
      </c>
      <c r="BK137" s="171">
        <f t="shared" si="13"/>
        <v>0</v>
      </c>
      <c r="BL137" s="14" t="s">
        <v>145</v>
      </c>
      <c r="BM137" s="170" t="s">
        <v>168</v>
      </c>
    </row>
    <row r="138" spans="1:65" s="2" customFormat="1" ht="16.5" customHeight="1">
      <c r="A138" s="28"/>
      <c r="B138" s="158"/>
      <c r="C138" s="159" t="s">
        <v>169</v>
      </c>
      <c r="D138" s="234" t="s">
        <v>170</v>
      </c>
      <c r="E138" s="235"/>
      <c r="F138" s="236"/>
      <c r="G138" s="160" t="s">
        <v>119</v>
      </c>
      <c r="H138" s="161">
        <v>14</v>
      </c>
      <c r="I138" s="162"/>
      <c r="J138" s="162"/>
      <c r="K138" s="163">
        <f t="shared" si="1"/>
        <v>0</v>
      </c>
      <c r="L138" s="164"/>
      <c r="M138" s="29"/>
      <c r="N138" s="165" t="s">
        <v>1</v>
      </c>
      <c r="O138" s="166" t="s">
        <v>38</v>
      </c>
      <c r="P138" s="167">
        <f t="shared" si="2"/>
        <v>0</v>
      </c>
      <c r="Q138" s="167">
        <f t="shared" si="3"/>
        <v>0</v>
      </c>
      <c r="R138" s="167">
        <f t="shared" si="4"/>
        <v>0</v>
      </c>
      <c r="S138" s="53"/>
      <c r="T138" s="168">
        <f t="shared" si="5"/>
        <v>0</v>
      </c>
      <c r="U138" s="168">
        <v>0</v>
      </c>
      <c r="V138" s="168">
        <f t="shared" si="6"/>
        <v>0</v>
      </c>
      <c r="W138" s="168">
        <v>0</v>
      </c>
      <c r="X138" s="169">
        <f t="shared" si="7"/>
        <v>0</v>
      </c>
      <c r="Y138" s="28"/>
      <c r="Z138" s="28"/>
      <c r="AA138" s="28"/>
      <c r="AB138" s="28"/>
      <c r="AC138" s="28"/>
      <c r="AD138" s="28"/>
      <c r="AE138" s="28"/>
      <c r="AR138" s="170" t="s">
        <v>120</v>
      </c>
      <c r="AT138" s="170" t="s">
        <v>117</v>
      </c>
      <c r="AU138" s="170" t="s">
        <v>121</v>
      </c>
      <c r="AY138" s="14" t="s">
        <v>113</v>
      </c>
      <c r="BE138" s="171">
        <f t="shared" si="8"/>
        <v>0</v>
      </c>
      <c r="BF138" s="171">
        <f t="shared" si="9"/>
        <v>0</v>
      </c>
      <c r="BG138" s="171">
        <f t="shared" si="10"/>
        <v>0</v>
      </c>
      <c r="BH138" s="171">
        <f t="shared" si="11"/>
        <v>0</v>
      </c>
      <c r="BI138" s="171">
        <f t="shared" si="12"/>
        <v>0</v>
      </c>
      <c r="BJ138" s="14" t="s">
        <v>121</v>
      </c>
      <c r="BK138" s="171">
        <f t="shared" si="13"/>
        <v>0</v>
      </c>
      <c r="BL138" s="14" t="s">
        <v>120</v>
      </c>
      <c r="BM138" s="170" t="s">
        <v>171</v>
      </c>
    </row>
    <row r="139" spans="1:65" s="2" customFormat="1" ht="16.5" customHeight="1">
      <c r="A139" s="28"/>
      <c r="B139" s="158"/>
      <c r="C139" s="172" t="s">
        <v>172</v>
      </c>
      <c r="D139" s="231" t="s">
        <v>173</v>
      </c>
      <c r="E139" s="232"/>
      <c r="F139" s="233"/>
      <c r="G139" s="173" t="s">
        <v>119</v>
      </c>
      <c r="H139" s="174">
        <v>14</v>
      </c>
      <c r="I139" s="175"/>
      <c r="J139" s="176"/>
      <c r="K139" s="177">
        <f t="shared" si="1"/>
        <v>0</v>
      </c>
      <c r="L139" s="176"/>
      <c r="M139" s="178"/>
      <c r="N139" s="179" t="s">
        <v>1</v>
      </c>
      <c r="O139" s="166" t="s">
        <v>38</v>
      </c>
      <c r="P139" s="167">
        <f t="shared" si="2"/>
        <v>0</v>
      </c>
      <c r="Q139" s="167">
        <f t="shared" si="3"/>
        <v>0</v>
      </c>
      <c r="R139" s="167">
        <f t="shared" si="4"/>
        <v>0</v>
      </c>
      <c r="S139" s="53"/>
      <c r="T139" s="168">
        <f t="shared" si="5"/>
        <v>0</v>
      </c>
      <c r="U139" s="168">
        <v>1.7000000000000001E-4</v>
      </c>
      <c r="V139" s="168">
        <f t="shared" si="6"/>
        <v>2.3800000000000002E-3</v>
      </c>
      <c r="W139" s="168">
        <v>0</v>
      </c>
      <c r="X139" s="169">
        <f t="shared" si="7"/>
        <v>0</v>
      </c>
      <c r="Y139" s="28"/>
      <c r="Z139" s="28"/>
      <c r="AA139" s="28"/>
      <c r="AB139" s="28"/>
      <c r="AC139" s="28"/>
      <c r="AD139" s="28"/>
      <c r="AE139" s="28"/>
      <c r="AR139" s="170" t="s">
        <v>145</v>
      </c>
      <c r="AT139" s="170" t="s">
        <v>110</v>
      </c>
      <c r="AU139" s="170" t="s">
        <v>121</v>
      </c>
      <c r="AY139" s="14" t="s">
        <v>113</v>
      </c>
      <c r="BE139" s="171">
        <f t="shared" si="8"/>
        <v>0</v>
      </c>
      <c r="BF139" s="171">
        <f t="shared" si="9"/>
        <v>0</v>
      </c>
      <c r="BG139" s="171">
        <f t="shared" si="10"/>
        <v>0</v>
      </c>
      <c r="BH139" s="171">
        <f t="shared" si="11"/>
        <v>0</v>
      </c>
      <c r="BI139" s="171">
        <f t="shared" si="12"/>
        <v>0</v>
      </c>
      <c r="BJ139" s="14" t="s">
        <v>121</v>
      </c>
      <c r="BK139" s="171">
        <f t="shared" si="13"/>
        <v>0</v>
      </c>
      <c r="BL139" s="14" t="s">
        <v>145</v>
      </c>
      <c r="BM139" s="170" t="s">
        <v>174</v>
      </c>
    </row>
    <row r="140" spans="1:65" s="2" customFormat="1" ht="16.5" customHeight="1">
      <c r="A140" s="28"/>
      <c r="B140" s="158"/>
      <c r="C140" s="159" t="s">
        <v>175</v>
      </c>
      <c r="D140" s="234" t="s">
        <v>176</v>
      </c>
      <c r="E140" s="235"/>
      <c r="F140" s="236"/>
      <c r="G140" s="160" t="s">
        <v>119</v>
      </c>
      <c r="H140" s="161">
        <v>14</v>
      </c>
      <c r="I140" s="162"/>
      <c r="J140" s="162"/>
      <c r="K140" s="163">
        <f t="shared" si="1"/>
        <v>0</v>
      </c>
      <c r="L140" s="164"/>
      <c r="M140" s="29"/>
      <c r="N140" s="165" t="s">
        <v>1</v>
      </c>
      <c r="O140" s="166" t="s">
        <v>38</v>
      </c>
      <c r="P140" s="167">
        <f t="shared" si="2"/>
        <v>0</v>
      </c>
      <c r="Q140" s="167">
        <f t="shared" si="3"/>
        <v>0</v>
      </c>
      <c r="R140" s="167">
        <f t="shared" si="4"/>
        <v>0</v>
      </c>
      <c r="S140" s="53"/>
      <c r="T140" s="168">
        <f t="shared" si="5"/>
        <v>0</v>
      </c>
      <c r="U140" s="168">
        <v>0</v>
      </c>
      <c r="V140" s="168">
        <f t="shared" si="6"/>
        <v>0</v>
      </c>
      <c r="W140" s="168">
        <v>0</v>
      </c>
      <c r="X140" s="169">
        <f t="shared" si="7"/>
        <v>0</v>
      </c>
      <c r="Y140" s="28"/>
      <c r="Z140" s="28"/>
      <c r="AA140" s="28"/>
      <c r="AB140" s="28"/>
      <c r="AC140" s="28"/>
      <c r="AD140" s="28"/>
      <c r="AE140" s="28"/>
      <c r="AR140" s="170" t="s">
        <v>120</v>
      </c>
      <c r="AT140" s="170" t="s">
        <v>117</v>
      </c>
      <c r="AU140" s="170" t="s">
        <v>121</v>
      </c>
      <c r="AY140" s="14" t="s">
        <v>113</v>
      </c>
      <c r="BE140" s="171">
        <f t="shared" si="8"/>
        <v>0</v>
      </c>
      <c r="BF140" s="171">
        <f t="shared" si="9"/>
        <v>0</v>
      </c>
      <c r="BG140" s="171">
        <f t="shared" si="10"/>
        <v>0</v>
      </c>
      <c r="BH140" s="171">
        <f t="shared" si="11"/>
        <v>0</v>
      </c>
      <c r="BI140" s="171">
        <f t="shared" si="12"/>
        <v>0</v>
      </c>
      <c r="BJ140" s="14" t="s">
        <v>121</v>
      </c>
      <c r="BK140" s="171">
        <f t="shared" si="13"/>
        <v>0</v>
      </c>
      <c r="BL140" s="14" t="s">
        <v>120</v>
      </c>
      <c r="BM140" s="170" t="s">
        <v>177</v>
      </c>
    </row>
    <row r="141" spans="1:65" s="2" customFormat="1" ht="16.5" customHeight="1">
      <c r="A141" s="28"/>
      <c r="B141" s="158"/>
      <c r="C141" s="172" t="s">
        <v>178</v>
      </c>
      <c r="D141" s="231" t="s">
        <v>179</v>
      </c>
      <c r="E141" s="232"/>
      <c r="F141" s="233"/>
      <c r="G141" s="173" t="s">
        <v>119</v>
      </c>
      <c r="H141" s="174">
        <v>19</v>
      </c>
      <c r="I141" s="175"/>
      <c r="J141" s="176"/>
      <c r="K141" s="177">
        <f t="shared" si="1"/>
        <v>0</v>
      </c>
      <c r="L141" s="176"/>
      <c r="M141" s="178"/>
      <c r="N141" s="179" t="s">
        <v>1</v>
      </c>
      <c r="O141" s="166" t="s">
        <v>38</v>
      </c>
      <c r="P141" s="167">
        <f t="shared" si="2"/>
        <v>0</v>
      </c>
      <c r="Q141" s="167">
        <f t="shared" si="3"/>
        <v>0</v>
      </c>
      <c r="R141" s="167">
        <f t="shared" si="4"/>
        <v>0</v>
      </c>
      <c r="S141" s="53"/>
      <c r="T141" s="168">
        <f t="shared" si="5"/>
        <v>0</v>
      </c>
      <c r="U141" s="168">
        <v>3.0000000000000001E-5</v>
      </c>
      <c r="V141" s="168">
        <f t="shared" si="6"/>
        <v>5.6999999999999998E-4</v>
      </c>
      <c r="W141" s="168">
        <v>0</v>
      </c>
      <c r="X141" s="169">
        <f t="shared" si="7"/>
        <v>0</v>
      </c>
      <c r="Y141" s="28"/>
      <c r="Z141" s="28"/>
      <c r="AA141" s="28"/>
      <c r="AB141" s="28"/>
      <c r="AC141" s="28"/>
      <c r="AD141" s="28"/>
      <c r="AE141" s="28"/>
      <c r="AR141" s="170" t="s">
        <v>145</v>
      </c>
      <c r="AT141" s="170" t="s">
        <v>110</v>
      </c>
      <c r="AU141" s="170" t="s">
        <v>121</v>
      </c>
      <c r="AY141" s="14" t="s">
        <v>113</v>
      </c>
      <c r="BE141" s="171">
        <f t="shared" si="8"/>
        <v>0</v>
      </c>
      <c r="BF141" s="171">
        <f t="shared" si="9"/>
        <v>0</v>
      </c>
      <c r="BG141" s="171">
        <f t="shared" si="10"/>
        <v>0</v>
      </c>
      <c r="BH141" s="171">
        <f t="shared" si="11"/>
        <v>0</v>
      </c>
      <c r="BI141" s="171">
        <f t="shared" si="12"/>
        <v>0</v>
      </c>
      <c r="BJ141" s="14" t="s">
        <v>121</v>
      </c>
      <c r="BK141" s="171">
        <f t="shared" si="13"/>
        <v>0</v>
      </c>
      <c r="BL141" s="14" t="s">
        <v>145</v>
      </c>
      <c r="BM141" s="170" t="s">
        <v>180</v>
      </c>
    </row>
    <row r="142" spans="1:65" s="2" customFormat="1" ht="16.5" customHeight="1">
      <c r="A142" s="28"/>
      <c r="B142" s="158"/>
      <c r="C142" s="159" t="s">
        <v>8</v>
      </c>
      <c r="D142" s="234" t="s">
        <v>181</v>
      </c>
      <c r="E142" s="235"/>
      <c r="F142" s="236"/>
      <c r="G142" s="160" t="s">
        <v>119</v>
      </c>
      <c r="H142" s="161">
        <v>14</v>
      </c>
      <c r="I142" s="162"/>
      <c r="J142" s="162"/>
      <c r="K142" s="163">
        <f t="shared" si="1"/>
        <v>0</v>
      </c>
      <c r="L142" s="164"/>
      <c r="M142" s="29"/>
      <c r="N142" s="165" t="s">
        <v>1</v>
      </c>
      <c r="O142" s="166" t="s">
        <v>38</v>
      </c>
      <c r="P142" s="167">
        <f t="shared" si="2"/>
        <v>0</v>
      </c>
      <c r="Q142" s="167">
        <f t="shared" si="3"/>
        <v>0</v>
      </c>
      <c r="R142" s="167">
        <f t="shared" si="4"/>
        <v>0</v>
      </c>
      <c r="S142" s="53"/>
      <c r="T142" s="168">
        <f t="shared" si="5"/>
        <v>0</v>
      </c>
      <c r="U142" s="168">
        <v>0</v>
      </c>
      <c r="V142" s="168">
        <f t="shared" si="6"/>
        <v>0</v>
      </c>
      <c r="W142" s="168">
        <v>0</v>
      </c>
      <c r="X142" s="169">
        <f t="shared" si="7"/>
        <v>0</v>
      </c>
      <c r="Y142" s="28"/>
      <c r="Z142" s="28"/>
      <c r="AA142" s="28"/>
      <c r="AB142" s="28"/>
      <c r="AC142" s="28"/>
      <c r="AD142" s="28"/>
      <c r="AE142" s="28"/>
      <c r="AR142" s="170" t="s">
        <v>120</v>
      </c>
      <c r="AT142" s="170" t="s">
        <v>117</v>
      </c>
      <c r="AU142" s="170" t="s">
        <v>121</v>
      </c>
      <c r="AY142" s="14" t="s">
        <v>113</v>
      </c>
      <c r="BE142" s="171">
        <f t="shared" si="8"/>
        <v>0</v>
      </c>
      <c r="BF142" s="171">
        <f t="shared" si="9"/>
        <v>0</v>
      </c>
      <c r="BG142" s="171">
        <f t="shared" si="10"/>
        <v>0</v>
      </c>
      <c r="BH142" s="171">
        <f t="shared" si="11"/>
        <v>0</v>
      </c>
      <c r="BI142" s="171">
        <f t="shared" si="12"/>
        <v>0</v>
      </c>
      <c r="BJ142" s="14" t="s">
        <v>121</v>
      </c>
      <c r="BK142" s="171">
        <f t="shared" si="13"/>
        <v>0</v>
      </c>
      <c r="BL142" s="14" t="s">
        <v>120</v>
      </c>
      <c r="BM142" s="170" t="s">
        <v>182</v>
      </c>
    </row>
    <row r="143" spans="1:65" s="2" customFormat="1" ht="24" customHeight="1">
      <c r="A143" s="28"/>
      <c r="B143" s="158"/>
      <c r="C143" s="172" t="s">
        <v>183</v>
      </c>
      <c r="D143" s="231" t="s">
        <v>184</v>
      </c>
      <c r="E143" s="232"/>
      <c r="F143" s="233"/>
      <c r="G143" s="173" t="s">
        <v>119</v>
      </c>
      <c r="H143" s="174">
        <v>14</v>
      </c>
      <c r="I143" s="175"/>
      <c r="J143" s="176"/>
      <c r="K143" s="177">
        <f t="shared" si="1"/>
        <v>0</v>
      </c>
      <c r="L143" s="176"/>
      <c r="M143" s="178"/>
      <c r="N143" s="179" t="s">
        <v>1</v>
      </c>
      <c r="O143" s="166" t="s">
        <v>38</v>
      </c>
      <c r="P143" s="167">
        <f t="shared" si="2"/>
        <v>0</v>
      </c>
      <c r="Q143" s="167">
        <f t="shared" si="3"/>
        <v>0</v>
      </c>
      <c r="R143" s="167">
        <f t="shared" si="4"/>
        <v>0</v>
      </c>
      <c r="S143" s="53"/>
      <c r="T143" s="168">
        <f t="shared" si="5"/>
        <v>0</v>
      </c>
      <c r="U143" s="168">
        <v>0</v>
      </c>
      <c r="V143" s="168">
        <f t="shared" si="6"/>
        <v>0</v>
      </c>
      <c r="W143" s="168">
        <v>0</v>
      </c>
      <c r="X143" s="169">
        <f t="shared" si="7"/>
        <v>0</v>
      </c>
      <c r="Y143" s="28"/>
      <c r="Z143" s="28"/>
      <c r="AA143" s="28"/>
      <c r="AB143" s="28"/>
      <c r="AC143" s="28"/>
      <c r="AD143" s="28"/>
      <c r="AE143" s="28"/>
      <c r="AR143" s="170" t="s">
        <v>185</v>
      </c>
      <c r="AT143" s="170" t="s">
        <v>110</v>
      </c>
      <c r="AU143" s="170" t="s">
        <v>121</v>
      </c>
      <c r="AY143" s="14" t="s">
        <v>113</v>
      </c>
      <c r="BE143" s="171">
        <f t="shared" si="8"/>
        <v>0</v>
      </c>
      <c r="BF143" s="171">
        <f t="shared" si="9"/>
        <v>0</v>
      </c>
      <c r="BG143" s="171">
        <f t="shared" si="10"/>
        <v>0</v>
      </c>
      <c r="BH143" s="171">
        <f t="shared" si="11"/>
        <v>0</v>
      </c>
      <c r="BI143" s="171">
        <f t="shared" si="12"/>
        <v>0</v>
      </c>
      <c r="BJ143" s="14" t="s">
        <v>121</v>
      </c>
      <c r="BK143" s="171">
        <f t="shared" si="13"/>
        <v>0</v>
      </c>
      <c r="BL143" s="14" t="s">
        <v>120</v>
      </c>
      <c r="BM143" s="170" t="s">
        <v>186</v>
      </c>
    </row>
    <row r="144" spans="1:65" s="2" customFormat="1" ht="48" customHeight="1">
      <c r="A144" s="28"/>
      <c r="B144" s="29"/>
      <c r="C144" s="28"/>
      <c r="D144" s="237" t="s">
        <v>188</v>
      </c>
      <c r="E144" s="237"/>
      <c r="F144" s="237"/>
      <c r="G144" s="28"/>
      <c r="H144" s="28"/>
      <c r="I144" s="87"/>
      <c r="J144" s="87"/>
      <c r="K144" s="28"/>
      <c r="L144" s="28"/>
      <c r="M144" s="29"/>
      <c r="N144" s="180"/>
      <c r="O144" s="181"/>
      <c r="P144" s="53"/>
      <c r="Q144" s="53"/>
      <c r="R144" s="53"/>
      <c r="S144" s="53"/>
      <c r="T144" s="53"/>
      <c r="U144" s="53"/>
      <c r="V144" s="53"/>
      <c r="W144" s="53"/>
      <c r="X144" s="54"/>
      <c r="Y144" s="28"/>
      <c r="Z144" s="28"/>
      <c r="AA144" s="28"/>
      <c r="AB144" s="28"/>
      <c r="AC144" s="28"/>
      <c r="AD144" s="28"/>
      <c r="AE144" s="28"/>
      <c r="AT144" s="14" t="s">
        <v>187</v>
      </c>
      <c r="AU144" s="14" t="s">
        <v>121</v>
      </c>
    </row>
    <row r="145" spans="1:65" s="2" customFormat="1" ht="16.5" customHeight="1">
      <c r="A145" s="28"/>
      <c r="B145" s="158"/>
      <c r="C145" s="159" t="s">
        <v>189</v>
      </c>
      <c r="D145" s="234" t="s">
        <v>190</v>
      </c>
      <c r="E145" s="235"/>
      <c r="F145" s="236"/>
      <c r="G145" s="160" t="s">
        <v>140</v>
      </c>
      <c r="H145" s="161">
        <v>80</v>
      </c>
      <c r="I145" s="162"/>
      <c r="J145" s="162"/>
      <c r="K145" s="163">
        <f t="shared" ref="K145:K154" si="14">ROUND(P145*H145,2)</f>
        <v>0</v>
      </c>
      <c r="L145" s="164"/>
      <c r="M145" s="29"/>
      <c r="N145" s="165" t="s">
        <v>1</v>
      </c>
      <c r="O145" s="166" t="s">
        <v>38</v>
      </c>
      <c r="P145" s="167">
        <f t="shared" ref="P145:P154" si="15">I145+J145</f>
        <v>0</v>
      </c>
      <c r="Q145" s="167">
        <f t="shared" ref="Q145:Q154" si="16">ROUND(I145*H145,2)</f>
        <v>0</v>
      </c>
      <c r="R145" s="167">
        <f t="shared" ref="R145:R154" si="17">ROUND(J145*H145,2)</f>
        <v>0</v>
      </c>
      <c r="S145" s="53"/>
      <c r="T145" s="168">
        <f t="shared" ref="T145:T154" si="18">S145*H145</f>
        <v>0</v>
      </c>
      <c r="U145" s="168">
        <v>0</v>
      </c>
      <c r="V145" s="168">
        <f t="shared" ref="V145:V154" si="19">U145*H145</f>
        <v>0</v>
      </c>
      <c r="W145" s="168">
        <v>0</v>
      </c>
      <c r="X145" s="169">
        <f t="shared" ref="X145:X154" si="20">W145*H145</f>
        <v>0</v>
      </c>
      <c r="Y145" s="28"/>
      <c r="Z145" s="28"/>
      <c r="AA145" s="28"/>
      <c r="AB145" s="28"/>
      <c r="AC145" s="28"/>
      <c r="AD145" s="28"/>
      <c r="AE145" s="28"/>
      <c r="AR145" s="170" t="s">
        <v>120</v>
      </c>
      <c r="AT145" s="170" t="s">
        <v>117</v>
      </c>
      <c r="AU145" s="170" t="s">
        <v>121</v>
      </c>
      <c r="AY145" s="14" t="s">
        <v>113</v>
      </c>
      <c r="BE145" s="171">
        <f t="shared" ref="BE145:BE154" si="21">IF(O145="základná",K145,0)</f>
        <v>0</v>
      </c>
      <c r="BF145" s="171">
        <f t="shared" ref="BF145:BF154" si="22">IF(O145="znížená",K145,0)</f>
        <v>0</v>
      </c>
      <c r="BG145" s="171">
        <f t="shared" ref="BG145:BG154" si="23">IF(O145="zákl. prenesená",K145,0)</f>
        <v>0</v>
      </c>
      <c r="BH145" s="171">
        <f t="shared" ref="BH145:BH154" si="24">IF(O145="zníž. prenesená",K145,0)</f>
        <v>0</v>
      </c>
      <c r="BI145" s="171">
        <f t="shared" ref="BI145:BI154" si="25">IF(O145="nulová",K145,0)</f>
        <v>0</v>
      </c>
      <c r="BJ145" s="14" t="s">
        <v>121</v>
      </c>
      <c r="BK145" s="171">
        <f t="shared" ref="BK145:BK154" si="26">ROUND(P145*H145,2)</f>
        <v>0</v>
      </c>
      <c r="BL145" s="14" t="s">
        <v>120</v>
      </c>
      <c r="BM145" s="170" t="s">
        <v>191</v>
      </c>
    </row>
    <row r="146" spans="1:65" s="2" customFormat="1" ht="16.5" customHeight="1">
      <c r="A146" s="28"/>
      <c r="B146" s="158"/>
      <c r="C146" s="172" t="s">
        <v>192</v>
      </c>
      <c r="D146" s="231" t="s">
        <v>193</v>
      </c>
      <c r="E146" s="232"/>
      <c r="F146" s="233"/>
      <c r="G146" s="173" t="s">
        <v>119</v>
      </c>
      <c r="H146" s="174">
        <v>80</v>
      </c>
      <c r="I146" s="175"/>
      <c r="J146" s="176"/>
      <c r="K146" s="177">
        <f t="shared" si="14"/>
        <v>0</v>
      </c>
      <c r="L146" s="176"/>
      <c r="M146" s="178"/>
      <c r="N146" s="179" t="s">
        <v>1</v>
      </c>
      <c r="O146" s="166" t="s">
        <v>38</v>
      </c>
      <c r="P146" s="167">
        <f t="shared" si="15"/>
        <v>0</v>
      </c>
      <c r="Q146" s="167">
        <f t="shared" si="16"/>
        <v>0</v>
      </c>
      <c r="R146" s="167">
        <f t="shared" si="17"/>
        <v>0</v>
      </c>
      <c r="S146" s="53"/>
      <c r="T146" s="168">
        <f t="shared" si="18"/>
        <v>0</v>
      </c>
      <c r="U146" s="168">
        <v>0</v>
      </c>
      <c r="V146" s="168">
        <f t="shared" si="19"/>
        <v>0</v>
      </c>
      <c r="W146" s="168">
        <v>0</v>
      </c>
      <c r="X146" s="169">
        <f t="shared" si="20"/>
        <v>0</v>
      </c>
      <c r="Y146" s="28"/>
      <c r="Z146" s="28"/>
      <c r="AA146" s="28"/>
      <c r="AB146" s="28"/>
      <c r="AC146" s="28"/>
      <c r="AD146" s="28"/>
      <c r="AE146" s="28"/>
      <c r="AR146" s="170" t="s">
        <v>145</v>
      </c>
      <c r="AT146" s="170" t="s">
        <v>110</v>
      </c>
      <c r="AU146" s="170" t="s">
        <v>121</v>
      </c>
      <c r="AY146" s="14" t="s">
        <v>113</v>
      </c>
      <c r="BE146" s="171">
        <f t="shared" si="21"/>
        <v>0</v>
      </c>
      <c r="BF146" s="171">
        <f t="shared" si="22"/>
        <v>0</v>
      </c>
      <c r="BG146" s="171">
        <f t="shared" si="23"/>
        <v>0</v>
      </c>
      <c r="BH146" s="171">
        <f t="shared" si="24"/>
        <v>0</v>
      </c>
      <c r="BI146" s="171">
        <f t="shared" si="25"/>
        <v>0</v>
      </c>
      <c r="BJ146" s="14" t="s">
        <v>121</v>
      </c>
      <c r="BK146" s="171">
        <f t="shared" si="26"/>
        <v>0</v>
      </c>
      <c r="BL146" s="14" t="s">
        <v>145</v>
      </c>
      <c r="BM146" s="170" t="s">
        <v>194</v>
      </c>
    </row>
    <row r="147" spans="1:65" s="2" customFormat="1" ht="16.5" customHeight="1">
      <c r="A147" s="28"/>
      <c r="B147" s="158"/>
      <c r="C147" s="159" t="s">
        <v>195</v>
      </c>
      <c r="D147" s="234" t="s">
        <v>196</v>
      </c>
      <c r="E147" s="235"/>
      <c r="F147" s="236"/>
      <c r="G147" s="160" t="s">
        <v>119</v>
      </c>
      <c r="H147" s="161">
        <v>62</v>
      </c>
      <c r="I147" s="162"/>
      <c r="J147" s="162"/>
      <c r="K147" s="163">
        <f t="shared" si="14"/>
        <v>0</v>
      </c>
      <c r="L147" s="164"/>
      <c r="M147" s="29"/>
      <c r="N147" s="165" t="s">
        <v>1</v>
      </c>
      <c r="O147" s="166" t="s">
        <v>38</v>
      </c>
      <c r="P147" s="167">
        <f t="shared" si="15"/>
        <v>0</v>
      </c>
      <c r="Q147" s="167">
        <f t="shared" si="16"/>
        <v>0</v>
      </c>
      <c r="R147" s="167">
        <f t="shared" si="17"/>
        <v>0</v>
      </c>
      <c r="S147" s="53"/>
      <c r="T147" s="168">
        <f t="shared" si="18"/>
        <v>0</v>
      </c>
      <c r="U147" s="168">
        <v>0</v>
      </c>
      <c r="V147" s="168">
        <f t="shared" si="19"/>
        <v>0</v>
      </c>
      <c r="W147" s="168">
        <v>0</v>
      </c>
      <c r="X147" s="169">
        <f t="shared" si="20"/>
        <v>0</v>
      </c>
      <c r="Y147" s="28"/>
      <c r="Z147" s="28"/>
      <c r="AA147" s="28"/>
      <c r="AB147" s="28"/>
      <c r="AC147" s="28"/>
      <c r="AD147" s="28"/>
      <c r="AE147" s="28"/>
      <c r="AR147" s="170" t="s">
        <v>120</v>
      </c>
      <c r="AT147" s="170" t="s">
        <v>117</v>
      </c>
      <c r="AU147" s="170" t="s">
        <v>121</v>
      </c>
      <c r="AY147" s="14" t="s">
        <v>113</v>
      </c>
      <c r="BE147" s="171">
        <f t="shared" si="21"/>
        <v>0</v>
      </c>
      <c r="BF147" s="171">
        <f t="shared" si="22"/>
        <v>0</v>
      </c>
      <c r="BG147" s="171">
        <f t="shared" si="23"/>
        <v>0</v>
      </c>
      <c r="BH147" s="171">
        <f t="shared" si="24"/>
        <v>0</v>
      </c>
      <c r="BI147" s="171">
        <f t="shared" si="25"/>
        <v>0</v>
      </c>
      <c r="BJ147" s="14" t="s">
        <v>121</v>
      </c>
      <c r="BK147" s="171">
        <f t="shared" si="26"/>
        <v>0</v>
      </c>
      <c r="BL147" s="14" t="s">
        <v>120</v>
      </c>
      <c r="BM147" s="170" t="s">
        <v>197</v>
      </c>
    </row>
    <row r="148" spans="1:65" s="2" customFormat="1" ht="16.5" customHeight="1">
      <c r="A148" s="28"/>
      <c r="B148" s="158"/>
      <c r="C148" s="172" t="s">
        <v>198</v>
      </c>
      <c r="D148" s="231" t="s">
        <v>199</v>
      </c>
      <c r="E148" s="232"/>
      <c r="F148" s="233"/>
      <c r="G148" s="173" t="s">
        <v>119</v>
      </c>
      <c r="H148" s="174">
        <v>62</v>
      </c>
      <c r="I148" s="175"/>
      <c r="J148" s="176"/>
      <c r="K148" s="177">
        <f t="shared" si="14"/>
        <v>0</v>
      </c>
      <c r="L148" s="176"/>
      <c r="M148" s="178"/>
      <c r="N148" s="179" t="s">
        <v>1</v>
      </c>
      <c r="O148" s="166" t="s">
        <v>38</v>
      </c>
      <c r="P148" s="167">
        <f t="shared" si="15"/>
        <v>0</v>
      </c>
      <c r="Q148" s="167">
        <f t="shared" si="16"/>
        <v>0</v>
      </c>
      <c r="R148" s="167">
        <f t="shared" si="17"/>
        <v>0</v>
      </c>
      <c r="S148" s="53"/>
      <c r="T148" s="168">
        <f t="shared" si="18"/>
        <v>0</v>
      </c>
      <c r="U148" s="168">
        <v>2.1000000000000001E-4</v>
      </c>
      <c r="V148" s="168">
        <f t="shared" si="19"/>
        <v>1.302E-2</v>
      </c>
      <c r="W148" s="168">
        <v>0</v>
      </c>
      <c r="X148" s="169">
        <f t="shared" si="20"/>
        <v>0</v>
      </c>
      <c r="Y148" s="28"/>
      <c r="Z148" s="28"/>
      <c r="AA148" s="28"/>
      <c r="AB148" s="28"/>
      <c r="AC148" s="28"/>
      <c r="AD148" s="28"/>
      <c r="AE148" s="28"/>
      <c r="AR148" s="170" t="s">
        <v>145</v>
      </c>
      <c r="AT148" s="170" t="s">
        <v>110</v>
      </c>
      <c r="AU148" s="170" t="s">
        <v>121</v>
      </c>
      <c r="AY148" s="14" t="s">
        <v>113</v>
      </c>
      <c r="BE148" s="171">
        <f t="shared" si="21"/>
        <v>0</v>
      </c>
      <c r="BF148" s="171">
        <f t="shared" si="22"/>
        <v>0</v>
      </c>
      <c r="BG148" s="171">
        <f t="shared" si="23"/>
        <v>0</v>
      </c>
      <c r="BH148" s="171">
        <f t="shared" si="24"/>
        <v>0</v>
      </c>
      <c r="BI148" s="171">
        <f t="shared" si="25"/>
        <v>0</v>
      </c>
      <c r="BJ148" s="14" t="s">
        <v>121</v>
      </c>
      <c r="BK148" s="171">
        <f t="shared" si="26"/>
        <v>0</v>
      </c>
      <c r="BL148" s="14" t="s">
        <v>145</v>
      </c>
      <c r="BM148" s="170" t="s">
        <v>200</v>
      </c>
    </row>
    <row r="149" spans="1:65" s="2" customFormat="1" ht="16.5" customHeight="1">
      <c r="A149" s="28"/>
      <c r="B149" s="158"/>
      <c r="C149" s="159" t="s">
        <v>201</v>
      </c>
      <c r="D149" s="234" t="s">
        <v>202</v>
      </c>
      <c r="E149" s="235"/>
      <c r="F149" s="236"/>
      <c r="G149" s="160" t="s">
        <v>140</v>
      </c>
      <c r="H149" s="161">
        <v>360</v>
      </c>
      <c r="I149" s="162"/>
      <c r="J149" s="162"/>
      <c r="K149" s="163">
        <f t="shared" si="14"/>
        <v>0</v>
      </c>
      <c r="L149" s="164"/>
      <c r="M149" s="29"/>
      <c r="N149" s="165" t="s">
        <v>1</v>
      </c>
      <c r="O149" s="166" t="s">
        <v>38</v>
      </c>
      <c r="P149" s="167">
        <f t="shared" si="15"/>
        <v>0</v>
      </c>
      <c r="Q149" s="167">
        <f t="shared" si="16"/>
        <v>0</v>
      </c>
      <c r="R149" s="167">
        <f t="shared" si="17"/>
        <v>0</v>
      </c>
      <c r="S149" s="53"/>
      <c r="T149" s="168">
        <f t="shared" si="18"/>
        <v>0</v>
      </c>
      <c r="U149" s="168">
        <v>0</v>
      </c>
      <c r="V149" s="168">
        <f t="shared" si="19"/>
        <v>0</v>
      </c>
      <c r="W149" s="168">
        <v>0</v>
      </c>
      <c r="X149" s="169">
        <f t="shared" si="20"/>
        <v>0</v>
      </c>
      <c r="Y149" s="28"/>
      <c r="Z149" s="28"/>
      <c r="AA149" s="28"/>
      <c r="AB149" s="28"/>
      <c r="AC149" s="28"/>
      <c r="AD149" s="28"/>
      <c r="AE149" s="28"/>
      <c r="AR149" s="170" t="s">
        <v>120</v>
      </c>
      <c r="AT149" s="170" t="s">
        <v>117</v>
      </c>
      <c r="AU149" s="170" t="s">
        <v>121</v>
      </c>
      <c r="AY149" s="14" t="s">
        <v>113</v>
      </c>
      <c r="BE149" s="171">
        <f t="shared" si="21"/>
        <v>0</v>
      </c>
      <c r="BF149" s="171">
        <f t="shared" si="22"/>
        <v>0</v>
      </c>
      <c r="BG149" s="171">
        <f t="shared" si="23"/>
        <v>0</v>
      </c>
      <c r="BH149" s="171">
        <f t="shared" si="24"/>
        <v>0</v>
      </c>
      <c r="BI149" s="171">
        <f t="shared" si="25"/>
        <v>0</v>
      </c>
      <c r="BJ149" s="14" t="s">
        <v>121</v>
      </c>
      <c r="BK149" s="171">
        <f t="shared" si="26"/>
        <v>0</v>
      </c>
      <c r="BL149" s="14" t="s">
        <v>120</v>
      </c>
      <c r="BM149" s="170" t="s">
        <v>203</v>
      </c>
    </row>
    <row r="150" spans="1:65" s="2" customFormat="1" ht="16.5" customHeight="1">
      <c r="A150" s="28"/>
      <c r="B150" s="158"/>
      <c r="C150" s="172" t="s">
        <v>204</v>
      </c>
      <c r="D150" s="231" t="s">
        <v>205</v>
      </c>
      <c r="E150" s="232"/>
      <c r="F150" s="233"/>
      <c r="G150" s="173" t="s">
        <v>144</v>
      </c>
      <c r="H150" s="174">
        <v>339.12</v>
      </c>
      <c r="I150" s="175"/>
      <c r="J150" s="176"/>
      <c r="K150" s="177">
        <f t="shared" si="14"/>
        <v>0</v>
      </c>
      <c r="L150" s="176"/>
      <c r="M150" s="178"/>
      <c r="N150" s="179" t="s">
        <v>1</v>
      </c>
      <c r="O150" s="166" t="s">
        <v>38</v>
      </c>
      <c r="P150" s="167">
        <f t="shared" si="15"/>
        <v>0</v>
      </c>
      <c r="Q150" s="167">
        <f t="shared" si="16"/>
        <v>0</v>
      </c>
      <c r="R150" s="167">
        <f t="shared" si="17"/>
        <v>0</v>
      </c>
      <c r="S150" s="53"/>
      <c r="T150" s="168">
        <f t="shared" si="18"/>
        <v>0</v>
      </c>
      <c r="U150" s="168">
        <v>1E-3</v>
      </c>
      <c r="V150" s="168">
        <f t="shared" si="19"/>
        <v>0.33912000000000003</v>
      </c>
      <c r="W150" s="168">
        <v>0</v>
      </c>
      <c r="X150" s="169">
        <f t="shared" si="20"/>
        <v>0</v>
      </c>
      <c r="Y150" s="28"/>
      <c r="Z150" s="28"/>
      <c r="AA150" s="28"/>
      <c r="AB150" s="28"/>
      <c r="AC150" s="28"/>
      <c r="AD150" s="28"/>
      <c r="AE150" s="28"/>
      <c r="AR150" s="170" t="s">
        <v>145</v>
      </c>
      <c r="AT150" s="170" t="s">
        <v>110</v>
      </c>
      <c r="AU150" s="170" t="s">
        <v>121</v>
      </c>
      <c r="AY150" s="14" t="s">
        <v>113</v>
      </c>
      <c r="BE150" s="171">
        <f t="shared" si="21"/>
        <v>0</v>
      </c>
      <c r="BF150" s="171">
        <f t="shared" si="22"/>
        <v>0</v>
      </c>
      <c r="BG150" s="171">
        <f t="shared" si="23"/>
        <v>0</v>
      </c>
      <c r="BH150" s="171">
        <f t="shared" si="24"/>
        <v>0</v>
      </c>
      <c r="BI150" s="171">
        <f t="shared" si="25"/>
        <v>0</v>
      </c>
      <c r="BJ150" s="14" t="s">
        <v>121</v>
      </c>
      <c r="BK150" s="171">
        <f t="shared" si="26"/>
        <v>0</v>
      </c>
      <c r="BL150" s="14" t="s">
        <v>145</v>
      </c>
      <c r="BM150" s="170" t="s">
        <v>206</v>
      </c>
    </row>
    <row r="151" spans="1:65" s="2" customFormat="1" ht="16.5" customHeight="1">
      <c r="A151" s="28"/>
      <c r="B151" s="158"/>
      <c r="C151" s="159" t="s">
        <v>207</v>
      </c>
      <c r="D151" s="234" t="s">
        <v>208</v>
      </c>
      <c r="E151" s="235"/>
      <c r="F151" s="236"/>
      <c r="G151" s="160" t="s">
        <v>119</v>
      </c>
      <c r="H151" s="161">
        <v>40</v>
      </c>
      <c r="I151" s="162"/>
      <c r="J151" s="162"/>
      <c r="K151" s="163">
        <f t="shared" si="14"/>
        <v>0</v>
      </c>
      <c r="L151" s="164"/>
      <c r="M151" s="29"/>
      <c r="N151" s="165" t="s">
        <v>1</v>
      </c>
      <c r="O151" s="166" t="s">
        <v>38</v>
      </c>
      <c r="P151" s="167">
        <f t="shared" si="15"/>
        <v>0</v>
      </c>
      <c r="Q151" s="167">
        <f t="shared" si="16"/>
        <v>0</v>
      </c>
      <c r="R151" s="167">
        <f t="shared" si="17"/>
        <v>0</v>
      </c>
      <c r="S151" s="53"/>
      <c r="T151" s="168">
        <f t="shared" si="18"/>
        <v>0</v>
      </c>
      <c r="U151" s="168">
        <v>0</v>
      </c>
      <c r="V151" s="168">
        <f t="shared" si="19"/>
        <v>0</v>
      </c>
      <c r="W151" s="168">
        <v>0</v>
      </c>
      <c r="X151" s="169">
        <f t="shared" si="20"/>
        <v>0</v>
      </c>
      <c r="Y151" s="28"/>
      <c r="Z151" s="28"/>
      <c r="AA151" s="28"/>
      <c r="AB151" s="28"/>
      <c r="AC151" s="28"/>
      <c r="AD151" s="28"/>
      <c r="AE151" s="28"/>
      <c r="AR151" s="170" t="s">
        <v>120</v>
      </c>
      <c r="AT151" s="170" t="s">
        <v>117</v>
      </c>
      <c r="AU151" s="170" t="s">
        <v>121</v>
      </c>
      <c r="AY151" s="14" t="s">
        <v>113</v>
      </c>
      <c r="BE151" s="171">
        <f t="shared" si="21"/>
        <v>0</v>
      </c>
      <c r="BF151" s="171">
        <f t="shared" si="22"/>
        <v>0</v>
      </c>
      <c r="BG151" s="171">
        <f t="shared" si="23"/>
        <v>0</v>
      </c>
      <c r="BH151" s="171">
        <f t="shared" si="24"/>
        <v>0</v>
      </c>
      <c r="BI151" s="171">
        <f t="shared" si="25"/>
        <v>0</v>
      </c>
      <c r="BJ151" s="14" t="s">
        <v>121</v>
      </c>
      <c r="BK151" s="171">
        <f t="shared" si="26"/>
        <v>0</v>
      </c>
      <c r="BL151" s="14" t="s">
        <v>120</v>
      </c>
      <c r="BM151" s="170" t="s">
        <v>209</v>
      </c>
    </row>
    <row r="152" spans="1:65" s="2" customFormat="1" ht="16.5" customHeight="1">
      <c r="A152" s="28"/>
      <c r="B152" s="158"/>
      <c r="C152" s="172" t="s">
        <v>210</v>
      </c>
      <c r="D152" s="231" t="s">
        <v>211</v>
      </c>
      <c r="E152" s="232"/>
      <c r="F152" s="233"/>
      <c r="G152" s="173" t="s">
        <v>119</v>
      </c>
      <c r="H152" s="174">
        <v>40</v>
      </c>
      <c r="I152" s="175"/>
      <c r="J152" s="176"/>
      <c r="K152" s="177">
        <f t="shared" si="14"/>
        <v>0</v>
      </c>
      <c r="L152" s="176"/>
      <c r="M152" s="178"/>
      <c r="N152" s="179" t="s">
        <v>1</v>
      </c>
      <c r="O152" s="166" t="s">
        <v>38</v>
      </c>
      <c r="P152" s="167">
        <f t="shared" si="15"/>
        <v>0</v>
      </c>
      <c r="Q152" s="167">
        <f t="shared" si="16"/>
        <v>0</v>
      </c>
      <c r="R152" s="167">
        <f t="shared" si="17"/>
        <v>0</v>
      </c>
      <c r="S152" s="53"/>
      <c r="T152" s="168">
        <f t="shared" si="18"/>
        <v>0</v>
      </c>
      <c r="U152" s="168">
        <v>1.6000000000000001E-4</v>
      </c>
      <c r="V152" s="168">
        <f t="shared" si="19"/>
        <v>6.4000000000000003E-3</v>
      </c>
      <c r="W152" s="168">
        <v>0</v>
      </c>
      <c r="X152" s="169">
        <f t="shared" si="20"/>
        <v>0</v>
      </c>
      <c r="Y152" s="28"/>
      <c r="Z152" s="28"/>
      <c r="AA152" s="28"/>
      <c r="AB152" s="28"/>
      <c r="AC152" s="28"/>
      <c r="AD152" s="28"/>
      <c r="AE152" s="28"/>
      <c r="AR152" s="170" t="s">
        <v>145</v>
      </c>
      <c r="AT152" s="170" t="s">
        <v>110</v>
      </c>
      <c r="AU152" s="170" t="s">
        <v>121</v>
      </c>
      <c r="AY152" s="14" t="s">
        <v>113</v>
      </c>
      <c r="BE152" s="171">
        <f t="shared" si="21"/>
        <v>0</v>
      </c>
      <c r="BF152" s="171">
        <f t="shared" si="22"/>
        <v>0</v>
      </c>
      <c r="BG152" s="171">
        <f t="shared" si="23"/>
        <v>0</v>
      </c>
      <c r="BH152" s="171">
        <f t="shared" si="24"/>
        <v>0</v>
      </c>
      <c r="BI152" s="171">
        <f t="shared" si="25"/>
        <v>0</v>
      </c>
      <c r="BJ152" s="14" t="s">
        <v>121</v>
      </c>
      <c r="BK152" s="171">
        <f t="shared" si="26"/>
        <v>0</v>
      </c>
      <c r="BL152" s="14" t="s">
        <v>145</v>
      </c>
      <c r="BM152" s="170" t="s">
        <v>212</v>
      </c>
    </row>
    <row r="153" spans="1:65" s="2" customFormat="1" ht="16.5" customHeight="1">
      <c r="A153" s="28"/>
      <c r="B153" s="158"/>
      <c r="C153" s="159" t="s">
        <v>213</v>
      </c>
      <c r="D153" s="234" t="s">
        <v>214</v>
      </c>
      <c r="E153" s="235"/>
      <c r="F153" s="236"/>
      <c r="G153" s="160" t="s">
        <v>140</v>
      </c>
      <c r="H153" s="161">
        <v>50</v>
      </c>
      <c r="I153" s="162"/>
      <c r="J153" s="162"/>
      <c r="K153" s="163">
        <f t="shared" si="14"/>
        <v>0</v>
      </c>
      <c r="L153" s="164"/>
      <c r="M153" s="29"/>
      <c r="N153" s="165" t="s">
        <v>1</v>
      </c>
      <c r="O153" s="166" t="s">
        <v>38</v>
      </c>
      <c r="P153" s="167">
        <f t="shared" si="15"/>
        <v>0</v>
      </c>
      <c r="Q153" s="167">
        <f t="shared" si="16"/>
        <v>0</v>
      </c>
      <c r="R153" s="167">
        <f t="shared" si="17"/>
        <v>0</v>
      </c>
      <c r="S153" s="53"/>
      <c r="T153" s="168">
        <f t="shared" si="18"/>
        <v>0</v>
      </c>
      <c r="U153" s="168">
        <v>0</v>
      </c>
      <c r="V153" s="168">
        <f t="shared" si="19"/>
        <v>0</v>
      </c>
      <c r="W153" s="168">
        <v>0</v>
      </c>
      <c r="X153" s="169">
        <f t="shared" si="20"/>
        <v>0</v>
      </c>
      <c r="Y153" s="28"/>
      <c r="Z153" s="28"/>
      <c r="AA153" s="28"/>
      <c r="AB153" s="28"/>
      <c r="AC153" s="28"/>
      <c r="AD153" s="28"/>
      <c r="AE153" s="28"/>
      <c r="AR153" s="170" t="s">
        <v>120</v>
      </c>
      <c r="AT153" s="170" t="s">
        <v>117</v>
      </c>
      <c r="AU153" s="170" t="s">
        <v>121</v>
      </c>
      <c r="AY153" s="14" t="s">
        <v>113</v>
      </c>
      <c r="BE153" s="171">
        <f t="shared" si="21"/>
        <v>0</v>
      </c>
      <c r="BF153" s="171">
        <f t="shared" si="22"/>
        <v>0</v>
      </c>
      <c r="BG153" s="171">
        <f t="shared" si="23"/>
        <v>0</v>
      </c>
      <c r="BH153" s="171">
        <f t="shared" si="24"/>
        <v>0</v>
      </c>
      <c r="BI153" s="171">
        <f t="shared" si="25"/>
        <v>0</v>
      </c>
      <c r="BJ153" s="14" t="s">
        <v>121</v>
      </c>
      <c r="BK153" s="171">
        <f t="shared" si="26"/>
        <v>0</v>
      </c>
      <c r="BL153" s="14" t="s">
        <v>120</v>
      </c>
      <c r="BM153" s="170" t="s">
        <v>215</v>
      </c>
    </row>
    <row r="154" spans="1:65" s="2" customFormat="1" ht="16.5" customHeight="1">
      <c r="A154" s="28"/>
      <c r="B154" s="158"/>
      <c r="C154" s="172" t="s">
        <v>216</v>
      </c>
      <c r="D154" s="231" t="s">
        <v>217</v>
      </c>
      <c r="E154" s="232"/>
      <c r="F154" s="233"/>
      <c r="G154" s="173" t="s">
        <v>144</v>
      </c>
      <c r="H154" s="174">
        <v>22</v>
      </c>
      <c r="I154" s="175"/>
      <c r="J154" s="176"/>
      <c r="K154" s="177">
        <f t="shared" si="14"/>
        <v>0</v>
      </c>
      <c r="L154" s="176"/>
      <c r="M154" s="178"/>
      <c r="N154" s="179" t="s">
        <v>1</v>
      </c>
      <c r="O154" s="166" t="s">
        <v>38</v>
      </c>
      <c r="P154" s="167">
        <f t="shared" si="15"/>
        <v>0</v>
      </c>
      <c r="Q154" s="167">
        <f t="shared" si="16"/>
        <v>0</v>
      </c>
      <c r="R154" s="167">
        <f t="shared" si="17"/>
        <v>0</v>
      </c>
      <c r="S154" s="53"/>
      <c r="T154" s="168">
        <f t="shared" si="18"/>
        <v>0</v>
      </c>
      <c r="U154" s="168">
        <v>1E-3</v>
      </c>
      <c r="V154" s="168">
        <f t="shared" si="19"/>
        <v>2.1999999999999999E-2</v>
      </c>
      <c r="W154" s="168">
        <v>0</v>
      </c>
      <c r="X154" s="169">
        <f t="shared" si="20"/>
        <v>0</v>
      </c>
      <c r="Y154" s="28"/>
      <c r="Z154" s="28"/>
      <c r="AA154" s="28"/>
      <c r="AB154" s="28"/>
      <c r="AC154" s="28"/>
      <c r="AD154" s="28"/>
      <c r="AE154" s="28"/>
      <c r="AR154" s="170" t="s">
        <v>145</v>
      </c>
      <c r="AT154" s="170" t="s">
        <v>110</v>
      </c>
      <c r="AU154" s="170" t="s">
        <v>121</v>
      </c>
      <c r="AY154" s="14" t="s">
        <v>113</v>
      </c>
      <c r="BE154" s="171">
        <f t="shared" si="21"/>
        <v>0</v>
      </c>
      <c r="BF154" s="171">
        <f t="shared" si="22"/>
        <v>0</v>
      </c>
      <c r="BG154" s="171">
        <f t="shared" si="23"/>
        <v>0</v>
      </c>
      <c r="BH154" s="171">
        <f t="shared" si="24"/>
        <v>0</v>
      </c>
      <c r="BI154" s="171">
        <f t="shared" si="25"/>
        <v>0</v>
      </c>
      <c r="BJ154" s="14" t="s">
        <v>121</v>
      </c>
      <c r="BK154" s="171">
        <f t="shared" si="26"/>
        <v>0</v>
      </c>
      <c r="BL154" s="14" t="s">
        <v>145</v>
      </c>
      <c r="BM154" s="170" t="s">
        <v>218</v>
      </c>
    </row>
    <row r="155" spans="1:65" s="12" customFormat="1" ht="22.9" customHeight="1">
      <c r="B155" s="144"/>
      <c r="D155" s="145" t="s">
        <v>73</v>
      </c>
      <c r="E155" s="156" t="s">
        <v>219</v>
      </c>
      <c r="F155" s="156" t="s">
        <v>220</v>
      </c>
      <c r="I155" s="147"/>
      <c r="J155" s="147"/>
      <c r="K155" s="157">
        <f>BK155</f>
        <v>0</v>
      </c>
      <c r="M155" s="144"/>
      <c r="N155" s="149"/>
      <c r="O155" s="150"/>
      <c r="P155" s="150"/>
      <c r="Q155" s="151">
        <f>Q156</f>
        <v>0</v>
      </c>
      <c r="R155" s="151">
        <f>R156</f>
        <v>0</v>
      </c>
      <c r="S155" s="150"/>
      <c r="T155" s="152">
        <f>T156</f>
        <v>0</v>
      </c>
      <c r="U155" s="150"/>
      <c r="V155" s="152">
        <f>V156</f>
        <v>0</v>
      </c>
      <c r="W155" s="150"/>
      <c r="X155" s="153">
        <f>X156</f>
        <v>0</v>
      </c>
      <c r="AR155" s="145" t="s">
        <v>112</v>
      </c>
      <c r="AT155" s="154" t="s">
        <v>73</v>
      </c>
      <c r="AU155" s="154" t="s">
        <v>79</v>
      </c>
      <c r="AY155" s="145" t="s">
        <v>113</v>
      </c>
      <c r="BK155" s="155">
        <f>BK156</f>
        <v>0</v>
      </c>
    </row>
    <row r="156" spans="1:65" s="2" customFormat="1" ht="16.5" customHeight="1">
      <c r="A156" s="28"/>
      <c r="B156" s="158"/>
      <c r="C156" s="159" t="s">
        <v>221</v>
      </c>
      <c r="D156" s="234" t="s">
        <v>222</v>
      </c>
      <c r="E156" s="235"/>
      <c r="F156" s="236"/>
      <c r="G156" s="160" t="s">
        <v>223</v>
      </c>
      <c r="H156" s="161">
        <v>1</v>
      </c>
      <c r="I156" s="162"/>
      <c r="J156" s="162"/>
      <c r="K156" s="163">
        <f>ROUND(P156*H156,2)</f>
        <v>0</v>
      </c>
      <c r="L156" s="164"/>
      <c r="M156" s="29"/>
      <c r="N156" s="182" t="s">
        <v>1</v>
      </c>
      <c r="O156" s="183" t="s">
        <v>38</v>
      </c>
      <c r="P156" s="184">
        <f>I156+J156</f>
        <v>0</v>
      </c>
      <c r="Q156" s="184">
        <f>ROUND(I156*H156,2)</f>
        <v>0</v>
      </c>
      <c r="R156" s="184">
        <f>ROUND(J156*H156,2)</f>
        <v>0</v>
      </c>
      <c r="S156" s="185"/>
      <c r="T156" s="186">
        <f>S156*H156</f>
        <v>0</v>
      </c>
      <c r="U156" s="186">
        <v>0</v>
      </c>
      <c r="V156" s="186">
        <f>U156*H156</f>
        <v>0</v>
      </c>
      <c r="W156" s="186">
        <v>0</v>
      </c>
      <c r="X156" s="187">
        <f>W156*H156</f>
        <v>0</v>
      </c>
      <c r="Y156" s="28"/>
      <c r="Z156" s="28"/>
      <c r="AA156" s="28"/>
      <c r="AB156" s="28"/>
      <c r="AC156" s="28"/>
      <c r="AD156" s="28"/>
      <c r="AE156" s="28"/>
      <c r="AR156" s="170" t="s">
        <v>120</v>
      </c>
      <c r="AT156" s="170" t="s">
        <v>117</v>
      </c>
      <c r="AU156" s="170" t="s">
        <v>121</v>
      </c>
      <c r="AY156" s="14" t="s">
        <v>113</v>
      </c>
      <c r="BE156" s="171">
        <f>IF(O156="základná",K156,0)</f>
        <v>0</v>
      </c>
      <c r="BF156" s="171">
        <f>IF(O156="znížená",K156,0)</f>
        <v>0</v>
      </c>
      <c r="BG156" s="171">
        <f>IF(O156="zákl. prenesená",K156,0)</f>
        <v>0</v>
      </c>
      <c r="BH156" s="171">
        <f>IF(O156="zníž. prenesená",K156,0)</f>
        <v>0</v>
      </c>
      <c r="BI156" s="171">
        <f>IF(O156="nulová",K156,0)</f>
        <v>0</v>
      </c>
      <c r="BJ156" s="14" t="s">
        <v>121</v>
      </c>
      <c r="BK156" s="171">
        <f>ROUND(P156*H156,2)</f>
        <v>0</v>
      </c>
      <c r="BL156" s="14" t="s">
        <v>120</v>
      </c>
      <c r="BM156" s="170" t="s">
        <v>224</v>
      </c>
    </row>
    <row r="157" spans="1:65" s="2" customFormat="1" ht="6.95" customHeight="1">
      <c r="A157" s="28"/>
      <c r="B157" s="43"/>
      <c r="C157" s="44"/>
      <c r="D157" s="44"/>
      <c r="E157" s="44"/>
      <c r="F157" s="44"/>
      <c r="G157" s="44"/>
      <c r="H157" s="44"/>
      <c r="I157" s="113"/>
      <c r="J157" s="113"/>
      <c r="K157" s="44"/>
      <c r="L157" s="44"/>
      <c r="M157" s="29"/>
      <c r="N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</row>
  </sheetData>
  <mergeCells count="44">
    <mergeCell ref="M2:Z2"/>
    <mergeCell ref="E7:H7"/>
    <mergeCell ref="E16:H16"/>
    <mergeCell ref="E25:H25"/>
    <mergeCell ref="E85:H85"/>
    <mergeCell ref="E107:H107"/>
    <mergeCell ref="D114:F114"/>
    <mergeCell ref="D119:F119"/>
    <mergeCell ref="D120:F120"/>
    <mergeCell ref="D121:F121"/>
    <mergeCell ref="D122:F122"/>
    <mergeCell ref="D123:F123"/>
    <mergeCell ref="D124:F124"/>
    <mergeCell ref="D125:F125"/>
    <mergeCell ref="D126:F126"/>
    <mergeCell ref="D127:F127"/>
    <mergeCell ref="D128:F128"/>
    <mergeCell ref="D129:F129"/>
    <mergeCell ref="D130:F130"/>
    <mergeCell ref="D131:F131"/>
    <mergeCell ref="D132:F132"/>
    <mergeCell ref="D133:F133"/>
    <mergeCell ref="D134:F134"/>
    <mergeCell ref="D135:F135"/>
    <mergeCell ref="D136:F136"/>
    <mergeCell ref="D137:F137"/>
    <mergeCell ref="D138:F138"/>
    <mergeCell ref="D139:F139"/>
    <mergeCell ref="D140:F140"/>
    <mergeCell ref="D141:F141"/>
    <mergeCell ref="D142:F142"/>
    <mergeCell ref="D143:F143"/>
    <mergeCell ref="D144:F144"/>
    <mergeCell ref="D145:F145"/>
    <mergeCell ref="D146:F146"/>
    <mergeCell ref="D152:F152"/>
    <mergeCell ref="D153:F153"/>
    <mergeCell ref="D154:F154"/>
    <mergeCell ref="D156:F156"/>
    <mergeCell ref="D147:F147"/>
    <mergeCell ref="D148:F148"/>
    <mergeCell ref="D149:F149"/>
    <mergeCell ref="D150:F150"/>
    <mergeCell ref="D151:F15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E42 - URGENTNÝ PRÍJEM -  ...</vt:lpstr>
      <vt:lpstr>'E42 - URGENTNÝ PRÍJEM -  ...'!Názvy_tisku</vt:lpstr>
      <vt:lpstr>'Rekapitulácia stavby'!Názvy_tisku</vt:lpstr>
      <vt:lpstr>'E42 - URGENTNÝ PRÍJEM -  ...'!Oblast_tisku</vt:lpstr>
      <vt:lpstr>'Rekapitulácia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Windows User Account</cp:lastModifiedBy>
  <dcterms:created xsi:type="dcterms:W3CDTF">2019-11-13T08:38:47Z</dcterms:created>
  <dcterms:modified xsi:type="dcterms:W3CDTF">2020-04-04T20:15:57Z</dcterms:modified>
</cp:coreProperties>
</file>