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C:\Users\tibika\Disk Google\2019\Rozpočet Nemocnika Urbaník\Urgent\Final\Zadanie\"/>
    </mc:Choice>
  </mc:AlternateContent>
  <xr:revisionPtr revIDLastSave="0" documentId="13_ncr:1_{1200289C-684C-499F-9622-D1A9D7B45D09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Rekapitulácia stavby" sheetId="1" r:id="rId1"/>
    <sheet name="SO03 - URGENTNÝ PRÍJEM - ..." sheetId="2" r:id="rId2"/>
  </sheets>
  <definedNames>
    <definedName name="_xlnm._FilterDatabase" localSheetId="1" hidden="1">'SO03 - URGENTNÝ PRÍJEM - ...'!$C$115:$L$184</definedName>
    <definedName name="_xlnm.Print_Titles" localSheetId="0">'Rekapitulácia stavby'!$92:$92</definedName>
    <definedName name="_xlnm.Print_Titles" localSheetId="1">'SO03 - URGENTNÝ PRÍJEM - ...'!$115:$115</definedName>
    <definedName name="_xlnm.Print_Area" localSheetId="0">'Rekapitulácia stavby'!$D$4:$AO$76,'Rekapitulácia stavby'!$C$82:$AQ$96</definedName>
    <definedName name="_xlnm.Print_Area" localSheetId="1">'SO03 - URGENTNÝ PRÍJEM - ...'!$C$4:$K$76,'SO03 - URGENTNÝ PRÍJEM - ...'!$C$82:$K$99,'SO03 - URGENTNÝ PRÍJEM - ...'!$C$105:$L$184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7" i="2" l="1"/>
  <c r="K36" i="2"/>
  <c r="BA95" i="1"/>
  <c r="K35" i="2"/>
  <c r="AZ95" i="1" s="1"/>
  <c r="BI184" i="2"/>
  <c r="BH184" i="2"/>
  <c r="BG184" i="2"/>
  <c r="BE184" i="2"/>
  <c r="R184" i="2"/>
  <c r="R183" i="2"/>
  <c r="Q184" i="2"/>
  <c r="Q183" i="2" s="1"/>
  <c r="I98" i="2" s="1"/>
  <c r="X184" i="2"/>
  <c r="X183" i="2"/>
  <c r="V184" i="2"/>
  <c r="V183" i="2" s="1"/>
  <c r="T184" i="2"/>
  <c r="T183" i="2"/>
  <c r="P184" i="2"/>
  <c r="BK184" i="2" s="1"/>
  <c r="BK183" i="2" s="1"/>
  <c r="K183" i="2"/>
  <c r="K98" i="2" s="1"/>
  <c r="K184" i="2"/>
  <c r="BF184" i="2" s="1"/>
  <c r="J98" i="2"/>
  <c r="BI182" i="2"/>
  <c r="BH182" i="2"/>
  <c r="BG182" i="2"/>
  <c r="BE182" i="2"/>
  <c r="R182" i="2"/>
  <c r="Q182" i="2"/>
  <c r="X182" i="2"/>
  <c r="V182" i="2"/>
  <c r="T182" i="2"/>
  <c r="P182" i="2"/>
  <c r="BK182" i="2"/>
  <c r="K182" i="2"/>
  <c r="BF182" i="2" s="1"/>
  <c r="BI181" i="2"/>
  <c r="BH181" i="2"/>
  <c r="BG181" i="2"/>
  <c r="BE181" i="2"/>
  <c r="R181" i="2"/>
  <c r="Q181" i="2"/>
  <c r="X181" i="2"/>
  <c r="V181" i="2"/>
  <c r="T181" i="2"/>
  <c r="P181" i="2"/>
  <c r="K181" i="2" s="1"/>
  <c r="BF181" i="2" s="1"/>
  <c r="BK181" i="2"/>
  <c r="BI180" i="2"/>
  <c r="BH180" i="2"/>
  <c r="BG180" i="2"/>
  <c r="BE180" i="2"/>
  <c r="R180" i="2"/>
  <c r="Q180" i="2"/>
  <c r="X180" i="2"/>
  <c r="V180" i="2"/>
  <c r="T180" i="2"/>
  <c r="P180" i="2"/>
  <c r="BI179" i="2"/>
  <c r="BH179" i="2"/>
  <c r="BG179" i="2"/>
  <c r="BE179" i="2"/>
  <c r="R179" i="2"/>
  <c r="Q179" i="2"/>
  <c r="X179" i="2"/>
  <c r="V179" i="2"/>
  <c r="T179" i="2"/>
  <c r="P179" i="2"/>
  <c r="BK179" i="2"/>
  <c r="K179" i="2"/>
  <c r="BF179" i="2"/>
  <c r="BI178" i="2"/>
  <c r="BH178" i="2"/>
  <c r="BG178" i="2"/>
  <c r="BE178" i="2"/>
  <c r="R178" i="2"/>
  <c r="Q178" i="2"/>
  <c r="X178" i="2"/>
  <c r="V178" i="2"/>
  <c r="T178" i="2"/>
  <c r="P178" i="2"/>
  <c r="BK178" i="2"/>
  <c r="K178" i="2"/>
  <c r="BF178" i="2" s="1"/>
  <c r="BI176" i="2"/>
  <c r="BH176" i="2"/>
  <c r="BG176" i="2"/>
  <c r="BE176" i="2"/>
  <c r="R176" i="2"/>
  <c r="Q176" i="2"/>
  <c r="X176" i="2"/>
  <c r="V176" i="2"/>
  <c r="T176" i="2"/>
  <c r="P176" i="2"/>
  <c r="K176" i="2" s="1"/>
  <c r="BF176" i="2" s="1"/>
  <c r="BK176" i="2"/>
  <c r="BI175" i="2"/>
  <c r="BH175" i="2"/>
  <c r="BG175" i="2"/>
  <c r="BE175" i="2"/>
  <c r="R175" i="2"/>
  <c r="Q175" i="2"/>
  <c r="X175" i="2"/>
  <c r="V175" i="2"/>
  <c r="T175" i="2"/>
  <c r="P175" i="2"/>
  <c r="BI174" i="2"/>
  <c r="BH174" i="2"/>
  <c r="BG174" i="2"/>
  <c r="BE174" i="2"/>
  <c r="R174" i="2"/>
  <c r="Q174" i="2"/>
  <c r="X174" i="2"/>
  <c r="V174" i="2"/>
  <c r="T174" i="2"/>
  <c r="P174" i="2"/>
  <c r="BK174" i="2"/>
  <c r="K174" i="2"/>
  <c r="BF174" i="2"/>
  <c r="BI173" i="2"/>
  <c r="BH173" i="2"/>
  <c r="BG173" i="2"/>
  <c r="BE173" i="2"/>
  <c r="R173" i="2"/>
  <c r="Q173" i="2"/>
  <c r="X173" i="2"/>
  <c r="V173" i="2"/>
  <c r="T173" i="2"/>
  <c r="P173" i="2"/>
  <c r="BK173" i="2"/>
  <c r="K173" i="2"/>
  <c r="BF173" i="2" s="1"/>
  <c r="BI172" i="2"/>
  <c r="BH172" i="2"/>
  <c r="BG172" i="2"/>
  <c r="BE172" i="2"/>
  <c r="R172" i="2"/>
  <c r="Q172" i="2"/>
  <c r="X172" i="2"/>
  <c r="V172" i="2"/>
  <c r="T172" i="2"/>
  <c r="P172" i="2"/>
  <c r="K172" i="2" s="1"/>
  <c r="BF172" i="2" s="1"/>
  <c r="BK172" i="2"/>
  <c r="BI171" i="2"/>
  <c r="BH171" i="2"/>
  <c r="BG171" i="2"/>
  <c r="BE171" i="2"/>
  <c r="R171" i="2"/>
  <c r="Q171" i="2"/>
  <c r="X171" i="2"/>
  <c r="V171" i="2"/>
  <c r="T171" i="2"/>
  <c r="P171" i="2"/>
  <c r="BI170" i="2"/>
  <c r="BH170" i="2"/>
  <c r="BG170" i="2"/>
  <c r="BE170" i="2"/>
  <c r="R170" i="2"/>
  <c r="Q170" i="2"/>
  <c r="X170" i="2"/>
  <c r="V170" i="2"/>
  <c r="T170" i="2"/>
  <c r="P170" i="2"/>
  <c r="BK170" i="2"/>
  <c r="K170" i="2"/>
  <c r="BF170" i="2"/>
  <c r="BI169" i="2"/>
  <c r="BH169" i="2"/>
  <c r="BG169" i="2"/>
  <c r="BE169" i="2"/>
  <c r="R169" i="2"/>
  <c r="Q169" i="2"/>
  <c r="Q168" i="2" s="1"/>
  <c r="I97" i="2" s="1"/>
  <c r="X169" i="2"/>
  <c r="V169" i="2"/>
  <c r="V168" i="2"/>
  <c r="T169" i="2"/>
  <c r="P169" i="2"/>
  <c r="K169" i="2" s="1"/>
  <c r="BF169" i="2" s="1"/>
  <c r="BK169" i="2"/>
  <c r="BI167" i="2"/>
  <c r="BH167" i="2"/>
  <c r="BG167" i="2"/>
  <c r="BE167" i="2"/>
  <c r="R167" i="2"/>
  <c r="Q167" i="2"/>
  <c r="X167" i="2"/>
  <c r="V167" i="2"/>
  <c r="T167" i="2"/>
  <c r="P167" i="2"/>
  <c r="BK167" i="2"/>
  <c r="K167" i="2"/>
  <c r="BF167" i="2" s="1"/>
  <c r="BI166" i="2"/>
  <c r="BH166" i="2"/>
  <c r="BG166" i="2"/>
  <c r="BE166" i="2"/>
  <c r="R166" i="2"/>
  <c r="Q166" i="2"/>
  <c r="X166" i="2"/>
  <c r="V166" i="2"/>
  <c r="T166" i="2"/>
  <c r="P166" i="2"/>
  <c r="K166" i="2" s="1"/>
  <c r="BF166" i="2" s="1"/>
  <c r="BK166" i="2"/>
  <c r="BI165" i="2"/>
  <c r="BH165" i="2"/>
  <c r="BG165" i="2"/>
  <c r="BE165" i="2"/>
  <c r="R165" i="2"/>
  <c r="Q165" i="2"/>
  <c r="X165" i="2"/>
  <c r="V165" i="2"/>
  <c r="T165" i="2"/>
  <c r="P165" i="2"/>
  <c r="K165" i="2" s="1"/>
  <c r="BF165" i="2" s="1"/>
  <c r="BK165" i="2"/>
  <c r="BI164" i="2"/>
  <c r="BH164" i="2"/>
  <c r="BG164" i="2"/>
  <c r="BE164" i="2"/>
  <c r="R164" i="2"/>
  <c r="Q164" i="2"/>
  <c r="X164" i="2"/>
  <c r="V164" i="2"/>
  <c r="T164" i="2"/>
  <c r="P164" i="2"/>
  <c r="BK164" i="2" s="1"/>
  <c r="K164" i="2"/>
  <c r="BF164" i="2" s="1"/>
  <c r="BI163" i="2"/>
  <c r="BH163" i="2"/>
  <c r="BG163" i="2"/>
  <c r="BE163" i="2"/>
  <c r="R163" i="2"/>
  <c r="Q163" i="2"/>
  <c r="X163" i="2"/>
  <c r="V163" i="2"/>
  <c r="T163" i="2"/>
  <c r="P163" i="2"/>
  <c r="BK163" i="2"/>
  <c r="K163" i="2"/>
  <c r="BF163" i="2"/>
  <c r="BI162" i="2"/>
  <c r="BH162" i="2"/>
  <c r="BG162" i="2"/>
  <c r="BE162" i="2"/>
  <c r="R162" i="2"/>
  <c r="Q162" i="2"/>
  <c r="X162" i="2"/>
  <c r="V162" i="2"/>
  <c r="T162" i="2"/>
  <c r="P162" i="2"/>
  <c r="BK162" i="2" s="1"/>
  <c r="BI161" i="2"/>
  <c r="BH161" i="2"/>
  <c r="BG161" i="2"/>
  <c r="BE161" i="2"/>
  <c r="R161" i="2"/>
  <c r="Q161" i="2"/>
  <c r="X161" i="2"/>
  <c r="V161" i="2"/>
  <c r="T161" i="2"/>
  <c r="P161" i="2"/>
  <c r="K161" i="2" s="1"/>
  <c r="BF161" i="2" s="1"/>
  <c r="BI160" i="2"/>
  <c r="BH160" i="2"/>
  <c r="BG160" i="2"/>
  <c r="BE160" i="2"/>
  <c r="R160" i="2"/>
  <c r="Q160" i="2"/>
  <c r="X160" i="2"/>
  <c r="V160" i="2"/>
  <c r="T160" i="2"/>
  <c r="P160" i="2"/>
  <c r="BK160" i="2" s="1"/>
  <c r="BI159" i="2"/>
  <c r="BH159" i="2"/>
  <c r="BG159" i="2"/>
  <c r="BE159" i="2"/>
  <c r="R159" i="2"/>
  <c r="Q159" i="2"/>
  <c r="X159" i="2"/>
  <c r="V159" i="2"/>
  <c r="T159" i="2"/>
  <c r="P159" i="2"/>
  <c r="BK159" i="2"/>
  <c r="K159" i="2"/>
  <c r="BF159" i="2"/>
  <c r="BI158" i="2"/>
  <c r="BH158" i="2"/>
  <c r="BG158" i="2"/>
  <c r="BE158" i="2"/>
  <c r="R158" i="2"/>
  <c r="Q158" i="2"/>
  <c r="X158" i="2"/>
  <c r="V158" i="2"/>
  <c r="T158" i="2"/>
  <c r="P158" i="2"/>
  <c r="BK158" i="2"/>
  <c r="K158" i="2"/>
  <c r="BF158" i="2" s="1"/>
  <c r="BI157" i="2"/>
  <c r="BH157" i="2"/>
  <c r="BG157" i="2"/>
  <c r="BE157" i="2"/>
  <c r="R157" i="2"/>
  <c r="Q157" i="2"/>
  <c r="X157" i="2"/>
  <c r="V157" i="2"/>
  <c r="T157" i="2"/>
  <c r="P157" i="2"/>
  <c r="K157" i="2" s="1"/>
  <c r="BK157" i="2"/>
  <c r="BF157" i="2"/>
  <c r="BI156" i="2"/>
  <c r="BH156" i="2"/>
  <c r="BG156" i="2"/>
  <c r="BE156" i="2"/>
  <c r="R156" i="2"/>
  <c r="Q156" i="2"/>
  <c r="X156" i="2"/>
  <c r="V156" i="2"/>
  <c r="T156" i="2"/>
  <c r="P156" i="2"/>
  <c r="BK156" i="2" s="1"/>
  <c r="K156" i="2"/>
  <c r="BF156" i="2"/>
  <c r="BI155" i="2"/>
  <c r="BH155" i="2"/>
  <c r="BG155" i="2"/>
  <c r="BE155" i="2"/>
  <c r="R155" i="2"/>
  <c r="Q155" i="2"/>
  <c r="X155" i="2"/>
  <c r="V155" i="2"/>
  <c r="T155" i="2"/>
  <c r="P155" i="2"/>
  <c r="BK155" i="2"/>
  <c r="K155" i="2"/>
  <c r="BF155" i="2"/>
  <c r="BI154" i="2"/>
  <c r="BH154" i="2"/>
  <c r="BG154" i="2"/>
  <c r="BE154" i="2"/>
  <c r="R154" i="2"/>
  <c r="Q154" i="2"/>
  <c r="X154" i="2"/>
  <c r="V154" i="2"/>
  <c r="T154" i="2"/>
  <c r="P154" i="2"/>
  <c r="BK154" i="2"/>
  <c r="K154" i="2"/>
  <c r="BF154" i="2" s="1"/>
  <c r="BI153" i="2"/>
  <c r="BH153" i="2"/>
  <c r="BG153" i="2"/>
  <c r="BE153" i="2"/>
  <c r="R153" i="2"/>
  <c r="Q153" i="2"/>
  <c r="X153" i="2"/>
  <c r="V153" i="2"/>
  <c r="T153" i="2"/>
  <c r="P153" i="2"/>
  <c r="K153" i="2" s="1"/>
  <c r="BK153" i="2"/>
  <c r="BF153" i="2"/>
  <c r="BI152" i="2"/>
  <c r="BH152" i="2"/>
  <c r="BG152" i="2"/>
  <c r="BE152" i="2"/>
  <c r="R152" i="2"/>
  <c r="Q152" i="2"/>
  <c r="X152" i="2"/>
  <c r="V152" i="2"/>
  <c r="T152" i="2"/>
  <c r="P152" i="2"/>
  <c r="BK152" i="2" s="1"/>
  <c r="K152" i="2"/>
  <c r="BF152" i="2"/>
  <c r="BI151" i="2"/>
  <c r="BH151" i="2"/>
  <c r="BG151" i="2"/>
  <c r="BE151" i="2"/>
  <c r="R151" i="2"/>
  <c r="Q151" i="2"/>
  <c r="X151" i="2"/>
  <c r="V151" i="2"/>
  <c r="T151" i="2"/>
  <c r="P151" i="2"/>
  <c r="BK151" i="2"/>
  <c r="K151" i="2"/>
  <c r="BF151" i="2" s="1"/>
  <c r="BI150" i="2"/>
  <c r="BH150" i="2"/>
  <c r="BG150" i="2"/>
  <c r="BE150" i="2"/>
  <c r="R150" i="2"/>
  <c r="Q150" i="2"/>
  <c r="X150" i="2"/>
  <c r="V150" i="2"/>
  <c r="T150" i="2"/>
  <c r="P150" i="2"/>
  <c r="K150" i="2" s="1"/>
  <c r="BF150" i="2" s="1"/>
  <c r="BK150" i="2"/>
  <c r="BI149" i="2"/>
  <c r="BH149" i="2"/>
  <c r="BG149" i="2"/>
  <c r="BE149" i="2"/>
  <c r="R149" i="2"/>
  <c r="Q149" i="2"/>
  <c r="X149" i="2"/>
  <c r="V149" i="2"/>
  <c r="T149" i="2"/>
  <c r="P149" i="2"/>
  <c r="K149" i="2" s="1"/>
  <c r="BF149" i="2" s="1"/>
  <c r="BK149" i="2"/>
  <c r="BI148" i="2"/>
  <c r="BH148" i="2"/>
  <c r="BG148" i="2"/>
  <c r="BE148" i="2"/>
  <c r="R148" i="2"/>
  <c r="Q148" i="2"/>
  <c r="X148" i="2"/>
  <c r="V148" i="2"/>
  <c r="T148" i="2"/>
  <c r="P148" i="2"/>
  <c r="BK148" i="2" s="1"/>
  <c r="K148" i="2"/>
  <c r="BF148" i="2" s="1"/>
  <c r="BI147" i="2"/>
  <c r="BH147" i="2"/>
  <c r="BG147" i="2"/>
  <c r="BE147" i="2"/>
  <c r="R147" i="2"/>
  <c r="Q147" i="2"/>
  <c r="X147" i="2"/>
  <c r="V147" i="2"/>
  <c r="T147" i="2"/>
  <c r="P147" i="2"/>
  <c r="BK147" i="2"/>
  <c r="K147" i="2"/>
  <c r="BF147" i="2"/>
  <c r="BI146" i="2"/>
  <c r="BH146" i="2"/>
  <c r="BG146" i="2"/>
  <c r="BE146" i="2"/>
  <c r="R146" i="2"/>
  <c r="Q146" i="2"/>
  <c r="X146" i="2"/>
  <c r="V146" i="2"/>
  <c r="T146" i="2"/>
  <c r="P146" i="2"/>
  <c r="BK146" i="2" s="1"/>
  <c r="BI145" i="2"/>
  <c r="BH145" i="2"/>
  <c r="BG145" i="2"/>
  <c r="BE145" i="2"/>
  <c r="R145" i="2"/>
  <c r="Q145" i="2"/>
  <c r="X145" i="2"/>
  <c r="V145" i="2"/>
  <c r="T145" i="2"/>
  <c r="P145" i="2"/>
  <c r="K145" i="2" s="1"/>
  <c r="BF145" i="2" s="1"/>
  <c r="BI144" i="2"/>
  <c r="BH144" i="2"/>
  <c r="BG144" i="2"/>
  <c r="BE144" i="2"/>
  <c r="R144" i="2"/>
  <c r="Q144" i="2"/>
  <c r="X144" i="2"/>
  <c r="V144" i="2"/>
  <c r="T144" i="2"/>
  <c r="P144" i="2"/>
  <c r="BK144" i="2" s="1"/>
  <c r="BI143" i="2"/>
  <c r="BH143" i="2"/>
  <c r="BG143" i="2"/>
  <c r="BE143" i="2"/>
  <c r="R143" i="2"/>
  <c r="Q143" i="2"/>
  <c r="X143" i="2"/>
  <c r="V143" i="2"/>
  <c r="T143" i="2"/>
  <c r="P143" i="2"/>
  <c r="BK143" i="2"/>
  <c r="K143" i="2"/>
  <c r="BF143" i="2"/>
  <c r="BI142" i="2"/>
  <c r="BH142" i="2"/>
  <c r="BG142" i="2"/>
  <c r="BE142" i="2"/>
  <c r="R142" i="2"/>
  <c r="Q142" i="2"/>
  <c r="X142" i="2"/>
  <c r="V142" i="2"/>
  <c r="T142" i="2"/>
  <c r="P142" i="2"/>
  <c r="BK142" i="2"/>
  <c r="K142" i="2"/>
  <c r="BF142" i="2" s="1"/>
  <c r="BI141" i="2"/>
  <c r="BH141" i="2"/>
  <c r="BG141" i="2"/>
  <c r="BE141" i="2"/>
  <c r="R141" i="2"/>
  <c r="Q141" i="2"/>
  <c r="X141" i="2"/>
  <c r="V141" i="2"/>
  <c r="T141" i="2"/>
  <c r="P141" i="2"/>
  <c r="K141" i="2" s="1"/>
  <c r="BK141" i="2"/>
  <c r="BF141" i="2"/>
  <c r="BI140" i="2"/>
  <c r="BH140" i="2"/>
  <c r="BG140" i="2"/>
  <c r="BE140" i="2"/>
  <c r="R140" i="2"/>
  <c r="Q140" i="2"/>
  <c r="X140" i="2"/>
  <c r="V140" i="2"/>
  <c r="T140" i="2"/>
  <c r="P140" i="2"/>
  <c r="BK140" i="2" s="1"/>
  <c r="K140" i="2"/>
  <c r="BF140" i="2"/>
  <c r="BI139" i="2"/>
  <c r="BH139" i="2"/>
  <c r="BG139" i="2"/>
  <c r="BE139" i="2"/>
  <c r="R139" i="2"/>
  <c r="Q139" i="2"/>
  <c r="X139" i="2"/>
  <c r="V139" i="2"/>
  <c r="T139" i="2"/>
  <c r="P139" i="2"/>
  <c r="BK139" i="2"/>
  <c r="K139" i="2"/>
  <c r="BF139" i="2"/>
  <c r="BI138" i="2"/>
  <c r="BH138" i="2"/>
  <c r="BG138" i="2"/>
  <c r="BE138" i="2"/>
  <c r="R138" i="2"/>
  <c r="Q138" i="2"/>
  <c r="X138" i="2"/>
  <c r="V138" i="2"/>
  <c r="T138" i="2"/>
  <c r="P138" i="2"/>
  <c r="BK138" i="2"/>
  <c r="K138" i="2"/>
  <c r="BF138" i="2" s="1"/>
  <c r="BI137" i="2"/>
  <c r="BH137" i="2"/>
  <c r="BG137" i="2"/>
  <c r="BE137" i="2"/>
  <c r="R137" i="2"/>
  <c r="Q137" i="2"/>
  <c r="X137" i="2"/>
  <c r="V137" i="2"/>
  <c r="T137" i="2"/>
  <c r="P137" i="2"/>
  <c r="K137" i="2" s="1"/>
  <c r="BK137" i="2"/>
  <c r="BF137" i="2"/>
  <c r="BI136" i="2"/>
  <c r="BH136" i="2"/>
  <c r="BG136" i="2"/>
  <c r="BE136" i="2"/>
  <c r="R136" i="2"/>
  <c r="Q136" i="2"/>
  <c r="X136" i="2"/>
  <c r="V136" i="2"/>
  <c r="T136" i="2"/>
  <c r="P136" i="2"/>
  <c r="BK136" i="2" s="1"/>
  <c r="K136" i="2"/>
  <c r="BF136" i="2"/>
  <c r="BI135" i="2"/>
  <c r="BH135" i="2"/>
  <c r="BG135" i="2"/>
  <c r="BE135" i="2"/>
  <c r="R135" i="2"/>
  <c r="Q135" i="2"/>
  <c r="X135" i="2"/>
  <c r="V135" i="2"/>
  <c r="T135" i="2"/>
  <c r="P135" i="2"/>
  <c r="BK135" i="2"/>
  <c r="K135" i="2"/>
  <c r="BF135" i="2" s="1"/>
  <c r="BI134" i="2"/>
  <c r="BH134" i="2"/>
  <c r="BG134" i="2"/>
  <c r="BE134" i="2"/>
  <c r="R134" i="2"/>
  <c r="Q134" i="2"/>
  <c r="X134" i="2"/>
  <c r="V134" i="2"/>
  <c r="T134" i="2"/>
  <c r="P134" i="2"/>
  <c r="K134" i="2" s="1"/>
  <c r="BF134" i="2" s="1"/>
  <c r="BK134" i="2"/>
  <c r="BI133" i="2"/>
  <c r="BH133" i="2"/>
  <c r="BG133" i="2"/>
  <c r="BE133" i="2"/>
  <c r="R133" i="2"/>
  <c r="Q133" i="2"/>
  <c r="X133" i="2"/>
  <c r="V133" i="2"/>
  <c r="T133" i="2"/>
  <c r="P133" i="2"/>
  <c r="K133" i="2" s="1"/>
  <c r="BF133" i="2" s="1"/>
  <c r="BK133" i="2"/>
  <c r="BI132" i="2"/>
  <c r="BH132" i="2"/>
  <c r="BG132" i="2"/>
  <c r="BE132" i="2"/>
  <c r="R132" i="2"/>
  <c r="Q132" i="2"/>
  <c r="X132" i="2"/>
  <c r="V132" i="2"/>
  <c r="T132" i="2"/>
  <c r="P132" i="2"/>
  <c r="BK132" i="2" s="1"/>
  <c r="K132" i="2"/>
  <c r="BF132" i="2" s="1"/>
  <c r="BI131" i="2"/>
  <c r="BH131" i="2"/>
  <c r="BG131" i="2"/>
  <c r="F35" i="2" s="1"/>
  <c r="BD95" i="1" s="1"/>
  <c r="BD94" i="1" s="1"/>
  <c r="BE131" i="2"/>
  <c r="R131" i="2"/>
  <c r="Q131" i="2"/>
  <c r="X131" i="2"/>
  <c r="V131" i="2"/>
  <c r="T131" i="2"/>
  <c r="P131" i="2"/>
  <c r="BK131" i="2"/>
  <c r="K131" i="2"/>
  <c r="BF131" i="2"/>
  <c r="BI130" i="2"/>
  <c r="BH130" i="2"/>
  <c r="BG130" i="2"/>
  <c r="BE130" i="2"/>
  <c r="R130" i="2"/>
  <c r="Q130" i="2"/>
  <c r="X130" i="2"/>
  <c r="V130" i="2"/>
  <c r="T130" i="2"/>
  <c r="P130" i="2"/>
  <c r="BK130" i="2" s="1"/>
  <c r="BI129" i="2"/>
  <c r="BH129" i="2"/>
  <c r="BG129" i="2"/>
  <c r="BE129" i="2"/>
  <c r="R129" i="2"/>
  <c r="Q129" i="2"/>
  <c r="X129" i="2"/>
  <c r="V129" i="2"/>
  <c r="T129" i="2"/>
  <c r="P129" i="2"/>
  <c r="K129" i="2" s="1"/>
  <c r="BF129" i="2" s="1"/>
  <c r="BI128" i="2"/>
  <c r="BH128" i="2"/>
  <c r="BG128" i="2"/>
  <c r="BE128" i="2"/>
  <c r="R128" i="2"/>
  <c r="Q128" i="2"/>
  <c r="Q119" i="2" s="1"/>
  <c r="X128" i="2"/>
  <c r="V128" i="2"/>
  <c r="T128" i="2"/>
  <c r="P128" i="2"/>
  <c r="BK128" i="2" s="1"/>
  <c r="BI127" i="2"/>
  <c r="BH127" i="2"/>
  <c r="BG127" i="2"/>
  <c r="BE127" i="2"/>
  <c r="R127" i="2"/>
  <c r="Q127" i="2"/>
  <c r="X127" i="2"/>
  <c r="V127" i="2"/>
  <c r="T127" i="2"/>
  <c r="P127" i="2"/>
  <c r="BK127" i="2"/>
  <c r="K127" i="2"/>
  <c r="BF127" i="2"/>
  <c r="BI126" i="2"/>
  <c r="BH126" i="2"/>
  <c r="BG126" i="2"/>
  <c r="BE126" i="2"/>
  <c r="R126" i="2"/>
  <c r="Q126" i="2"/>
  <c r="X126" i="2"/>
  <c r="V126" i="2"/>
  <c r="T126" i="2"/>
  <c r="P126" i="2"/>
  <c r="BK126" i="2"/>
  <c r="K126" i="2"/>
  <c r="BF126" i="2" s="1"/>
  <c r="BI125" i="2"/>
  <c r="BH125" i="2"/>
  <c r="BG125" i="2"/>
  <c r="BE125" i="2"/>
  <c r="R125" i="2"/>
  <c r="Q125" i="2"/>
  <c r="X125" i="2"/>
  <c r="V125" i="2"/>
  <c r="T125" i="2"/>
  <c r="P125" i="2"/>
  <c r="K125" i="2" s="1"/>
  <c r="BK125" i="2"/>
  <c r="BF125" i="2"/>
  <c r="BI124" i="2"/>
  <c r="BH124" i="2"/>
  <c r="BG124" i="2"/>
  <c r="BE124" i="2"/>
  <c r="R124" i="2"/>
  <c r="Q124" i="2"/>
  <c r="X124" i="2"/>
  <c r="V124" i="2"/>
  <c r="T124" i="2"/>
  <c r="P124" i="2"/>
  <c r="BK124" i="2" s="1"/>
  <c r="K124" i="2"/>
  <c r="BF124" i="2"/>
  <c r="BI123" i="2"/>
  <c r="F37" i="2" s="1"/>
  <c r="BF95" i="1" s="1"/>
  <c r="BF94" i="1" s="1"/>
  <c r="W33" i="1" s="1"/>
  <c r="BH123" i="2"/>
  <c r="BG123" i="2"/>
  <c r="BE123" i="2"/>
  <c r="R123" i="2"/>
  <c r="R119" i="2" s="1"/>
  <c r="Q123" i="2"/>
  <c r="X123" i="2"/>
  <c r="V123" i="2"/>
  <c r="T123" i="2"/>
  <c r="P123" i="2"/>
  <c r="BK123" i="2"/>
  <c r="K123" i="2"/>
  <c r="BF123" i="2"/>
  <c r="BI122" i="2"/>
  <c r="BH122" i="2"/>
  <c r="BG122" i="2"/>
  <c r="BE122" i="2"/>
  <c r="F33" i="2" s="1"/>
  <c r="BB95" i="1" s="1"/>
  <c r="BB94" i="1" s="1"/>
  <c r="R122" i="2"/>
  <c r="Q122" i="2"/>
  <c r="X122" i="2"/>
  <c r="V122" i="2"/>
  <c r="T122" i="2"/>
  <c r="P122" i="2"/>
  <c r="BK122" i="2"/>
  <c r="K122" i="2"/>
  <c r="BF122" i="2" s="1"/>
  <c r="BI121" i="2"/>
  <c r="BH121" i="2"/>
  <c r="BG121" i="2"/>
  <c r="BE121" i="2"/>
  <c r="R121" i="2"/>
  <c r="Q121" i="2"/>
  <c r="X121" i="2"/>
  <c r="X119" i="2" s="1"/>
  <c r="V121" i="2"/>
  <c r="T121" i="2"/>
  <c r="P121" i="2"/>
  <c r="K121" i="2" s="1"/>
  <c r="BK121" i="2"/>
  <c r="BF121" i="2"/>
  <c r="BI120" i="2"/>
  <c r="BH120" i="2"/>
  <c r="F36" i="2"/>
  <c r="BE95" i="1" s="1"/>
  <c r="BE94" i="1" s="1"/>
  <c r="BG120" i="2"/>
  <c r="BE120" i="2"/>
  <c r="R120" i="2"/>
  <c r="Q120" i="2"/>
  <c r="X120" i="2"/>
  <c r="V120" i="2"/>
  <c r="V119" i="2" s="1"/>
  <c r="V118" i="2" s="1"/>
  <c r="V116" i="2" s="1"/>
  <c r="T120" i="2"/>
  <c r="T119" i="2"/>
  <c r="P120" i="2"/>
  <c r="BK120" i="2" s="1"/>
  <c r="K120" i="2"/>
  <c r="BF120" i="2"/>
  <c r="F110" i="2"/>
  <c r="E108" i="2"/>
  <c r="F87" i="2"/>
  <c r="E85" i="2"/>
  <c r="J22" i="2"/>
  <c r="E22" i="2"/>
  <c r="J113" i="2" s="1"/>
  <c r="J21" i="2"/>
  <c r="J19" i="2"/>
  <c r="E19" i="2"/>
  <c r="J112" i="2"/>
  <c r="J89" i="2"/>
  <c r="J18" i="2"/>
  <c r="J16" i="2"/>
  <c r="E16" i="2"/>
  <c r="F90" i="2" s="1"/>
  <c r="J15" i="2"/>
  <c r="J13" i="2"/>
  <c r="E13" i="2"/>
  <c r="F112" i="2" s="1"/>
  <c r="J12" i="2"/>
  <c r="J10" i="2"/>
  <c r="J110" i="2" s="1"/>
  <c r="J87" i="2"/>
  <c r="AU94" i="1"/>
  <c r="L90" i="1"/>
  <c r="AM90" i="1"/>
  <c r="AM89" i="1"/>
  <c r="L89" i="1"/>
  <c r="AM87" i="1"/>
  <c r="L87" i="1"/>
  <c r="L85" i="1"/>
  <c r="L84" i="1"/>
  <c r="F89" i="2" l="1"/>
  <c r="F113" i="2"/>
  <c r="J90" i="2"/>
  <c r="AX94" i="1"/>
  <c r="W29" i="1"/>
  <c r="J96" i="2"/>
  <c r="I96" i="2"/>
  <c r="Q118" i="2"/>
  <c r="AZ94" i="1"/>
  <c r="W31" i="1"/>
  <c r="BA94" i="1"/>
  <c r="W32" i="1"/>
  <c r="BK171" i="2"/>
  <c r="K171" i="2"/>
  <c r="BF171" i="2" s="1"/>
  <c r="K130" i="2"/>
  <c r="BF130" i="2" s="1"/>
  <c r="K146" i="2"/>
  <c r="BF146" i="2" s="1"/>
  <c r="K162" i="2"/>
  <c r="BF162" i="2" s="1"/>
  <c r="T168" i="2"/>
  <c r="T118" i="2" s="1"/>
  <c r="T116" i="2" s="1"/>
  <c r="AW95" i="1" s="1"/>
  <c r="AW94" i="1" s="1"/>
  <c r="R168" i="2"/>
  <c r="J97" i="2" s="1"/>
  <c r="X168" i="2"/>
  <c r="X118" i="2" s="1"/>
  <c r="X116" i="2" s="1"/>
  <c r="BK180" i="2"/>
  <c r="K180" i="2"/>
  <c r="BF180" i="2" s="1"/>
  <c r="K34" i="2" s="1"/>
  <c r="AY95" i="1" s="1"/>
  <c r="K33" i="2"/>
  <c r="AX95" i="1" s="1"/>
  <c r="K128" i="2"/>
  <c r="BF128" i="2" s="1"/>
  <c r="BK129" i="2"/>
  <c r="BK119" i="2" s="1"/>
  <c r="K144" i="2"/>
  <c r="BF144" i="2" s="1"/>
  <c r="BK145" i="2"/>
  <c r="K160" i="2"/>
  <c r="BF160" i="2" s="1"/>
  <c r="BK161" i="2"/>
  <c r="BK175" i="2"/>
  <c r="BK168" i="2" s="1"/>
  <c r="K168" i="2" s="1"/>
  <c r="K97" i="2" s="1"/>
  <c r="K175" i="2"/>
  <c r="BF175" i="2" s="1"/>
  <c r="K119" i="2" l="1"/>
  <c r="K96" i="2" s="1"/>
  <c r="BK118" i="2"/>
  <c r="F34" i="2"/>
  <c r="BC95" i="1" s="1"/>
  <c r="BC94" i="1" s="1"/>
  <c r="Q116" i="2"/>
  <c r="I94" i="2" s="1"/>
  <c r="K28" i="2" s="1"/>
  <c r="AS95" i="1" s="1"/>
  <c r="AS94" i="1" s="1"/>
  <c r="I95" i="2"/>
  <c r="R118" i="2"/>
  <c r="AV95" i="1"/>
  <c r="AK29" i="1"/>
  <c r="W30" i="1" l="1"/>
  <c r="AY94" i="1"/>
  <c r="J95" i="2"/>
  <c r="R116" i="2"/>
  <c r="J94" i="2" s="1"/>
  <c r="K29" i="2" s="1"/>
  <c r="AT95" i="1" s="1"/>
  <c r="AT94" i="1" s="1"/>
  <c r="K118" i="2"/>
  <c r="K95" i="2" s="1"/>
  <c r="BK116" i="2"/>
  <c r="K116" i="2" s="1"/>
  <c r="K30" i="2" l="1"/>
  <c r="K94" i="2"/>
  <c r="AK30" i="1"/>
  <c r="AV94" i="1"/>
  <c r="K39" i="2" l="1"/>
  <c r="AG95" i="1"/>
  <c r="AG94" i="1" l="1"/>
  <c r="AN95" i="1"/>
  <c r="AK26" i="1" l="1"/>
  <c r="AK35" i="1" s="1"/>
  <c r="AN94" i="1"/>
</calcChain>
</file>

<file path=xl/sharedStrings.xml><?xml version="1.0" encoding="utf-8"?>
<sst xmlns="http://schemas.openxmlformats.org/spreadsheetml/2006/main" count="3435" uniqueCount="376">
  <si>
    <t>Export Komplet</t>
  </si>
  <si>
    <t/>
  </si>
  <si>
    <t>2.0</t>
  </si>
  <si>
    <t>False</t>
  </si>
  <si>
    <t>True</t>
  </si>
  <si>
    <t>{0d101075-5fda-4d25-b330-d8c156aa2bc4}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</si>
  <si>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</si>
  <si>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</si>
  <si>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</si>
  <si>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</si>
  <si>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</si>
  <si>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</si>
  <si>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</si>
  <si>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</si>
  <si>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SO03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</si>
  <si>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</si>
  <si>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</si>
  <si>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URGENTNÝ PRÍJEM - AREÁLOVÉ OSVETLENIE</t>
  </si>
  <si>
    <t>JKSO:</t>
  </si>
  <si>
    <t>KS:</t>
  </si>
  <si>
    <t>Miesto:</t>
  </si>
  <si>
    <t>Nemocnica s poliklinikou Prievidza so sídlom v Boj</t>
  </si>
  <si>
    <t>Dátum:</t>
  </si>
  <si>
    <t>27. 9. 2019</t>
  </si>
  <si>
    <t>Objednávateľ:</t>
  </si>
  <si>
    <t>IČO:</t>
  </si>
  <si>
    <t xml:space="preserve"> </t>
  </si>
  <si>
    <t>IČ DPH:</t>
  </si>
  <si>
    <t>Zhotoviteľ:</t>
  </si>
  <si>
    <t>Vyplň údaj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</si>
  <si>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</si>
  <si>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</si>
  <si>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</si>
  <si>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</si>
  <si>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</si>
  <si>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</si>
  <si>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</si>
  <si>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</si>
  <si>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</si>
  <si>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</si>
  <si>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</si>
  <si>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</si>
  <si>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</si>
  <si>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</si>
  <si>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</si>
  <si>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</si>
  <si>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</si>
  <si>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</si>
  <si>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</si>
  <si>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</si>
  <si>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</si>
  <si>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</si>
  <si>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</si>
  <si>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</si>
  <si>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</si>
  <si>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</si>
  <si>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</si>
  <si>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</si>
  <si>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</si>
  <si>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</si>
  <si>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</si>
  <si>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</si>
  <si>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</si>
  <si>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</si>
  <si>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</si>
  <si>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</si>
  <si>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</si>
  <si>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</si>
  <si>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</si>
  <si>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</si>
  <si>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</si>
  <si>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</si>
  <si>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</si>
  <si>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</si>
  <si>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</si>
  <si>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</si>
  <si>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</si>
  <si>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</si>
  <si>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</si>
  <si>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</si>
  <si>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</si>
  <si>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</si>
  <si>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</si>
  <si>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</si>
  <si>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</si>
  <si>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</si>
  <si>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</si>
  <si>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</si>
  <si>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</si>
  <si>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</si>
  <si>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</si>
  <si>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</si>
  <si>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M - Práce a dodávky M</t>
  </si>
  <si>
    <t xml:space="preserve">    21-M - Elektromontáže</t>
  </si>
  <si>
    <t xml:space="preserve">    46-M - Zemné práce vykonávané pri externých montážnych prácach</t>
  </si>
  <si>
    <t xml:space="preserve">    95-M - Revízie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</si>
  <si>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</si>
  <si>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</si>
  <si>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</si>
  <si>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</si>
  <si>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</si>
  <si>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</si>
  <si>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</si>
  <si>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</si>
  <si>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</si>
  <si>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</si>
  <si>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</si>
  <si>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</si>
  <si>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</si>
  <si>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</si>
  <si>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</si>
  <si>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</si>
  <si>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M</t>
  </si>
  <si>
    <t>Práce a dodávky M</t>
  </si>
  <si>
    <t>3</t>
  </si>
  <si>
    <t>ROZPOCET</t>
  </si>
  <si>
    <t>21-M</t>
  </si>
  <si>
    <t>Elektromontáže</t>
  </si>
  <si>
    <t>K</t>
  </si>
  <si>
    <t>210201460</t>
  </si>
  <si>
    <t>Zapojenie svietidla 1x svetelný zdroj, parkového a záhradného, zapustené do zeme LED</t>
  </si>
  <si>
    <t>ks</t>
  </si>
  <si>
    <t>64</t>
  </si>
  <si>
    <t>2</t>
  </si>
  <si>
    <t>-1486510369</t>
  </si>
  <si>
    <t>SA</t>
  </si>
  <si>
    <t>PHILIPS  BGP281 T25 1 xLED40-4S/740 DW10 (3520 lm; 25.0 W)</t>
  </si>
  <si>
    <t>KS</t>
  </si>
  <si>
    <t>256</t>
  </si>
  <si>
    <t>-1077624460</t>
  </si>
  <si>
    <t>SB</t>
  </si>
  <si>
    <t>PHILIPS  BVP110 1 xLED42/NW OFA52 (4200 lm; 38.0 W)</t>
  </si>
  <si>
    <t>1598471254</t>
  </si>
  <si>
    <t>4</t>
  </si>
  <si>
    <t>210201963</t>
  </si>
  <si>
    <t>Montáž svietidla na stožiar  do 5 kg</t>
  </si>
  <si>
    <t>1900044727</t>
  </si>
  <si>
    <t>5</t>
  </si>
  <si>
    <t>210201923</t>
  </si>
  <si>
    <t>Montáž svietidla exterierového na stenu do 5 kg</t>
  </si>
  <si>
    <t>-1953638884</t>
  </si>
  <si>
    <t>6</t>
  </si>
  <si>
    <t>220010101</t>
  </si>
  <si>
    <t>Stožiar J jednoduchý dĺžky 6.5-8 m, pätka EZP 11-290,impregnovaný bez výstroje a zemných prác na rovine</t>
  </si>
  <si>
    <t>-2112073289</t>
  </si>
  <si>
    <t>7</t>
  </si>
  <si>
    <t>STK</t>
  </si>
  <si>
    <t>Stožiar SAL-60G, výložník WR-4/1/0,5/5 ZP</t>
  </si>
  <si>
    <t>-1435834916</t>
  </si>
  <si>
    <t>8</t>
  </si>
  <si>
    <t>210201881</t>
  </si>
  <si>
    <t>Montáž stožiarovej svorkovnice pre 2 poistky</t>
  </si>
  <si>
    <t>579654147</t>
  </si>
  <si>
    <t>9</t>
  </si>
  <si>
    <t>348370005000</t>
  </si>
  <si>
    <t>Svorkovnica stožiarová NTB 2 pre 2 poistky 80/16A</t>
  </si>
  <si>
    <t>128</t>
  </si>
  <si>
    <t>201898174</t>
  </si>
  <si>
    <t>15</t>
  </si>
  <si>
    <t>210201882</t>
  </si>
  <si>
    <t>Montáž stožiarovej svorkovnice pre 3 poistky</t>
  </si>
  <si>
    <t>1790386228</t>
  </si>
  <si>
    <t>16</t>
  </si>
  <si>
    <t>348370005100</t>
  </si>
  <si>
    <t>Svorkovnica stožiarová NTB 3 pre 3 poistky 80/16A</t>
  </si>
  <si>
    <t>549360846</t>
  </si>
  <si>
    <t>10</t>
  </si>
  <si>
    <t>210120101</t>
  </si>
  <si>
    <t>Poistkový patrón montáž do 63 A, vrátane dotykového krúžku</t>
  </si>
  <si>
    <t>2126669488</t>
  </si>
  <si>
    <t>12</t>
  </si>
  <si>
    <t>345290003600</t>
  </si>
  <si>
    <t>Dotyk poistkový 10A</t>
  </si>
  <si>
    <t>-1435429818</t>
  </si>
  <si>
    <t>14</t>
  </si>
  <si>
    <t>345290008800</t>
  </si>
  <si>
    <t>Patrón poistkový 10A</t>
  </si>
  <si>
    <t>468607217</t>
  </si>
  <si>
    <t>17</t>
  </si>
  <si>
    <t>210220020</t>
  </si>
  <si>
    <t>Uzemňovacie vedenie v zemi FeZn vrátane izolácie spojov</t>
  </si>
  <si>
    <t>m</t>
  </si>
  <si>
    <t>1302639669</t>
  </si>
  <si>
    <t>18</t>
  </si>
  <si>
    <t>354410058800</t>
  </si>
  <si>
    <t>Pásovina uzemňovacia FeZn 30 x 4 mm</t>
  </si>
  <si>
    <t>kg</t>
  </si>
  <si>
    <t>-1803649987</t>
  </si>
  <si>
    <t>19</t>
  </si>
  <si>
    <t>210220021</t>
  </si>
  <si>
    <t>Uzemňovacie vedenie v zemi FeZn vrátane izolácie spojov O 10 mm</t>
  </si>
  <si>
    <t>-1257753861</t>
  </si>
  <si>
    <t>354410054800</t>
  </si>
  <si>
    <t>Drôt bleskozvodový FeZn, d 10 mm</t>
  </si>
  <si>
    <t>1027092112</t>
  </si>
  <si>
    <t>21</t>
  </si>
  <si>
    <t>210220245</t>
  </si>
  <si>
    <t>Svorka FeZn pripojovacia SP</t>
  </si>
  <si>
    <t>1638234250</t>
  </si>
  <si>
    <t>22</t>
  </si>
  <si>
    <t>354410004000</t>
  </si>
  <si>
    <t>Svorka FeZn pripájaca označenie SP 1</t>
  </si>
  <si>
    <t>-88887740</t>
  </si>
  <si>
    <t>23</t>
  </si>
  <si>
    <t>210220243</t>
  </si>
  <si>
    <t>Svorka FeZn spojovacia SS</t>
  </si>
  <si>
    <t>-670577949</t>
  </si>
  <si>
    <t>24</t>
  </si>
  <si>
    <t>354410003400</t>
  </si>
  <si>
    <t>Svorka FeZn spojovacia označenie SS 2 skrutky s príložkou</t>
  </si>
  <si>
    <t>-1732914897</t>
  </si>
  <si>
    <t>25</t>
  </si>
  <si>
    <t>210220253</t>
  </si>
  <si>
    <t>Svorka FeZn uzemňovacia SR03</t>
  </si>
  <si>
    <t>1656878532</t>
  </si>
  <si>
    <t>26</t>
  </si>
  <si>
    <t>354410000900</t>
  </si>
  <si>
    <t>Svorka FeZn uzemňovacia označenie SR 03 A</t>
  </si>
  <si>
    <t>690574008</t>
  </si>
  <si>
    <t>27</t>
  </si>
  <si>
    <t>210252220_1</t>
  </si>
  <si>
    <t>Základový rošt pre prírubový stožiar</t>
  </si>
  <si>
    <t>918059268</t>
  </si>
  <si>
    <t>28</t>
  </si>
  <si>
    <t>3692200001_1</t>
  </si>
  <si>
    <t>Základový rošt pre prírubový stožiar B-51</t>
  </si>
  <si>
    <t>-380432969</t>
  </si>
  <si>
    <t>29</t>
  </si>
  <si>
    <t>210411181</t>
  </si>
  <si>
    <t>Montáž prepäťovej ochrany</t>
  </si>
  <si>
    <t>-1048330940</t>
  </si>
  <si>
    <t>30</t>
  </si>
  <si>
    <t>PREP</t>
  </si>
  <si>
    <t>Prepäťová ochrana pre LED svietidlo VO T2+T3</t>
  </si>
  <si>
    <t>-715477437</t>
  </si>
  <si>
    <t>31</t>
  </si>
  <si>
    <t>210800107</t>
  </si>
  <si>
    <t>Kábel medený uložený voľne CYKY 450/750 V 3x1,5</t>
  </si>
  <si>
    <t>475694710</t>
  </si>
  <si>
    <t>32</t>
  </si>
  <si>
    <t>341110000700</t>
  </si>
  <si>
    <t>Kábel medený CYKY 3x1,5 mm2</t>
  </si>
  <si>
    <t>-1207887284</t>
  </si>
  <si>
    <t>33</t>
  </si>
  <si>
    <t>210101431</t>
  </si>
  <si>
    <t>Trubka dvojplášťová KOPODUR</t>
  </si>
  <si>
    <t>-1314559190</t>
  </si>
  <si>
    <t>34</t>
  </si>
  <si>
    <t>KTR000000354</t>
  </si>
  <si>
    <t>Chránička káblová FXKVR 63mm 450N HDPE čierna</t>
  </si>
  <si>
    <t>1773709098</t>
  </si>
  <si>
    <t>35</t>
  </si>
  <si>
    <t>210800197</t>
  </si>
  <si>
    <t>Kábel medený uložený v rúrke CYKY 450/750 V 4x16</t>
  </si>
  <si>
    <t>1160617876</t>
  </si>
  <si>
    <t>36</t>
  </si>
  <si>
    <t>341110001800</t>
  </si>
  <si>
    <t>Kábel medený CYKY 4x16 mm2</t>
  </si>
  <si>
    <t>1851527170</t>
  </si>
  <si>
    <t>37</t>
  </si>
  <si>
    <t>220180201</t>
  </si>
  <si>
    <t>Zatiahnutie kábla do chráničky vrátane prípravných a záverečných prác, do 2 kg/m</t>
  </si>
  <si>
    <t>825520962</t>
  </si>
  <si>
    <t>50</t>
  </si>
  <si>
    <t>210800187</t>
  </si>
  <si>
    <t>Kábel medený uložený v rúrke CYKY 450/750 V 3x2,5</t>
  </si>
  <si>
    <t>-264179843</t>
  </si>
  <si>
    <t>51</t>
  </si>
  <si>
    <t>341110000800</t>
  </si>
  <si>
    <t>Kábel medený CYKY 3x2,5 mm2</t>
  </si>
  <si>
    <t>-130438898</t>
  </si>
  <si>
    <t>52</t>
  </si>
  <si>
    <t>210010025</t>
  </si>
  <si>
    <t>Rúrka ohybná elektroinštalačná z PVC typ FXP 20, uložená pevne</t>
  </si>
  <si>
    <t>130792115</t>
  </si>
  <si>
    <t>53</t>
  </si>
  <si>
    <t>345710009100</t>
  </si>
  <si>
    <t>Rúrka ohybná vlnitá pancierová PVC-U, FXP DN 20</t>
  </si>
  <si>
    <t>-1389667687</t>
  </si>
  <si>
    <t>62</t>
  </si>
  <si>
    <t>210800201</t>
  </si>
  <si>
    <t>Kábel medený uložený v rúrke CYKY 450/750 V 5x6</t>
  </si>
  <si>
    <t>1588997859</t>
  </si>
  <si>
    <t>63</t>
  </si>
  <si>
    <t>341110002200</t>
  </si>
  <si>
    <t>Kábel medený CYKY 5x6 mm2 - el. brána</t>
  </si>
  <si>
    <t>-750572209</t>
  </si>
  <si>
    <t>210010028</t>
  </si>
  <si>
    <t>Rúrka ohybná elektroinštalačná z PVC typ FXP 40, uložená pevne</t>
  </si>
  <si>
    <t>-370549019</t>
  </si>
  <si>
    <t>65</t>
  </si>
  <si>
    <t>345710009400</t>
  </si>
  <si>
    <t>Rúrka ohybná FXKVR 40 - el. brána</t>
  </si>
  <si>
    <t>1803457985</t>
  </si>
  <si>
    <t>55</t>
  </si>
  <si>
    <t>MD</t>
  </si>
  <si>
    <t>Mimostavenisková doprava</t>
  </si>
  <si>
    <t>%</t>
  </si>
  <si>
    <t>1233733732</t>
  </si>
  <si>
    <t>56</t>
  </si>
  <si>
    <t>MV</t>
  </si>
  <si>
    <t>Murárske výpomoci</t>
  </si>
  <si>
    <t>-1696437840</t>
  </si>
  <si>
    <t>58</t>
  </si>
  <si>
    <t>PD</t>
  </si>
  <si>
    <t>Presun dodávok</t>
  </si>
  <si>
    <t>-1261995201</t>
  </si>
  <si>
    <t>59</t>
  </si>
  <si>
    <t>PM</t>
  </si>
  <si>
    <t>Podružný materiál</t>
  </si>
  <si>
    <t>-1522361930</t>
  </si>
  <si>
    <t>61</t>
  </si>
  <si>
    <t>PPV</t>
  </si>
  <si>
    <t>Podiel pridružených výkonov</t>
  </si>
  <si>
    <t>1945767890</t>
  </si>
  <si>
    <t>46-M</t>
  </si>
  <si>
    <t>Zemné práce vykonávané pri externých montážnych prácach</t>
  </si>
  <si>
    <t>38</t>
  </si>
  <si>
    <t>460050602</t>
  </si>
  <si>
    <t>Výkop jamy pre stožiar, bet.základ, kotvu, príp. iné zar.,(vč.čerp.vody), ručný ,v zemine tr. 3 - 4</t>
  </si>
  <si>
    <t>m3</t>
  </si>
  <si>
    <t>-712573743</t>
  </si>
  <si>
    <t>39</t>
  </si>
  <si>
    <t>460200164</t>
  </si>
  <si>
    <t>Hĺbenie káblovej ryhy ručne 35 cm širokej a 80 cm hlbokej, v zemine triedy 4</t>
  </si>
  <si>
    <t>-1465634114</t>
  </si>
  <si>
    <t>41</t>
  </si>
  <si>
    <t>460420022</t>
  </si>
  <si>
    <t>Zriadenie, rekonšt. káblového lôžka z piesku bez zakrytia, v ryhe šír. do 65 cm, hrúbky vrstvy 10 cm</t>
  </si>
  <si>
    <t>-1564578806</t>
  </si>
  <si>
    <t>42</t>
  </si>
  <si>
    <t>583110000300</t>
  </si>
  <si>
    <t>Drvina vápencová frakcia 0-4 mm</t>
  </si>
  <si>
    <t>t</t>
  </si>
  <si>
    <t>-558593373</t>
  </si>
  <si>
    <t>43</t>
  </si>
  <si>
    <t>460420222</t>
  </si>
  <si>
    <t>Rekonštrukcia káblového lôžka z piesku so zakrytím tehlami naprieč smeru kábla na šírku 35 cm</t>
  </si>
  <si>
    <t>-253500220</t>
  </si>
  <si>
    <t>44</t>
  </si>
  <si>
    <t>460560164</t>
  </si>
  <si>
    <t>Ručný zásyp nezap. káblovej ryhy bez zhutn. zeminy, 35 cm širokej, 80 cm hlbokej v zemine tr. 4</t>
  </si>
  <si>
    <t>-120922712</t>
  </si>
  <si>
    <t>45</t>
  </si>
  <si>
    <t>460620014</t>
  </si>
  <si>
    <t>Proviz. úprava terénu v zemine tr. 4, aby nerovnosti terénu neboli väčšie ako 2 cm od vodor.hladiny</t>
  </si>
  <si>
    <t>m2</t>
  </si>
  <si>
    <t>1052519630</t>
  </si>
  <si>
    <t>46</t>
  </si>
  <si>
    <t>KXX000000476</t>
  </si>
  <si>
    <t>Fólia výstražná 300x0,08mm 100m PE červená blesk</t>
  </si>
  <si>
    <t>-1982985423</t>
  </si>
  <si>
    <t>P</t>
  </si>
  <si>
    <t>Poznámka k položke:_x000D_
Výstražná fólia do zeme pre určenie trasy káblových a potrubných vedení. Ukladá sa 40cm na rozvod siete pre včasné varovanie pri výkopových prácach pred poškodením.Materiál: PEPredajné množstvo: balenie (100m)</t>
  </si>
  <si>
    <t>47</t>
  </si>
  <si>
    <t>460300202</t>
  </si>
  <si>
    <t>Pretlačovanie otvorov strojovo do D 150 mm so zatiahnutím chráničky, bez výkopu,zásypu a bez šácht, sypké steny</t>
  </si>
  <si>
    <t>-336999349</t>
  </si>
  <si>
    <t>48</t>
  </si>
  <si>
    <t>460300202_1</t>
  </si>
  <si>
    <t>Výkop a zásyp východiskovej a koncovej šachty</t>
  </si>
  <si>
    <t>-305230430</t>
  </si>
  <si>
    <t>54</t>
  </si>
  <si>
    <t>-68947554</t>
  </si>
  <si>
    <t>57</t>
  </si>
  <si>
    <t>121604711</t>
  </si>
  <si>
    <t>60</t>
  </si>
  <si>
    <t>-616116319</t>
  </si>
  <si>
    <t>95-M</t>
  </si>
  <si>
    <t>Revízie</t>
  </si>
  <si>
    <t>49</t>
  </si>
  <si>
    <t>950106004_1</t>
  </si>
  <si>
    <t>Komplexné a predkomplexné skúšky, merania, revízna správa, skutkový stav</t>
  </si>
  <si>
    <t>mer.</t>
  </si>
  <si>
    <t>-2143758293</t>
  </si>
  <si>
    <t>Poznámka: navrhnuté zariadenie može byť nahradené iným technicky zhodným ekvivalentom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</si>
</sst>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0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horizontal="right" vertical="center"/>
    </xf>
    <xf numFmtId="4" fontId="12" fillId="0" borderId="0" xfId="0" applyNumberFormat="1" applyFont="1" applyBorder="1" applyAlignment="1">
      <alignment horizontal="right"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6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 applyProtection="1">
      <alignment horizontal="right" vertical="center"/>
      <protection locked="0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4" fontId="28" fillId="0" borderId="12" xfId="0" applyNumberFormat="1" applyFont="1" applyBorder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4" fontId="2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4" fontId="28" fillId="0" borderId="0" xfId="0" applyNumberFormat="1" applyFont="1" applyBorder="1" applyAlignment="1"/>
    <xf numFmtId="166" fontId="28" fillId="0" borderId="0" xfId="0" applyNumberFormat="1" applyFont="1" applyBorder="1" applyAlignment="1"/>
    <xf numFmtId="166" fontId="28" fillId="0" borderId="15" xfId="0" applyNumberFormat="1" applyFont="1" applyBorder="1" applyAlignment="1"/>
    <xf numFmtId="0" fontId="35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4.4" x14ac:dyDescent="0.2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9" width="25.85546875" style="1" hidden="1" customWidth="1"/>
    <col min="50" max="51" width="21.7109375" style="1" hidden="1" customWidth="1"/>
    <col min="52" max="53" width="25" style="1" hidden="1" customWidth="1"/>
    <col min="54" max="54" width="21.7109375" style="1" hidden="1" customWidth="1"/>
    <col min="55" max="55" width="19.140625" style="1" hidden="1" customWidth="1"/>
    <col min="56" max="56" width="25" style="1" hidden="1" customWidth="1"/>
    <col min="57" max="57" width="21.7109375" style="1" hidden="1" customWidth="1"/>
    <col min="58" max="58" width="19.140625" style="1" hidden="1" customWidth="1"/>
    <col min="59" max="59" width="66.42578125" style="1" customWidth="1"/>
    <col min="71" max="91" width="9.28515625" style="1" hidden="1"/>
  </cols>
  <sheetData>
    <row r="1" spans="1:74" ht="10.199999999999999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4</v>
      </c>
      <c r="BV1" s="13" t="s">
        <v>5</v>
      </c>
    </row>
    <row r="2" spans="1:74" s="1" customFormat="1" ht="36.9" customHeight="1" x14ac:dyDescent="0.2">
      <c r="AR2" s="206" t="s">
        <v>6</v>
      </c>
      <c r="AS2" s="207"/>
      <c r="AT2" s="207"/>
      <c r="AU2" s="207"/>
      <c r="AV2" s="207"/>
      <c r="AW2" s="207"/>
      <c r="AX2" s="207"/>
      <c r="AY2" s="207"/>
      <c r="AZ2" s="207"/>
      <c r="BA2" s="207"/>
      <c r="BB2" s="207"/>
      <c r="BC2" s="207"/>
      <c r="BD2" s="207"/>
      <c r="BE2" s="207"/>
      <c r="BF2" s="207"/>
      <c r="BG2" s="207"/>
      <c r="BS2" s="14" t="s">
        <v>7</v>
      </c>
      <c r="BT2" s="14" t="s">
        <v>8</v>
      </c>
    </row>
    <row r="3" spans="1:74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8</v>
      </c>
    </row>
    <row r="4" spans="1:74" s="1" customFormat="1" ht="24.9" customHeight="1" x14ac:dyDescent="0.2">
      <c r="B4" s="17"/>
      <c r="D4" s="18" t="s">
        <v>9</v>
      </c>
      <c r="AR4" s="17"/>
      <c r="AS4" s="19" t="s">
        <v>10</v>
      </c>
      <c r="BG4" s="20" t="s">
        <v>11</v>
      </c>
      <c r="BS4" s="14" t="s">
        <v>12</v>
      </c>
    </row>
    <row r="5" spans="1:74" s="1" customFormat="1" ht="12" customHeight="1" x14ac:dyDescent="0.2">
      <c r="B5" s="17"/>
      <c r="D5" s="21" t="s">
        <v>13</v>
      </c>
      <c r="K5" s="227" t="s">
        <v>14</v>
      </c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  <c r="AN5" s="207"/>
      <c r="AO5" s="207"/>
      <c r="AR5" s="17"/>
      <c r="BG5" s="197" t="s">
        <v>15</v>
      </c>
      <c r="BS5" s="14" t="s">
        <v>7</v>
      </c>
    </row>
    <row r="6" spans="1:74" s="1" customFormat="1" ht="36.9" customHeight="1" x14ac:dyDescent="0.2">
      <c r="B6" s="17"/>
      <c r="D6" s="23" t="s">
        <v>16</v>
      </c>
      <c r="K6" s="228" t="s">
        <v>17</v>
      </c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K6" s="207"/>
      <c r="AL6" s="207"/>
      <c r="AM6" s="207"/>
      <c r="AN6" s="207"/>
      <c r="AO6" s="207"/>
      <c r="AR6" s="17"/>
      <c r="BG6" s="198"/>
      <c r="BS6" s="14" t="s">
        <v>7</v>
      </c>
    </row>
    <row r="7" spans="1:74" s="1" customFormat="1" ht="12" customHeight="1" x14ac:dyDescent="0.2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G7" s="198"/>
      <c r="BS7" s="14" t="s">
        <v>7</v>
      </c>
    </row>
    <row r="8" spans="1:74" s="1" customFormat="1" ht="12" customHeight="1" x14ac:dyDescent="0.2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G8" s="198"/>
      <c r="BS8" s="14" t="s">
        <v>7</v>
      </c>
    </row>
    <row r="9" spans="1:74" s="1" customFormat="1" ht="14.4" customHeight="1" x14ac:dyDescent="0.2">
      <c r="B9" s="17"/>
      <c r="AR9" s="17"/>
      <c r="BG9" s="198"/>
      <c r="BS9" s="14" t="s">
        <v>7</v>
      </c>
    </row>
    <row r="10" spans="1:74" s="1" customFormat="1" ht="12" customHeight="1" x14ac:dyDescent="0.2">
      <c r="B10" s="17"/>
      <c r="D10" s="24" t="s">
        <v>24</v>
      </c>
      <c r="AK10" s="24" t="s">
        <v>25</v>
      </c>
      <c r="AN10" s="22" t="s">
        <v>1</v>
      </c>
      <c r="AR10" s="17"/>
      <c r="BG10" s="198"/>
      <c r="BS10" s="14" t="s">
        <v>7</v>
      </c>
    </row>
    <row r="11" spans="1:74" s="1" customFormat="1" ht="18.45" customHeight="1" x14ac:dyDescent="0.2">
      <c r="B11" s="17"/>
      <c r="E11" s="22" t="s">
        <v>26</v>
      </c>
      <c r="AK11" s="24" t="s">
        <v>27</v>
      </c>
      <c r="AN11" s="22" t="s">
        <v>1</v>
      </c>
      <c r="AR11" s="17"/>
      <c r="BG11" s="198"/>
      <c r="BS11" s="14" t="s">
        <v>7</v>
      </c>
    </row>
    <row r="12" spans="1:74" s="1" customFormat="1" ht="6.9" customHeight="1" x14ac:dyDescent="0.2">
      <c r="B12" s="17"/>
      <c r="AR12" s="17"/>
      <c r="BG12" s="198"/>
      <c r="BS12" s="14" t="s">
        <v>7</v>
      </c>
    </row>
    <row r="13" spans="1:74" s="1" customFormat="1" ht="12" customHeight="1" x14ac:dyDescent="0.2">
      <c r="B13" s="17"/>
      <c r="D13" s="24" t="s">
        <v>28</v>
      </c>
      <c r="AK13" s="24" t="s">
        <v>25</v>
      </c>
      <c r="AN13" s="26" t="s">
        <v>29</v>
      </c>
      <c r="AR13" s="17"/>
      <c r="BG13" s="198"/>
      <c r="BS13" s="14" t="s">
        <v>7</v>
      </c>
    </row>
    <row r="14" spans="1:74" ht="13.2" x14ac:dyDescent="0.2">
      <c r="B14" s="17"/>
      <c r="E14" s="229" t="s">
        <v>29</v>
      </c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0"/>
      <c r="AJ14" s="230"/>
      <c r="AK14" s="24" t="s">
        <v>27</v>
      </c>
      <c r="AN14" s="26" t="s">
        <v>29</v>
      </c>
      <c r="AR14" s="17"/>
      <c r="BG14" s="198"/>
      <c r="BS14" s="14" t="s">
        <v>7</v>
      </c>
    </row>
    <row r="15" spans="1:74" s="1" customFormat="1" ht="6.9" customHeight="1" x14ac:dyDescent="0.2">
      <c r="B15" s="17"/>
      <c r="AR15" s="17"/>
      <c r="BG15" s="198"/>
      <c r="BS15" s="14" t="s">
        <v>3</v>
      </c>
    </row>
    <row r="16" spans="1:74" s="1" customFormat="1" ht="12" customHeight="1" x14ac:dyDescent="0.2">
      <c r="B16" s="17"/>
      <c r="D16" s="24" t="s">
        <v>30</v>
      </c>
      <c r="AK16" s="24" t="s">
        <v>25</v>
      </c>
      <c r="AN16" s="22" t="s">
        <v>1</v>
      </c>
      <c r="AR16" s="17"/>
      <c r="BG16" s="198"/>
      <c r="BS16" s="14" t="s">
        <v>3</v>
      </c>
    </row>
    <row r="17" spans="1:71" s="1" customFormat="1" ht="18.45" customHeight="1" x14ac:dyDescent="0.2">
      <c r="B17" s="17"/>
      <c r="E17" s="22" t="s">
        <v>26</v>
      </c>
      <c r="AK17" s="24" t="s">
        <v>27</v>
      </c>
      <c r="AN17" s="22" t="s">
        <v>1</v>
      </c>
      <c r="AR17" s="17"/>
      <c r="BG17" s="198"/>
      <c r="BS17" s="14" t="s">
        <v>4</v>
      </c>
    </row>
    <row r="18" spans="1:71" s="1" customFormat="1" ht="6.9" customHeight="1" x14ac:dyDescent="0.2">
      <c r="B18" s="17"/>
      <c r="AR18" s="17"/>
      <c r="BG18" s="198"/>
      <c r="BS18" s="14" t="s">
        <v>7</v>
      </c>
    </row>
    <row r="19" spans="1:71" s="1" customFormat="1" ht="12" customHeight="1" x14ac:dyDescent="0.2">
      <c r="B19" s="17"/>
      <c r="D19" s="24" t="s">
        <v>31</v>
      </c>
      <c r="AK19" s="24" t="s">
        <v>25</v>
      </c>
      <c r="AN19" s="22" t="s">
        <v>1</v>
      </c>
      <c r="AR19" s="17"/>
      <c r="BG19" s="198"/>
      <c r="BS19" s="14" t="s">
        <v>7</v>
      </c>
    </row>
    <row r="20" spans="1:71" s="1" customFormat="1" ht="18.45" customHeight="1" x14ac:dyDescent="0.2">
      <c r="B20" s="17"/>
      <c r="E20" s="22" t="s">
        <v>26</v>
      </c>
      <c r="AK20" s="24" t="s">
        <v>27</v>
      </c>
      <c r="AN20" s="22" t="s">
        <v>1</v>
      </c>
      <c r="AR20" s="17"/>
      <c r="BG20" s="198"/>
      <c r="BS20" s="14" t="s">
        <v>4</v>
      </c>
    </row>
    <row r="21" spans="1:71" s="1" customFormat="1" ht="6.9" customHeight="1" x14ac:dyDescent="0.2">
      <c r="B21" s="17"/>
      <c r="AR21" s="17"/>
      <c r="BG21" s="198"/>
    </row>
    <row r="22" spans="1:71" s="1" customFormat="1" ht="12" customHeight="1" x14ac:dyDescent="0.2">
      <c r="B22" s="17"/>
      <c r="D22" s="24" t="s">
        <v>32</v>
      </c>
      <c r="AR22" s="17"/>
      <c r="BG22" s="198"/>
    </row>
    <row r="23" spans="1:71" s="1" customFormat="1" ht="16.5" customHeight="1" x14ac:dyDescent="0.2">
      <c r="B23" s="17"/>
      <c r="E23" s="231" t="s">
        <v>1</v>
      </c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31"/>
      <c r="Z23" s="231"/>
      <c r="AA23" s="231"/>
      <c r="AB23" s="231"/>
      <c r="AC23" s="231"/>
      <c r="AD23" s="231"/>
      <c r="AE23" s="231"/>
      <c r="AF23" s="231"/>
      <c r="AG23" s="231"/>
      <c r="AH23" s="231"/>
      <c r="AI23" s="231"/>
      <c r="AJ23" s="231"/>
      <c r="AK23" s="231"/>
      <c r="AL23" s="231"/>
      <c r="AM23" s="231"/>
      <c r="AN23" s="231"/>
      <c r="AR23" s="17"/>
      <c r="BG23" s="198"/>
    </row>
    <row r="24" spans="1:71" s="1" customFormat="1" ht="6.9" customHeight="1" x14ac:dyDescent="0.2">
      <c r="B24" s="17"/>
      <c r="AR24" s="17"/>
      <c r="BG24" s="198"/>
    </row>
    <row r="25" spans="1:71" s="1" customFormat="1" ht="6.9" customHeight="1" x14ac:dyDescent="0.2">
      <c r="B25" s="1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7"/>
      <c r="BG25" s="198"/>
    </row>
    <row r="26" spans="1:71" s="2" customFormat="1" ht="25.95" customHeight="1" x14ac:dyDescent="0.2">
      <c r="A26" s="28"/>
      <c r="B26" s="29"/>
      <c r="C26" s="28"/>
      <c r="D26" s="30" t="s">
        <v>33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00">
        <f>ROUND(AG94,2)</f>
        <v>0</v>
      </c>
      <c r="AL26" s="201"/>
      <c r="AM26" s="201"/>
      <c r="AN26" s="201"/>
      <c r="AO26" s="201"/>
      <c r="AP26" s="28"/>
      <c r="AQ26" s="28"/>
      <c r="AR26" s="29"/>
      <c r="BG26" s="198"/>
    </row>
    <row r="27" spans="1:71" s="2" customFormat="1" ht="6.9" customHeight="1" x14ac:dyDescent="0.2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G27" s="198"/>
    </row>
    <row r="28" spans="1:71" s="2" customFormat="1" ht="13.2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32" t="s">
        <v>34</v>
      </c>
      <c r="M28" s="232"/>
      <c r="N28" s="232"/>
      <c r="O28" s="232"/>
      <c r="P28" s="232"/>
      <c r="Q28" s="28"/>
      <c r="R28" s="28"/>
      <c r="S28" s="28"/>
      <c r="T28" s="28"/>
      <c r="U28" s="28"/>
      <c r="V28" s="28"/>
      <c r="W28" s="232" t="s">
        <v>35</v>
      </c>
      <c r="X28" s="232"/>
      <c r="Y28" s="232"/>
      <c r="Z28" s="232"/>
      <c r="AA28" s="232"/>
      <c r="AB28" s="232"/>
      <c r="AC28" s="232"/>
      <c r="AD28" s="232"/>
      <c r="AE28" s="232"/>
      <c r="AF28" s="28"/>
      <c r="AG28" s="28"/>
      <c r="AH28" s="28"/>
      <c r="AI28" s="28"/>
      <c r="AJ28" s="28"/>
      <c r="AK28" s="232" t="s">
        <v>36</v>
      </c>
      <c r="AL28" s="232"/>
      <c r="AM28" s="232"/>
      <c r="AN28" s="232"/>
      <c r="AO28" s="232"/>
      <c r="AP28" s="28"/>
      <c r="AQ28" s="28"/>
      <c r="AR28" s="29"/>
      <c r="BG28" s="198"/>
    </row>
    <row r="29" spans="1:71" s="3" customFormat="1" ht="14.4" customHeight="1" x14ac:dyDescent="0.2">
      <c r="B29" s="33"/>
      <c r="D29" s="24" t="s">
        <v>37</v>
      </c>
      <c r="F29" s="24" t="s">
        <v>38</v>
      </c>
      <c r="L29" s="233">
        <v>0.2</v>
      </c>
      <c r="M29" s="196"/>
      <c r="N29" s="196"/>
      <c r="O29" s="196"/>
      <c r="P29" s="196"/>
      <c r="W29" s="195">
        <f>ROUND(BB94, 2)</f>
        <v>0</v>
      </c>
      <c r="X29" s="196"/>
      <c r="Y29" s="196"/>
      <c r="Z29" s="196"/>
      <c r="AA29" s="196"/>
      <c r="AB29" s="196"/>
      <c r="AC29" s="196"/>
      <c r="AD29" s="196"/>
      <c r="AE29" s="196"/>
      <c r="AK29" s="195">
        <f>ROUND(AX94, 2)</f>
        <v>0</v>
      </c>
      <c r="AL29" s="196"/>
      <c r="AM29" s="196"/>
      <c r="AN29" s="196"/>
      <c r="AO29" s="196"/>
      <c r="AR29" s="33"/>
      <c r="BG29" s="199"/>
    </row>
    <row r="30" spans="1:71" s="3" customFormat="1" ht="14.4" customHeight="1" x14ac:dyDescent="0.2">
      <c r="B30" s="33"/>
      <c r="F30" s="24" t="s">
        <v>39</v>
      </c>
      <c r="L30" s="233">
        <v>0.2</v>
      </c>
      <c r="M30" s="196"/>
      <c r="N30" s="196"/>
      <c r="O30" s="196"/>
      <c r="P30" s="196"/>
      <c r="W30" s="195">
        <f>ROUND(BC94, 2)</f>
        <v>0</v>
      </c>
      <c r="X30" s="196"/>
      <c r="Y30" s="196"/>
      <c r="Z30" s="196"/>
      <c r="AA30" s="196"/>
      <c r="AB30" s="196"/>
      <c r="AC30" s="196"/>
      <c r="AD30" s="196"/>
      <c r="AE30" s="196"/>
      <c r="AK30" s="195">
        <f>ROUND(AY94, 2)</f>
        <v>0</v>
      </c>
      <c r="AL30" s="196"/>
      <c r="AM30" s="196"/>
      <c r="AN30" s="196"/>
      <c r="AO30" s="196"/>
      <c r="AR30" s="33"/>
      <c r="BG30" s="199"/>
    </row>
    <row r="31" spans="1:71" s="3" customFormat="1" ht="14.4" hidden="1" customHeight="1" x14ac:dyDescent="0.2">
      <c r="B31" s="33"/>
      <c r="F31" s="24" t="s">
        <v>40</v>
      </c>
      <c r="L31" s="233">
        <v>0.2</v>
      </c>
      <c r="M31" s="196"/>
      <c r="N31" s="196"/>
      <c r="O31" s="196"/>
      <c r="P31" s="196"/>
      <c r="W31" s="195">
        <f>ROUND(BD94, 2)</f>
        <v>0</v>
      </c>
      <c r="X31" s="196"/>
      <c r="Y31" s="196"/>
      <c r="Z31" s="196"/>
      <c r="AA31" s="196"/>
      <c r="AB31" s="196"/>
      <c r="AC31" s="196"/>
      <c r="AD31" s="196"/>
      <c r="AE31" s="196"/>
      <c r="AK31" s="195">
        <v>0</v>
      </c>
      <c r="AL31" s="196"/>
      <c r="AM31" s="196"/>
      <c r="AN31" s="196"/>
      <c r="AO31" s="196"/>
      <c r="AR31" s="33"/>
      <c r="BG31" s="199"/>
    </row>
    <row r="32" spans="1:71" s="3" customFormat="1" ht="14.4" hidden="1" customHeight="1" x14ac:dyDescent="0.2">
      <c r="B32" s="33"/>
      <c r="F32" s="24" t="s">
        <v>41</v>
      </c>
      <c r="L32" s="233">
        <v>0.2</v>
      </c>
      <c r="M32" s="196"/>
      <c r="N32" s="196"/>
      <c r="O32" s="196"/>
      <c r="P32" s="196"/>
      <c r="W32" s="195">
        <f>ROUND(BE94, 2)</f>
        <v>0</v>
      </c>
      <c r="X32" s="196"/>
      <c r="Y32" s="196"/>
      <c r="Z32" s="196"/>
      <c r="AA32" s="196"/>
      <c r="AB32" s="196"/>
      <c r="AC32" s="196"/>
      <c r="AD32" s="196"/>
      <c r="AE32" s="196"/>
      <c r="AK32" s="195">
        <v>0</v>
      </c>
      <c r="AL32" s="196"/>
      <c r="AM32" s="196"/>
      <c r="AN32" s="196"/>
      <c r="AO32" s="196"/>
      <c r="AR32" s="33"/>
      <c r="BG32" s="199"/>
    </row>
    <row r="33" spans="1:59" s="3" customFormat="1" ht="14.4" hidden="1" customHeight="1" x14ac:dyDescent="0.2">
      <c r="B33" s="33"/>
      <c r="F33" s="24" t="s">
        <v>42</v>
      </c>
      <c r="L33" s="233">
        <v>0</v>
      </c>
      <c r="M33" s="196"/>
      <c r="N33" s="196"/>
      <c r="O33" s="196"/>
      <c r="P33" s="196"/>
      <c r="W33" s="195">
        <f>ROUND(BF94, 2)</f>
        <v>0</v>
      </c>
      <c r="X33" s="196"/>
      <c r="Y33" s="196"/>
      <c r="Z33" s="196"/>
      <c r="AA33" s="196"/>
      <c r="AB33" s="196"/>
      <c r="AC33" s="196"/>
      <c r="AD33" s="196"/>
      <c r="AE33" s="196"/>
      <c r="AK33" s="195">
        <v>0</v>
      </c>
      <c r="AL33" s="196"/>
      <c r="AM33" s="196"/>
      <c r="AN33" s="196"/>
      <c r="AO33" s="196"/>
      <c r="AR33" s="33"/>
      <c r="BG33" s="199"/>
    </row>
    <row r="34" spans="1:59" s="2" customFormat="1" ht="6.9" customHeight="1" x14ac:dyDescent="0.2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G34" s="198"/>
    </row>
    <row r="35" spans="1:59" s="2" customFormat="1" ht="25.95" customHeight="1" x14ac:dyDescent="0.2">
      <c r="A35" s="28"/>
      <c r="B35" s="29"/>
      <c r="C35" s="34"/>
      <c r="D35" s="35" t="s">
        <v>43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44</v>
      </c>
      <c r="U35" s="36"/>
      <c r="V35" s="36"/>
      <c r="W35" s="36"/>
      <c r="X35" s="202" t="s">
        <v>45</v>
      </c>
      <c r="Y35" s="203"/>
      <c r="Z35" s="203"/>
      <c r="AA35" s="203"/>
      <c r="AB35" s="203"/>
      <c r="AC35" s="36"/>
      <c r="AD35" s="36"/>
      <c r="AE35" s="36"/>
      <c r="AF35" s="36"/>
      <c r="AG35" s="36"/>
      <c r="AH35" s="36"/>
      <c r="AI35" s="36"/>
      <c r="AJ35" s="36"/>
      <c r="AK35" s="204">
        <f>SUM(AK26:AK33)</f>
        <v>0</v>
      </c>
      <c r="AL35" s="203"/>
      <c r="AM35" s="203"/>
      <c r="AN35" s="203"/>
      <c r="AO35" s="205"/>
      <c r="AP35" s="34"/>
      <c r="AQ35" s="34"/>
      <c r="AR35" s="29"/>
      <c r="BG35" s="28"/>
    </row>
    <row r="36" spans="1:59" s="2" customFormat="1" ht="6.9" customHeight="1" x14ac:dyDescent="0.2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G36" s="28"/>
    </row>
    <row r="37" spans="1:59" s="2" customFormat="1" ht="14.4" customHeight="1" x14ac:dyDescent="0.2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G37" s="28"/>
    </row>
    <row r="38" spans="1:59" s="1" customFormat="1" ht="14.4" customHeight="1" x14ac:dyDescent="0.2">
      <c r="B38" s="17"/>
      <c r="AR38" s="17"/>
    </row>
    <row r="39" spans="1:59" s="1" customFormat="1" ht="14.4" customHeight="1" x14ac:dyDescent="0.2">
      <c r="B39" s="17"/>
      <c r="AR39" s="17"/>
    </row>
    <row r="40" spans="1:59" s="1" customFormat="1" ht="14.4" customHeight="1" x14ac:dyDescent="0.2">
      <c r="B40" s="17"/>
      <c r="AR40" s="17"/>
    </row>
    <row r="41" spans="1:59" s="1" customFormat="1" ht="14.4" customHeight="1" x14ac:dyDescent="0.2">
      <c r="B41" s="17"/>
      <c r="AR41" s="17"/>
    </row>
    <row r="42" spans="1:59" s="1" customFormat="1" ht="14.4" customHeight="1" x14ac:dyDescent="0.2">
      <c r="B42" s="17"/>
      <c r="AR42" s="17"/>
    </row>
    <row r="43" spans="1:59" s="1" customFormat="1" ht="14.4" customHeight="1" x14ac:dyDescent="0.2">
      <c r="B43" s="17"/>
      <c r="AR43" s="17"/>
    </row>
    <row r="44" spans="1:59" s="1" customFormat="1" ht="14.4" customHeight="1" x14ac:dyDescent="0.2">
      <c r="B44" s="17"/>
      <c r="AR44" s="17"/>
    </row>
    <row r="45" spans="1:59" s="1" customFormat="1" ht="14.4" customHeight="1" x14ac:dyDescent="0.2">
      <c r="B45" s="17"/>
      <c r="AR45" s="17"/>
    </row>
    <row r="46" spans="1:59" s="1" customFormat="1" ht="14.4" customHeight="1" x14ac:dyDescent="0.2">
      <c r="B46" s="17"/>
      <c r="AR46" s="17"/>
    </row>
    <row r="47" spans="1:59" s="1" customFormat="1" ht="14.4" customHeight="1" x14ac:dyDescent="0.2">
      <c r="B47" s="17"/>
      <c r="AR47" s="17"/>
    </row>
    <row r="48" spans="1:59" s="1" customFormat="1" ht="14.4" customHeight="1" x14ac:dyDescent="0.2">
      <c r="B48" s="17"/>
      <c r="AR48" s="17"/>
    </row>
    <row r="49" spans="1:59" s="2" customFormat="1" ht="14.4" customHeight="1" x14ac:dyDescent="0.2">
      <c r="B49" s="38"/>
      <c r="D49" s="39" t="s">
        <v>46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47</v>
      </c>
      <c r="AI49" s="40"/>
      <c r="AJ49" s="40"/>
      <c r="AK49" s="40"/>
      <c r="AL49" s="40"/>
      <c r="AM49" s="40"/>
      <c r="AN49" s="40"/>
      <c r="AO49" s="40"/>
      <c r="AR49" s="38"/>
    </row>
    <row r="50" spans="1:59" ht="10.199999999999999" x14ac:dyDescent="0.2">
      <c r="B50" s="17"/>
      <c r="AR50" s="17"/>
    </row>
    <row r="51" spans="1:59" ht="10.199999999999999" x14ac:dyDescent="0.2">
      <c r="B51" s="17"/>
      <c r="AR51" s="17"/>
    </row>
    <row r="52" spans="1:59" ht="10.199999999999999" x14ac:dyDescent="0.2">
      <c r="B52" s="17"/>
      <c r="AR52" s="17"/>
    </row>
    <row r="53" spans="1:59" ht="10.199999999999999" x14ac:dyDescent="0.2">
      <c r="B53" s="17"/>
      <c r="AR53" s="17"/>
    </row>
    <row r="54" spans="1:59" ht="10.199999999999999" x14ac:dyDescent="0.2">
      <c r="B54" s="17"/>
      <c r="AR54" s="17"/>
    </row>
    <row r="55" spans="1:59" ht="10.199999999999999" x14ac:dyDescent="0.2">
      <c r="B55" s="17"/>
      <c r="AR55" s="17"/>
    </row>
    <row r="56" spans="1:59" ht="10.199999999999999" x14ac:dyDescent="0.2">
      <c r="B56" s="17"/>
      <c r="AR56" s="17"/>
    </row>
    <row r="57" spans="1:59" ht="10.199999999999999" x14ac:dyDescent="0.2">
      <c r="B57" s="17"/>
      <c r="AR57" s="17"/>
    </row>
    <row r="58" spans="1:59" ht="10.199999999999999" x14ac:dyDescent="0.2">
      <c r="B58" s="17"/>
      <c r="AR58" s="17"/>
    </row>
    <row r="59" spans="1:59" ht="10.199999999999999" x14ac:dyDescent="0.2">
      <c r="B59" s="17"/>
      <c r="AR59" s="17"/>
    </row>
    <row r="60" spans="1:59" s="2" customFormat="1" ht="13.2" x14ac:dyDescent="0.2">
      <c r="A60" s="28"/>
      <c r="B60" s="29"/>
      <c r="C60" s="28"/>
      <c r="D60" s="41" t="s">
        <v>48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49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48</v>
      </c>
      <c r="AI60" s="31"/>
      <c r="AJ60" s="31"/>
      <c r="AK60" s="31"/>
      <c r="AL60" s="31"/>
      <c r="AM60" s="41" t="s">
        <v>49</v>
      </c>
      <c r="AN60" s="31"/>
      <c r="AO60" s="31"/>
      <c r="AP60" s="28"/>
      <c r="AQ60" s="28"/>
      <c r="AR60" s="29"/>
      <c r="BG60" s="28"/>
    </row>
    <row r="61" spans="1:59" ht="10.199999999999999" x14ac:dyDescent="0.2">
      <c r="B61" s="17"/>
      <c r="AR61" s="17"/>
    </row>
    <row r="62" spans="1:59" ht="10.199999999999999" x14ac:dyDescent="0.2">
      <c r="B62" s="17"/>
      <c r="AR62" s="17"/>
    </row>
    <row r="63" spans="1:59" ht="10.199999999999999" x14ac:dyDescent="0.2">
      <c r="B63" s="17"/>
      <c r="AR63" s="17"/>
    </row>
    <row r="64" spans="1:59" s="2" customFormat="1" ht="13.2" x14ac:dyDescent="0.2">
      <c r="A64" s="28"/>
      <c r="B64" s="29"/>
      <c r="C64" s="28"/>
      <c r="D64" s="39" t="s">
        <v>50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51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G64" s="28"/>
    </row>
    <row r="65" spans="1:59" ht="10.199999999999999" x14ac:dyDescent="0.2">
      <c r="B65" s="17"/>
      <c r="AR65" s="17"/>
    </row>
    <row r="66" spans="1:59" ht="10.199999999999999" x14ac:dyDescent="0.2">
      <c r="B66" s="17"/>
      <c r="AR66" s="17"/>
    </row>
    <row r="67" spans="1:59" ht="10.199999999999999" x14ac:dyDescent="0.2">
      <c r="B67" s="17"/>
      <c r="AR67" s="17"/>
    </row>
    <row r="68" spans="1:59" ht="10.199999999999999" x14ac:dyDescent="0.2">
      <c r="B68" s="17"/>
      <c r="AR68" s="17"/>
    </row>
    <row r="69" spans="1:59" ht="10.199999999999999" x14ac:dyDescent="0.2">
      <c r="B69" s="17"/>
      <c r="AR69" s="17"/>
    </row>
    <row r="70" spans="1:59" ht="10.199999999999999" x14ac:dyDescent="0.2">
      <c r="B70" s="17"/>
      <c r="AR70" s="17"/>
    </row>
    <row r="71" spans="1:59" ht="10.199999999999999" x14ac:dyDescent="0.2">
      <c r="B71" s="17"/>
      <c r="AR71" s="17"/>
    </row>
    <row r="72" spans="1:59" ht="10.199999999999999" x14ac:dyDescent="0.2">
      <c r="B72" s="17"/>
      <c r="AR72" s="17"/>
    </row>
    <row r="73" spans="1:59" ht="10.199999999999999" x14ac:dyDescent="0.2">
      <c r="B73" s="17"/>
      <c r="AR73" s="17"/>
    </row>
    <row r="74" spans="1:59" ht="10.199999999999999" x14ac:dyDescent="0.2">
      <c r="B74" s="17"/>
      <c r="AR74" s="17"/>
    </row>
    <row r="75" spans="1:59" s="2" customFormat="1" ht="13.2" x14ac:dyDescent="0.2">
      <c r="A75" s="28"/>
      <c r="B75" s="29"/>
      <c r="C75" s="28"/>
      <c r="D75" s="41" t="s">
        <v>48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49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48</v>
      </c>
      <c r="AI75" s="31"/>
      <c r="AJ75" s="31"/>
      <c r="AK75" s="31"/>
      <c r="AL75" s="31"/>
      <c r="AM75" s="41" t="s">
        <v>49</v>
      </c>
      <c r="AN75" s="31"/>
      <c r="AO75" s="31"/>
      <c r="AP75" s="28"/>
      <c r="AQ75" s="28"/>
      <c r="AR75" s="29"/>
      <c r="BG75" s="28"/>
    </row>
    <row r="76" spans="1:59" s="2" customFormat="1" ht="10.199999999999999" x14ac:dyDescent="0.2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G76" s="28"/>
    </row>
    <row r="77" spans="1:59" s="2" customFormat="1" ht="6.9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G77" s="28"/>
    </row>
    <row r="81" spans="1:90" s="2" customFormat="1" ht="6.9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G81" s="28"/>
    </row>
    <row r="82" spans="1:90" s="2" customFormat="1" ht="24.9" customHeight="1" x14ac:dyDescent="0.2">
      <c r="A82" s="28"/>
      <c r="B82" s="29"/>
      <c r="C82" s="18" t="s">
        <v>52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G82" s="28"/>
    </row>
    <row r="83" spans="1:90" s="2" customFormat="1" ht="6.9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G83" s="28"/>
    </row>
    <row r="84" spans="1:90" s="4" customFormat="1" ht="12" customHeight="1" x14ac:dyDescent="0.2">
      <c r="B84" s="47"/>
      <c r="C84" s="24" t="s">
        <v>13</v>
      </c>
      <c r="L84" s="4" t="str">
        <f>K5</f>
        <v>SO03</v>
      </c>
      <c r="AR84" s="47"/>
    </row>
    <row r="85" spans="1:90" s="5" customFormat="1" ht="36.9" customHeight="1" x14ac:dyDescent="0.2">
      <c r="B85" s="48"/>
      <c r="C85" s="49" t="s">
        <v>16</v>
      </c>
      <c r="L85" s="210" t="str">
        <f>K6</f>
        <v>URGENTNÝ PRÍJEM - AREÁLOVÉ OSVETLENIE</v>
      </c>
      <c r="M85" s="211"/>
      <c r="N85" s="211"/>
      <c r="O85" s="211"/>
      <c r="P85" s="211"/>
      <c r="Q85" s="211"/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211"/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R85" s="48"/>
    </row>
    <row r="86" spans="1:90" s="2" customFormat="1" ht="6.9" customHeight="1" x14ac:dyDescent="0.2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G86" s="28"/>
    </row>
    <row r="87" spans="1:90" s="2" customFormat="1" ht="12" customHeight="1" x14ac:dyDescent="0.2">
      <c r="A87" s="28"/>
      <c r="B87" s="29"/>
      <c r="C87" s="24" t="s">
        <v>20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>Nemocnica s poliklinikou Prievidza so sídlom v Boj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4" t="s">
        <v>22</v>
      </c>
      <c r="AJ87" s="28"/>
      <c r="AK87" s="28"/>
      <c r="AL87" s="28"/>
      <c r="AM87" s="212" t="str">
        <f>IF(AN8= "","",AN8)</f>
        <v>27. 9. 2019</v>
      </c>
      <c r="AN87" s="212"/>
      <c r="AO87" s="28"/>
      <c r="AP87" s="28"/>
      <c r="AQ87" s="28"/>
      <c r="AR87" s="29"/>
      <c r="BG87" s="28"/>
    </row>
    <row r="88" spans="1:90" s="2" customFormat="1" ht="6.9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G88" s="28"/>
    </row>
    <row r="89" spans="1:90" s="2" customFormat="1" ht="15.15" customHeight="1" x14ac:dyDescent="0.2">
      <c r="A89" s="28"/>
      <c r="B89" s="29"/>
      <c r="C89" s="24" t="s">
        <v>24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4" t="s">
        <v>30</v>
      </c>
      <c r="AJ89" s="28"/>
      <c r="AK89" s="28"/>
      <c r="AL89" s="28"/>
      <c r="AM89" s="208" t="str">
        <f>IF(E17="","",E17)</f>
        <v xml:space="preserve"> </v>
      </c>
      <c r="AN89" s="209"/>
      <c r="AO89" s="209"/>
      <c r="AP89" s="209"/>
      <c r="AQ89" s="28"/>
      <c r="AR89" s="29"/>
      <c r="AS89" s="213" t="s">
        <v>53</v>
      </c>
      <c r="AT89" s="214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  <c r="BF89" s="52"/>
      <c r="BG89" s="28"/>
    </row>
    <row r="90" spans="1:90" s="2" customFormat="1" ht="15.15" customHeight="1" x14ac:dyDescent="0.2">
      <c r="A90" s="28"/>
      <c r="B90" s="29"/>
      <c r="C90" s="24" t="s">
        <v>28</v>
      </c>
      <c r="D90" s="28"/>
      <c r="E90" s="28"/>
      <c r="F90" s="28"/>
      <c r="G90" s="28"/>
      <c r="H90" s="28"/>
      <c r="I90" s="28"/>
      <c r="J90" s="28"/>
      <c r="K90" s="28"/>
      <c r="L90" s="4" t="str">
        <f>IF(E14= "Vyplň údaj","",E14)</f>
        <v/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4" t="s">
        <v>31</v>
      </c>
      <c r="AJ90" s="28"/>
      <c r="AK90" s="28"/>
      <c r="AL90" s="28"/>
      <c r="AM90" s="208" t="str">
        <f>IF(E20="","",E20)</f>
        <v xml:space="preserve"> </v>
      </c>
      <c r="AN90" s="209"/>
      <c r="AO90" s="209"/>
      <c r="AP90" s="209"/>
      <c r="AQ90" s="28"/>
      <c r="AR90" s="29"/>
      <c r="AS90" s="215"/>
      <c r="AT90" s="216"/>
      <c r="AU90" s="53"/>
      <c r="AV90" s="53"/>
      <c r="AW90" s="53"/>
      <c r="AX90" s="53"/>
      <c r="AY90" s="53"/>
      <c r="AZ90" s="53"/>
      <c r="BA90" s="53"/>
      <c r="BB90" s="53"/>
      <c r="BC90" s="53"/>
      <c r="BD90" s="53"/>
      <c r="BE90" s="53"/>
      <c r="BF90" s="54"/>
      <c r="BG90" s="28"/>
    </row>
    <row r="91" spans="1:90" s="2" customFormat="1" ht="10.8" customHeight="1" x14ac:dyDescent="0.2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15"/>
      <c r="AT91" s="216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4"/>
      <c r="BG91" s="28"/>
    </row>
    <row r="92" spans="1:90" s="2" customFormat="1" ht="29.25" customHeight="1" x14ac:dyDescent="0.2">
      <c r="A92" s="28"/>
      <c r="B92" s="29"/>
      <c r="C92" s="217" t="s">
        <v>54</v>
      </c>
      <c r="D92" s="218"/>
      <c r="E92" s="218"/>
      <c r="F92" s="218"/>
      <c r="G92" s="218"/>
      <c r="H92" s="55"/>
      <c r="I92" s="219" t="s">
        <v>55</v>
      </c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20" t="s">
        <v>56</v>
      </c>
      <c r="AH92" s="218"/>
      <c r="AI92" s="218"/>
      <c r="AJ92" s="218"/>
      <c r="AK92" s="218"/>
      <c r="AL92" s="218"/>
      <c r="AM92" s="218"/>
      <c r="AN92" s="219" t="s">
        <v>57</v>
      </c>
      <c r="AO92" s="218"/>
      <c r="AP92" s="221"/>
      <c r="AQ92" s="56" t="s">
        <v>58</v>
      </c>
      <c r="AR92" s="29"/>
      <c r="AS92" s="57" t="s">
        <v>59</v>
      </c>
      <c r="AT92" s="58" t="s">
        <v>60</v>
      </c>
      <c r="AU92" s="58" t="s">
        <v>61</v>
      </c>
      <c r="AV92" s="58" t="s">
        <v>62</v>
      </c>
      <c r="AW92" s="58" t="s">
        <v>63</v>
      </c>
      <c r="AX92" s="58" t="s">
        <v>64</v>
      </c>
      <c r="AY92" s="58" t="s">
        <v>65</v>
      </c>
      <c r="AZ92" s="58" t="s">
        <v>66</v>
      </c>
      <c r="BA92" s="58" t="s">
        <v>67</v>
      </c>
      <c r="BB92" s="58" t="s">
        <v>68</v>
      </c>
      <c r="BC92" s="58" t="s">
        <v>69</v>
      </c>
      <c r="BD92" s="58" t="s">
        <v>70</v>
      </c>
      <c r="BE92" s="58" t="s">
        <v>71</v>
      </c>
      <c r="BF92" s="59" t="s">
        <v>72</v>
      </c>
      <c r="BG92" s="28"/>
    </row>
    <row r="93" spans="1:90" s="2" customFormat="1" ht="10.8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1"/>
      <c r="BE93" s="61"/>
      <c r="BF93" s="62"/>
      <c r="BG93" s="28"/>
    </row>
    <row r="94" spans="1:90" s="6" customFormat="1" ht="32.4" customHeight="1" x14ac:dyDescent="0.2">
      <c r="B94" s="63"/>
      <c r="C94" s="64" t="s">
        <v>73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5">
        <f>ROUND(AG95,2)</f>
        <v>0</v>
      </c>
      <c r="AH94" s="225"/>
      <c r="AI94" s="225"/>
      <c r="AJ94" s="225"/>
      <c r="AK94" s="225"/>
      <c r="AL94" s="225"/>
      <c r="AM94" s="225"/>
      <c r="AN94" s="226">
        <f>SUM(AG94,AV94)</f>
        <v>0</v>
      </c>
      <c r="AO94" s="226"/>
      <c r="AP94" s="226"/>
      <c r="AQ94" s="67" t="s">
        <v>1</v>
      </c>
      <c r="AR94" s="63"/>
      <c r="AS94" s="68">
        <f>ROUND(AS95,2)</f>
        <v>0</v>
      </c>
      <c r="AT94" s="69">
        <f>ROUND(AT95,2)</f>
        <v>0</v>
      </c>
      <c r="AU94" s="70">
        <f>ROUND(AU95,2)</f>
        <v>0</v>
      </c>
      <c r="AV94" s="70">
        <f>ROUND(SUM(AX94:AY94),2)</f>
        <v>0</v>
      </c>
      <c r="AW94" s="71">
        <f>ROUND(AW95,5)</f>
        <v>0</v>
      </c>
      <c r="AX94" s="70">
        <f>ROUND(BB94*L29,2)</f>
        <v>0</v>
      </c>
      <c r="AY94" s="70">
        <f>ROUND(BC94*L30,2)</f>
        <v>0</v>
      </c>
      <c r="AZ94" s="70">
        <f>ROUND(BD94*L29,2)</f>
        <v>0</v>
      </c>
      <c r="BA94" s="70">
        <f>ROUND(BE94*L30,2)</f>
        <v>0</v>
      </c>
      <c r="BB94" s="70">
        <f>ROUND(BB95,2)</f>
        <v>0</v>
      </c>
      <c r="BC94" s="70">
        <f>ROUND(BC95,2)</f>
        <v>0</v>
      </c>
      <c r="BD94" s="70">
        <f>ROUND(BD95,2)</f>
        <v>0</v>
      </c>
      <c r="BE94" s="70">
        <f>ROUND(BE95,2)</f>
        <v>0</v>
      </c>
      <c r="BF94" s="72">
        <f>ROUND(BF95,2)</f>
        <v>0</v>
      </c>
      <c r="BS94" s="73" t="s">
        <v>74</v>
      </c>
      <c r="BT94" s="73" t="s">
        <v>75</v>
      </c>
      <c r="BV94" s="73" t="s">
        <v>76</v>
      </c>
      <c r="BW94" s="73" t="s">
        <v>5</v>
      </c>
      <c r="BX94" s="73" t="s">
        <v>77</v>
      </c>
      <c r="CL94" s="73" t="s">
        <v>1</v>
      </c>
    </row>
    <row r="95" spans="1:90" s="7" customFormat="1" ht="27" customHeight="1" x14ac:dyDescent="0.2">
      <c r="A95" s="74" t="s">
        <v>78</v>
      </c>
      <c r="B95" s="75"/>
      <c r="C95" s="76"/>
      <c r="D95" s="224" t="s">
        <v>14</v>
      </c>
      <c r="E95" s="224"/>
      <c r="F95" s="224"/>
      <c r="G95" s="224"/>
      <c r="H95" s="224"/>
      <c r="I95" s="77"/>
      <c r="J95" s="224" t="s">
        <v>17</v>
      </c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24"/>
      <c r="Z95" s="224"/>
      <c r="AA95" s="224"/>
      <c r="AB95" s="224"/>
      <c r="AC95" s="224"/>
      <c r="AD95" s="224"/>
      <c r="AE95" s="224"/>
      <c r="AF95" s="224"/>
      <c r="AG95" s="222">
        <f>'SO03 - URGENTNÝ PRÍJEM - ...'!K30</f>
        <v>0</v>
      </c>
      <c r="AH95" s="223"/>
      <c r="AI95" s="223"/>
      <c r="AJ95" s="223"/>
      <c r="AK95" s="223"/>
      <c r="AL95" s="223"/>
      <c r="AM95" s="223"/>
      <c r="AN95" s="222">
        <f>SUM(AG95,AV95)</f>
        <v>0</v>
      </c>
      <c r="AO95" s="223"/>
      <c r="AP95" s="223"/>
      <c r="AQ95" s="78" t="s">
        <v>79</v>
      </c>
      <c r="AR95" s="75"/>
      <c r="AS95" s="79">
        <f>'SO03 - URGENTNÝ PRÍJEM - ...'!K28</f>
        <v>0</v>
      </c>
      <c r="AT95" s="80">
        <f>'SO03 - URGENTNÝ PRÍJEM - ...'!K29</f>
        <v>0</v>
      </c>
      <c r="AU95" s="80">
        <v>0</v>
      </c>
      <c r="AV95" s="80">
        <f>ROUND(SUM(AX95:AY95),2)</f>
        <v>0</v>
      </c>
      <c r="AW95" s="81">
        <f>'SO03 - URGENTNÝ PRÍJEM - ...'!T116</f>
        <v>0</v>
      </c>
      <c r="AX95" s="80">
        <f>'SO03 - URGENTNÝ PRÍJEM - ...'!K33</f>
        <v>0</v>
      </c>
      <c r="AY95" s="80">
        <f>'SO03 - URGENTNÝ PRÍJEM - ...'!K34</f>
        <v>0</v>
      </c>
      <c r="AZ95" s="80">
        <f>'SO03 - URGENTNÝ PRÍJEM - ...'!K35</f>
        <v>0</v>
      </c>
      <c r="BA95" s="80">
        <f>'SO03 - URGENTNÝ PRÍJEM - ...'!K36</f>
        <v>0</v>
      </c>
      <c r="BB95" s="80">
        <f>'SO03 - URGENTNÝ PRÍJEM - ...'!F33</f>
        <v>0</v>
      </c>
      <c r="BC95" s="80">
        <f>'SO03 - URGENTNÝ PRÍJEM - ...'!F34</f>
        <v>0</v>
      </c>
      <c r="BD95" s="80">
        <f>'SO03 - URGENTNÝ PRÍJEM - ...'!F35</f>
        <v>0</v>
      </c>
      <c r="BE95" s="80">
        <f>'SO03 - URGENTNÝ PRÍJEM - ...'!F36</f>
        <v>0</v>
      </c>
      <c r="BF95" s="82">
        <f>'SO03 - URGENTNÝ PRÍJEM - ...'!F37</f>
        <v>0</v>
      </c>
      <c r="BT95" s="83" t="s">
        <v>80</v>
      </c>
      <c r="BU95" s="83" t="s">
        <v>81</v>
      </c>
      <c r="BV95" s="83" t="s">
        <v>76</v>
      </c>
      <c r="BW95" s="83" t="s">
        <v>5</v>
      </c>
      <c r="BX95" s="83" t="s">
        <v>77</v>
      </c>
      <c r="CL95" s="83" t="s">
        <v>1</v>
      </c>
    </row>
    <row r="96" spans="1:90" s="2" customFormat="1" ht="30" customHeight="1" x14ac:dyDescent="0.2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</row>
    <row r="97" spans="1:59" s="2" customFormat="1" ht="6.9" customHeight="1" x14ac:dyDescent="0.2">
      <c r="A97" s="28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</row>
  </sheetData>
  <mergeCells count="42"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X35:AB35"/>
    <mergeCell ref="AK35:AO35"/>
    <mergeCell ref="AR2:BG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SO03 - URGENTNÝ PRÍJEM -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85"/>
  <sheetViews>
    <sheetView showGridLines="0" tabSelected="1" topLeftCell="A104" workbookViewId="0">
      <selection activeCell="C117" sqref="C117"/>
    </sheetView>
  </sheetViews>
  <sheetFormatPr defaultRowHeight="14.4" x14ac:dyDescent="0.2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84" customWidth="1"/>
    <col min="11" max="11" width="20.140625" style="1" customWidth="1"/>
    <col min="12" max="12" width="15.42578125" style="1" hidden="1" customWidth="1"/>
    <col min="13" max="13" width="9.28515625" style="1" customWidth="1"/>
    <col min="14" max="14" width="10.85546875" style="1" hidden="1" customWidth="1"/>
    <col min="15" max="15" width="9.28515625" style="1" hidden="1"/>
    <col min="16" max="24" width="14.140625" style="1" hidden="1" customWidth="1"/>
    <col min="25" max="25" width="12.28515625" style="1" hidden="1" customWidth="1"/>
    <col min="26" max="26" width="16.28515625" style="1" customWidth="1"/>
    <col min="27" max="27" width="12.28515625" style="1" customWidth="1"/>
    <col min="28" max="28" width="1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I2" s="84"/>
      <c r="J2" s="84"/>
      <c r="M2" s="206" t="s">
        <v>6</v>
      </c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T2" s="14" t="s">
        <v>5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85"/>
      <c r="J3" s="85"/>
      <c r="K3" s="16"/>
      <c r="L3" s="16"/>
      <c r="M3" s="17"/>
      <c r="AT3" s="14" t="s">
        <v>75</v>
      </c>
    </row>
    <row r="4" spans="1:46" s="1" customFormat="1" ht="24.9" customHeight="1" x14ac:dyDescent="0.2">
      <c r="B4" s="17"/>
      <c r="D4" s="18" t="s">
        <v>82</v>
      </c>
      <c r="I4" s="84"/>
      <c r="J4" s="84"/>
      <c r="M4" s="17"/>
      <c r="N4" s="86" t="s">
        <v>10</v>
      </c>
      <c r="AT4" s="14" t="s">
        <v>3</v>
      </c>
    </row>
    <row r="5" spans="1:46" s="1" customFormat="1" ht="6.9" customHeight="1" x14ac:dyDescent="0.2">
      <c r="B5" s="17"/>
      <c r="I5" s="84"/>
      <c r="J5" s="84"/>
      <c r="M5" s="17"/>
    </row>
    <row r="6" spans="1:46" s="2" customFormat="1" ht="12" customHeight="1" x14ac:dyDescent="0.2">
      <c r="A6" s="28"/>
      <c r="B6" s="29"/>
      <c r="C6" s="28"/>
      <c r="D6" s="24" t="s">
        <v>16</v>
      </c>
      <c r="E6" s="28"/>
      <c r="F6" s="28"/>
      <c r="G6" s="28"/>
      <c r="H6" s="28"/>
      <c r="I6" s="87"/>
      <c r="J6" s="87"/>
      <c r="K6" s="28"/>
      <c r="L6" s="28"/>
      <c r="M6" s="3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</row>
    <row r="7" spans="1:46" s="2" customFormat="1" ht="16.5" customHeight="1" x14ac:dyDescent="0.2">
      <c r="A7" s="28"/>
      <c r="B7" s="29"/>
      <c r="C7" s="28"/>
      <c r="D7" s="28"/>
      <c r="E7" s="210" t="s">
        <v>17</v>
      </c>
      <c r="F7" s="234"/>
      <c r="G7" s="234"/>
      <c r="H7" s="234"/>
      <c r="I7" s="87"/>
      <c r="J7" s="87"/>
      <c r="K7" s="28"/>
      <c r="L7" s="28"/>
      <c r="M7" s="3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</row>
    <row r="8" spans="1:46" s="2" customFormat="1" ht="10.199999999999999" x14ac:dyDescent="0.2">
      <c r="A8" s="28"/>
      <c r="B8" s="29"/>
      <c r="C8" s="28"/>
      <c r="D8" s="28"/>
      <c r="E8" s="28"/>
      <c r="F8" s="28"/>
      <c r="G8" s="28"/>
      <c r="H8" s="28"/>
      <c r="I8" s="87"/>
      <c r="J8" s="87"/>
      <c r="K8" s="28"/>
      <c r="L8" s="28"/>
      <c r="M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2" customHeight="1" x14ac:dyDescent="0.2">
      <c r="A9" s="28"/>
      <c r="B9" s="29"/>
      <c r="C9" s="28"/>
      <c r="D9" s="24" t="s">
        <v>18</v>
      </c>
      <c r="E9" s="28"/>
      <c r="F9" s="22" t="s">
        <v>1</v>
      </c>
      <c r="G9" s="28"/>
      <c r="H9" s="28"/>
      <c r="I9" s="88" t="s">
        <v>19</v>
      </c>
      <c r="J9" s="89" t="s">
        <v>1</v>
      </c>
      <c r="K9" s="28"/>
      <c r="L9" s="28"/>
      <c r="M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 x14ac:dyDescent="0.2">
      <c r="A10" s="28"/>
      <c r="B10" s="29"/>
      <c r="C10" s="28"/>
      <c r="D10" s="24" t="s">
        <v>20</v>
      </c>
      <c r="E10" s="28"/>
      <c r="F10" s="22" t="s">
        <v>21</v>
      </c>
      <c r="G10" s="28"/>
      <c r="H10" s="28"/>
      <c r="I10" s="88" t="s">
        <v>22</v>
      </c>
      <c r="J10" s="90" t="str">
        <f>'Rekapitulácia stavby'!AN8</f>
        <v>27. 9. 2019</v>
      </c>
      <c r="K10" s="28"/>
      <c r="L10" s="28"/>
      <c r="M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0.8" customHeight="1" x14ac:dyDescent="0.2">
      <c r="A11" s="28"/>
      <c r="B11" s="29"/>
      <c r="C11" s="28"/>
      <c r="D11" s="28"/>
      <c r="E11" s="28"/>
      <c r="F11" s="28"/>
      <c r="G11" s="28"/>
      <c r="H11" s="28"/>
      <c r="I11" s="87"/>
      <c r="J11" s="87"/>
      <c r="K11" s="28"/>
      <c r="L11" s="28"/>
      <c r="M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 x14ac:dyDescent="0.2">
      <c r="A12" s="28"/>
      <c r="B12" s="29"/>
      <c r="C12" s="28"/>
      <c r="D12" s="24" t="s">
        <v>24</v>
      </c>
      <c r="E12" s="28"/>
      <c r="F12" s="28"/>
      <c r="G12" s="28"/>
      <c r="H12" s="28"/>
      <c r="I12" s="88" t="s">
        <v>25</v>
      </c>
      <c r="J12" s="89" t="str">
        <f>IF('Rekapitulácia stavby'!AN10="","",'Rekapitulácia stavby'!AN10)</f>
        <v/>
      </c>
      <c r="K12" s="28"/>
      <c r="L12" s="28"/>
      <c r="M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8" customHeight="1" x14ac:dyDescent="0.2">
      <c r="A13" s="28"/>
      <c r="B13" s="29"/>
      <c r="C13" s="28"/>
      <c r="D13" s="28"/>
      <c r="E13" s="22" t="str">
        <f>IF('Rekapitulácia stavby'!E11="","",'Rekapitulácia stavby'!E11)</f>
        <v xml:space="preserve"> </v>
      </c>
      <c r="F13" s="28"/>
      <c r="G13" s="28"/>
      <c r="H13" s="28"/>
      <c r="I13" s="88" t="s">
        <v>27</v>
      </c>
      <c r="J13" s="89" t="str">
        <f>IF('Rekapitulácia stavby'!AN11="","",'Rekapitulácia stavby'!AN11)</f>
        <v/>
      </c>
      <c r="K13" s="28"/>
      <c r="L13" s="28"/>
      <c r="M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6.9" customHeight="1" x14ac:dyDescent="0.2">
      <c r="A14" s="28"/>
      <c r="B14" s="29"/>
      <c r="C14" s="28"/>
      <c r="D14" s="28"/>
      <c r="E14" s="28"/>
      <c r="F14" s="28"/>
      <c r="G14" s="28"/>
      <c r="H14" s="28"/>
      <c r="I14" s="87"/>
      <c r="J14" s="87"/>
      <c r="K14" s="28"/>
      <c r="L14" s="28"/>
      <c r="M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2" customHeight="1" x14ac:dyDescent="0.2">
      <c r="A15" s="28"/>
      <c r="B15" s="29"/>
      <c r="C15" s="28"/>
      <c r="D15" s="24" t="s">
        <v>28</v>
      </c>
      <c r="E15" s="28"/>
      <c r="F15" s="28"/>
      <c r="G15" s="28"/>
      <c r="H15" s="28"/>
      <c r="I15" s="88" t="s">
        <v>25</v>
      </c>
      <c r="J15" s="25" t="str">
        <f>'Rekapitulácia stavby'!AN13</f>
        <v>Vyplň údaj</v>
      </c>
      <c r="K15" s="28"/>
      <c r="L15" s="28"/>
      <c r="M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8" customHeight="1" x14ac:dyDescent="0.2">
      <c r="A16" s="28"/>
      <c r="B16" s="29"/>
      <c r="C16" s="28"/>
      <c r="D16" s="28"/>
      <c r="E16" s="235" t="str">
        <f>'Rekapitulácia stavby'!E14</f>
        <v>Vyplň údaj</v>
      </c>
      <c r="F16" s="227"/>
      <c r="G16" s="227"/>
      <c r="H16" s="227"/>
      <c r="I16" s="88" t="s">
        <v>27</v>
      </c>
      <c r="J16" s="25" t="str">
        <f>'Rekapitulácia stavby'!AN14</f>
        <v>Vyplň údaj</v>
      </c>
      <c r="K16" s="28"/>
      <c r="L16" s="28"/>
      <c r="M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6.9" customHeight="1" x14ac:dyDescent="0.2">
      <c r="A17" s="28"/>
      <c r="B17" s="29"/>
      <c r="C17" s="28"/>
      <c r="D17" s="28"/>
      <c r="E17" s="28"/>
      <c r="F17" s="28"/>
      <c r="G17" s="28"/>
      <c r="H17" s="28"/>
      <c r="I17" s="87"/>
      <c r="J17" s="87"/>
      <c r="K17" s="28"/>
      <c r="L17" s="28"/>
      <c r="M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2" customHeight="1" x14ac:dyDescent="0.2">
      <c r="A18" s="28"/>
      <c r="B18" s="29"/>
      <c r="C18" s="28"/>
      <c r="D18" s="24" t="s">
        <v>30</v>
      </c>
      <c r="E18" s="28"/>
      <c r="F18" s="28"/>
      <c r="G18" s="28"/>
      <c r="H18" s="28"/>
      <c r="I18" s="88" t="s">
        <v>25</v>
      </c>
      <c r="J18" s="89" t="str">
        <f>IF('Rekapitulácia stavby'!AN16="","",'Rekapitulácia stavby'!AN16)</f>
        <v/>
      </c>
      <c r="K18" s="28"/>
      <c r="L18" s="28"/>
      <c r="M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8" customHeight="1" x14ac:dyDescent="0.2">
      <c r="A19" s="28"/>
      <c r="B19" s="29"/>
      <c r="C19" s="28"/>
      <c r="D19" s="28"/>
      <c r="E19" s="22" t="str">
        <f>IF('Rekapitulácia stavby'!E17="","",'Rekapitulácia stavby'!E17)</f>
        <v xml:space="preserve"> </v>
      </c>
      <c r="F19" s="28"/>
      <c r="G19" s="28"/>
      <c r="H19" s="28"/>
      <c r="I19" s="88" t="s">
        <v>27</v>
      </c>
      <c r="J19" s="89" t="str">
        <f>IF('Rekapitulácia stavby'!AN17="","",'Rekapitulácia stavby'!AN17)</f>
        <v/>
      </c>
      <c r="K19" s="28"/>
      <c r="L19" s="28"/>
      <c r="M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6.9" customHeight="1" x14ac:dyDescent="0.2">
      <c r="A20" s="28"/>
      <c r="B20" s="29"/>
      <c r="C20" s="28"/>
      <c r="D20" s="28"/>
      <c r="E20" s="28"/>
      <c r="F20" s="28"/>
      <c r="G20" s="28"/>
      <c r="H20" s="28"/>
      <c r="I20" s="87"/>
      <c r="J20" s="87"/>
      <c r="K20" s="28"/>
      <c r="L20" s="28"/>
      <c r="M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2" customHeight="1" x14ac:dyDescent="0.2">
      <c r="A21" s="28"/>
      <c r="B21" s="29"/>
      <c r="C21" s="28"/>
      <c r="D21" s="24" t="s">
        <v>31</v>
      </c>
      <c r="E21" s="28"/>
      <c r="F21" s="28"/>
      <c r="G21" s="28"/>
      <c r="H21" s="28"/>
      <c r="I21" s="88" t="s">
        <v>25</v>
      </c>
      <c r="J21" s="89" t="str">
        <f>IF('Rekapitulácia stavby'!AN19="","",'Rekapitulácia stavby'!AN19)</f>
        <v/>
      </c>
      <c r="K21" s="28"/>
      <c r="L21" s="28"/>
      <c r="M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8" customHeight="1" x14ac:dyDescent="0.2">
      <c r="A22" s="28"/>
      <c r="B22" s="29"/>
      <c r="C22" s="28"/>
      <c r="D22" s="28"/>
      <c r="E22" s="22" t="str">
        <f>IF('Rekapitulácia stavby'!E20="","",'Rekapitulácia stavby'!E20)</f>
        <v xml:space="preserve"> </v>
      </c>
      <c r="F22" s="28"/>
      <c r="G22" s="28"/>
      <c r="H22" s="28"/>
      <c r="I22" s="88" t="s">
        <v>27</v>
      </c>
      <c r="J22" s="89" t="str">
        <f>IF('Rekapitulácia stavby'!AN20="","",'Rekapitulácia stavby'!AN20)</f>
        <v/>
      </c>
      <c r="K22" s="28"/>
      <c r="L22" s="28"/>
      <c r="M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6.9" customHeight="1" x14ac:dyDescent="0.2">
      <c r="A23" s="28"/>
      <c r="B23" s="29"/>
      <c r="C23" s="28"/>
      <c r="D23" s="28"/>
      <c r="E23" s="28"/>
      <c r="F23" s="28"/>
      <c r="G23" s="28"/>
      <c r="H23" s="28"/>
      <c r="I23" s="87"/>
      <c r="J23" s="87"/>
      <c r="K23" s="28"/>
      <c r="L23" s="28"/>
      <c r="M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2" customHeight="1" x14ac:dyDescent="0.2">
      <c r="A24" s="28"/>
      <c r="B24" s="29"/>
      <c r="C24" s="28"/>
      <c r="D24" s="24" t="s">
        <v>32</v>
      </c>
      <c r="E24" s="28"/>
      <c r="F24" s="28"/>
      <c r="G24" s="28"/>
      <c r="H24" s="28"/>
      <c r="I24" s="87"/>
      <c r="J24" s="87"/>
      <c r="K24" s="28"/>
      <c r="L24" s="28"/>
      <c r="M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8" customFormat="1" ht="16.5" customHeight="1" x14ac:dyDescent="0.2">
      <c r="A25" s="91"/>
      <c r="B25" s="92"/>
      <c r="C25" s="91"/>
      <c r="D25" s="91"/>
      <c r="E25" s="231" t="s">
        <v>1</v>
      </c>
      <c r="F25" s="231"/>
      <c r="G25" s="231"/>
      <c r="H25" s="231"/>
      <c r="I25" s="93"/>
      <c r="J25" s="93"/>
      <c r="K25" s="91"/>
      <c r="L25" s="91"/>
      <c r="M25" s="94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</row>
    <row r="26" spans="1:31" s="2" customFormat="1" ht="6.9" customHeight="1" x14ac:dyDescent="0.2">
      <c r="A26" s="28"/>
      <c r="B26" s="29"/>
      <c r="C26" s="28"/>
      <c r="D26" s="28"/>
      <c r="E26" s="28"/>
      <c r="F26" s="28"/>
      <c r="G26" s="28"/>
      <c r="H26" s="28"/>
      <c r="I26" s="87"/>
      <c r="J26" s="87"/>
      <c r="K26" s="28"/>
      <c r="L26" s="28"/>
      <c r="M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" customHeight="1" x14ac:dyDescent="0.2">
      <c r="A27" s="28"/>
      <c r="B27" s="29"/>
      <c r="C27" s="28"/>
      <c r="D27" s="61"/>
      <c r="E27" s="61"/>
      <c r="F27" s="61"/>
      <c r="G27" s="61"/>
      <c r="H27" s="61"/>
      <c r="I27" s="95"/>
      <c r="J27" s="95"/>
      <c r="K27" s="61"/>
      <c r="L27" s="61"/>
      <c r="M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3.2" x14ac:dyDescent="0.2">
      <c r="A28" s="28"/>
      <c r="B28" s="29"/>
      <c r="C28" s="28"/>
      <c r="D28" s="28"/>
      <c r="E28" s="24" t="s">
        <v>83</v>
      </c>
      <c r="F28" s="28"/>
      <c r="G28" s="28"/>
      <c r="H28" s="28"/>
      <c r="I28" s="87"/>
      <c r="J28" s="87"/>
      <c r="K28" s="96">
        <f>I94</f>
        <v>0</v>
      </c>
      <c r="L28" s="28"/>
      <c r="M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13.2" x14ac:dyDescent="0.2">
      <c r="A29" s="28"/>
      <c r="B29" s="29"/>
      <c r="C29" s="28"/>
      <c r="D29" s="28"/>
      <c r="E29" s="24" t="s">
        <v>84</v>
      </c>
      <c r="F29" s="28"/>
      <c r="G29" s="28"/>
      <c r="H29" s="28"/>
      <c r="I29" s="87"/>
      <c r="J29" s="87"/>
      <c r="K29" s="96">
        <f>J94</f>
        <v>0</v>
      </c>
      <c r="L29" s="28"/>
      <c r="M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 x14ac:dyDescent="0.2">
      <c r="A30" s="28"/>
      <c r="B30" s="29"/>
      <c r="C30" s="28"/>
      <c r="D30" s="97" t="s">
        <v>33</v>
      </c>
      <c r="E30" s="28"/>
      <c r="F30" s="28"/>
      <c r="G30" s="28"/>
      <c r="H30" s="28"/>
      <c r="I30" s="87"/>
      <c r="J30" s="87"/>
      <c r="K30" s="66">
        <f>ROUND(K116, 2)</f>
        <v>0</v>
      </c>
      <c r="L30" s="28"/>
      <c r="M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" customHeight="1" x14ac:dyDescent="0.2">
      <c r="A31" s="28"/>
      <c r="B31" s="29"/>
      <c r="C31" s="28"/>
      <c r="D31" s="61"/>
      <c r="E31" s="61"/>
      <c r="F31" s="61"/>
      <c r="G31" s="61"/>
      <c r="H31" s="61"/>
      <c r="I31" s="95"/>
      <c r="J31" s="95"/>
      <c r="K31" s="61"/>
      <c r="L31" s="61"/>
      <c r="M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" customHeight="1" x14ac:dyDescent="0.2">
      <c r="A32" s="28"/>
      <c r="B32" s="29"/>
      <c r="C32" s="28"/>
      <c r="D32" s="28"/>
      <c r="E32" s="28"/>
      <c r="F32" s="32" t="s">
        <v>35</v>
      </c>
      <c r="G32" s="28"/>
      <c r="H32" s="28"/>
      <c r="I32" s="98" t="s">
        <v>34</v>
      </c>
      <c r="J32" s="87"/>
      <c r="K32" s="32" t="s">
        <v>36</v>
      </c>
      <c r="L32" s="28"/>
      <c r="M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" customHeight="1" x14ac:dyDescent="0.2">
      <c r="A33" s="28"/>
      <c r="B33" s="29"/>
      <c r="C33" s="28"/>
      <c r="D33" s="99" t="s">
        <v>37</v>
      </c>
      <c r="E33" s="24" t="s">
        <v>38</v>
      </c>
      <c r="F33" s="96">
        <f>ROUND((SUM(BE116:BE184)),  2)</f>
        <v>0</v>
      </c>
      <c r="G33" s="28"/>
      <c r="H33" s="28"/>
      <c r="I33" s="100">
        <v>0.2</v>
      </c>
      <c r="J33" s="87"/>
      <c r="K33" s="96">
        <f>ROUND(((SUM(BE116:BE184))*I33),  2)</f>
        <v>0</v>
      </c>
      <c r="L33" s="28"/>
      <c r="M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" customHeight="1" x14ac:dyDescent="0.2">
      <c r="A34" s="28"/>
      <c r="B34" s="29"/>
      <c r="C34" s="28"/>
      <c r="D34" s="28"/>
      <c r="E34" s="24" t="s">
        <v>39</v>
      </c>
      <c r="F34" s="96">
        <f>ROUND((SUM(BF116:BF184)),  2)</f>
        <v>0</v>
      </c>
      <c r="G34" s="28"/>
      <c r="H34" s="28"/>
      <c r="I34" s="100">
        <v>0.2</v>
      </c>
      <c r="J34" s="87"/>
      <c r="K34" s="96">
        <f>ROUND(((SUM(BF116:BF184))*I34),  2)</f>
        <v>0</v>
      </c>
      <c r="L34" s="28"/>
      <c r="M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" hidden="1" customHeight="1" x14ac:dyDescent="0.2">
      <c r="A35" s="28"/>
      <c r="B35" s="29"/>
      <c r="C35" s="28"/>
      <c r="D35" s="28"/>
      <c r="E35" s="24" t="s">
        <v>40</v>
      </c>
      <c r="F35" s="96">
        <f>ROUND((SUM(BG116:BG184)),  2)</f>
        <v>0</v>
      </c>
      <c r="G35" s="28"/>
      <c r="H35" s="28"/>
      <c r="I35" s="100">
        <v>0.2</v>
      </c>
      <c r="J35" s="87"/>
      <c r="K35" s="96">
        <f>0</f>
        <v>0</v>
      </c>
      <c r="L35" s="28"/>
      <c r="M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" hidden="1" customHeight="1" x14ac:dyDescent="0.2">
      <c r="A36" s="28"/>
      <c r="B36" s="29"/>
      <c r="C36" s="28"/>
      <c r="D36" s="28"/>
      <c r="E36" s="24" t="s">
        <v>41</v>
      </c>
      <c r="F36" s="96">
        <f>ROUND((SUM(BH116:BH184)),  2)</f>
        <v>0</v>
      </c>
      <c r="G36" s="28"/>
      <c r="H36" s="28"/>
      <c r="I36" s="100">
        <v>0.2</v>
      </c>
      <c r="J36" s="87"/>
      <c r="K36" s="96">
        <f>0</f>
        <v>0</v>
      </c>
      <c r="L36" s="28"/>
      <c r="M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" hidden="1" customHeight="1" x14ac:dyDescent="0.2">
      <c r="A37" s="28"/>
      <c r="B37" s="29"/>
      <c r="C37" s="28"/>
      <c r="D37" s="28"/>
      <c r="E37" s="24" t="s">
        <v>42</v>
      </c>
      <c r="F37" s="96">
        <f>ROUND((SUM(BI116:BI184)),  2)</f>
        <v>0</v>
      </c>
      <c r="G37" s="28"/>
      <c r="H37" s="28"/>
      <c r="I37" s="100">
        <v>0</v>
      </c>
      <c r="J37" s="87"/>
      <c r="K37" s="96">
        <f>0</f>
        <v>0</v>
      </c>
      <c r="L37" s="28"/>
      <c r="M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" customHeight="1" x14ac:dyDescent="0.2">
      <c r="A38" s="28"/>
      <c r="B38" s="29"/>
      <c r="C38" s="28"/>
      <c r="D38" s="28"/>
      <c r="E38" s="28"/>
      <c r="F38" s="28"/>
      <c r="G38" s="28"/>
      <c r="H38" s="28"/>
      <c r="I38" s="87"/>
      <c r="J38" s="87"/>
      <c r="K38" s="28"/>
      <c r="L38" s="28"/>
      <c r="M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 x14ac:dyDescent="0.2">
      <c r="A39" s="28"/>
      <c r="B39" s="29"/>
      <c r="C39" s="101"/>
      <c r="D39" s="102" t="s">
        <v>43</v>
      </c>
      <c r="E39" s="55"/>
      <c r="F39" s="55"/>
      <c r="G39" s="103" t="s">
        <v>44</v>
      </c>
      <c r="H39" s="104" t="s">
        <v>45</v>
      </c>
      <c r="I39" s="105"/>
      <c r="J39" s="105"/>
      <c r="K39" s="106">
        <f>SUM(K30:K37)</f>
        <v>0</v>
      </c>
      <c r="L39" s="107"/>
      <c r="M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" customHeight="1" x14ac:dyDescent="0.2">
      <c r="A40" s="28"/>
      <c r="B40" s="29"/>
      <c r="C40" s="28"/>
      <c r="D40" s="28"/>
      <c r="E40" s="28"/>
      <c r="F40" s="28"/>
      <c r="G40" s="28"/>
      <c r="H40" s="28"/>
      <c r="I40" s="87"/>
      <c r="J40" s="87"/>
      <c r="K40" s="28"/>
      <c r="L40" s="28"/>
      <c r="M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" customHeight="1" x14ac:dyDescent="0.2">
      <c r="B41" s="17"/>
      <c r="I41" s="84"/>
      <c r="J41" s="84"/>
      <c r="M41" s="17"/>
    </row>
    <row r="42" spans="1:31" s="1" customFormat="1" ht="14.4" customHeight="1" x14ac:dyDescent="0.2">
      <c r="B42" s="17"/>
      <c r="I42" s="84"/>
      <c r="J42" s="84"/>
      <c r="M42" s="17"/>
    </row>
    <row r="43" spans="1:31" s="1" customFormat="1" ht="14.4" customHeight="1" x14ac:dyDescent="0.2">
      <c r="B43" s="17"/>
      <c r="I43" s="84"/>
      <c r="J43" s="84"/>
      <c r="M43" s="17"/>
    </row>
    <row r="44" spans="1:31" s="1" customFormat="1" ht="14.4" customHeight="1" x14ac:dyDescent="0.2">
      <c r="B44" s="17"/>
      <c r="I44" s="84"/>
      <c r="J44" s="84"/>
      <c r="M44" s="17"/>
    </row>
    <row r="45" spans="1:31" s="1" customFormat="1" ht="14.4" customHeight="1" x14ac:dyDescent="0.2">
      <c r="B45" s="17"/>
      <c r="I45" s="84"/>
      <c r="J45" s="84"/>
      <c r="M45" s="17"/>
    </row>
    <row r="46" spans="1:31" s="1" customFormat="1" ht="14.4" customHeight="1" x14ac:dyDescent="0.2">
      <c r="B46" s="17"/>
      <c r="I46" s="84"/>
      <c r="J46" s="84"/>
      <c r="M46" s="17"/>
    </row>
    <row r="47" spans="1:31" s="1" customFormat="1" ht="14.4" customHeight="1" x14ac:dyDescent="0.2">
      <c r="B47" s="17"/>
      <c r="I47" s="84"/>
      <c r="J47" s="84"/>
      <c r="M47" s="17"/>
    </row>
    <row r="48" spans="1:31" s="1" customFormat="1" ht="14.4" customHeight="1" x14ac:dyDescent="0.2">
      <c r="B48" s="17"/>
      <c r="I48" s="84"/>
      <c r="J48" s="84"/>
      <c r="M48" s="17"/>
    </row>
    <row r="49" spans="1:31" s="1" customFormat="1" ht="14.4" customHeight="1" x14ac:dyDescent="0.2">
      <c r="B49" s="17"/>
      <c r="I49" s="84"/>
      <c r="J49" s="84"/>
      <c r="M49" s="17"/>
    </row>
    <row r="50" spans="1:31" s="2" customFormat="1" ht="14.4" customHeight="1" x14ac:dyDescent="0.2">
      <c r="B50" s="38"/>
      <c r="D50" s="39" t="s">
        <v>46</v>
      </c>
      <c r="E50" s="40"/>
      <c r="F50" s="40"/>
      <c r="G50" s="39" t="s">
        <v>47</v>
      </c>
      <c r="H50" s="40"/>
      <c r="I50" s="108"/>
      <c r="J50" s="108"/>
      <c r="K50" s="40"/>
      <c r="L50" s="40"/>
      <c r="M50" s="38"/>
    </row>
    <row r="51" spans="1:31" ht="10.199999999999999" x14ac:dyDescent="0.2">
      <c r="B51" s="17"/>
      <c r="M51" s="17"/>
    </row>
    <row r="52" spans="1:31" ht="10.199999999999999" x14ac:dyDescent="0.2">
      <c r="B52" s="17"/>
      <c r="M52" s="17"/>
    </row>
    <row r="53" spans="1:31" ht="10.199999999999999" x14ac:dyDescent="0.2">
      <c r="B53" s="17"/>
      <c r="M53" s="17"/>
    </row>
    <row r="54" spans="1:31" ht="10.199999999999999" x14ac:dyDescent="0.2">
      <c r="B54" s="17"/>
      <c r="M54" s="17"/>
    </row>
    <row r="55" spans="1:31" ht="10.199999999999999" x14ac:dyDescent="0.2">
      <c r="B55" s="17"/>
      <c r="M55" s="17"/>
    </row>
    <row r="56" spans="1:31" ht="10.199999999999999" x14ac:dyDescent="0.2">
      <c r="B56" s="17"/>
      <c r="M56" s="17"/>
    </row>
    <row r="57" spans="1:31" ht="10.199999999999999" x14ac:dyDescent="0.2">
      <c r="B57" s="17"/>
      <c r="M57" s="17"/>
    </row>
    <row r="58" spans="1:31" ht="10.199999999999999" x14ac:dyDescent="0.2">
      <c r="B58" s="17"/>
      <c r="M58" s="17"/>
    </row>
    <row r="59" spans="1:31" ht="10.199999999999999" x14ac:dyDescent="0.2">
      <c r="B59" s="17"/>
      <c r="M59" s="17"/>
    </row>
    <row r="60" spans="1:31" ht="10.199999999999999" x14ac:dyDescent="0.2">
      <c r="B60" s="17"/>
      <c r="M60" s="17"/>
    </row>
    <row r="61" spans="1:31" s="2" customFormat="1" ht="13.2" x14ac:dyDescent="0.2">
      <c r="A61" s="28"/>
      <c r="B61" s="29"/>
      <c r="C61" s="28"/>
      <c r="D61" s="41" t="s">
        <v>48</v>
      </c>
      <c r="E61" s="31"/>
      <c r="F61" s="109" t="s">
        <v>49</v>
      </c>
      <c r="G61" s="41" t="s">
        <v>48</v>
      </c>
      <c r="H61" s="31"/>
      <c r="I61" s="110"/>
      <c r="J61" s="111" t="s">
        <v>49</v>
      </c>
      <c r="K61" s="31"/>
      <c r="L61" s="31"/>
      <c r="M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0.199999999999999" x14ac:dyDescent="0.2">
      <c r="B62" s="17"/>
      <c r="M62" s="17"/>
    </row>
    <row r="63" spans="1:31" ht="10.199999999999999" x14ac:dyDescent="0.2">
      <c r="B63" s="17"/>
      <c r="M63" s="17"/>
    </row>
    <row r="64" spans="1:31" ht="10.199999999999999" x14ac:dyDescent="0.2">
      <c r="B64" s="17"/>
      <c r="M64" s="17"/>
    </row>
    <row r="65" spans="1:31" s="2" customFormat="1" ht="13.2" x14ac:dyDescent="0.2">
      <c r="A65" s="28"/>
      <c r="B65" s="29"/>
      <c r="C65" s="28"/>
      <c r="D65" s="39" t="s">
        <v>50</v>
      </c>
      <c r="E65" s="42"/>
      <c r="F65" s="42"/>
      <c r="G65" s="39" t="s">
        <v>51</v>
      </c>
      <c r="H65" s="42"/>
      <c r="I65" s="112"/>
      <c r="J65" s="112"/>
      <c r="K65" s="42"/>
      <c r="L65" s="42"/>
      <c r="M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0.199999999999999" x14ac:dyDescent="0.2">
      <c r="B66" s="17"/>
      <c r="M66" s="17"/>
    </row>
    <row r="67" spans="1:31" ht="10.199999999999999" x14ac:dyDescent="0.2">
      <c r="B67" s="17"/>
      <c r="M67" s="17"/>
    </row>
    <row r="68" spans="1:31" ht="10.199999999999999" x14ac:dyDescent="0.2">
      <c r="B68" s="17"/>
      <c r="M68" s="17"/>
    </row>
    <row r="69" spans="1:31" ht="10.199999999999999" x14ac:dyDescent="0.2">
      <c r="B69" s="17"/>
      <c r="M69" s="17"/>
    </row>
    <row r="70" spans="1:31" ht="10.199999999999999" x14ac:dyDescent="0.2">
      <c r="B70" s="17"/>
      <c r="M70" s="17"/>
    </row>
    <row r="71" spans="1:31" ht="10.199999999999999" x14ac:dyDescent="0.2">
      <c r="B71" s="17"/>
      <c r="M71" s="17"/>
    </row>
    <row r="72" spans="1:31" ht="10.199999999999999" x14ac:dyDescent="0.2">
      <c r="B72" s="17"/>
      <c r="M72" s="17"/>
    </row>
    <row r="73" spans="1:31" ht="10.199999999999999" x14ac:dyDescent="0.2">
      <c r="B73" s="17"/>
      <c r="M73" s="17"/>
    </row>
    <row r="74" spans="1:31" ht="10.199999999999999" x14ac:dyDescent="0.2">
      <c r="B74" s="17"/>
      <c r="M74" s="17"/>
    </row>
    <row r="75" spans="1:31" ht="10.199999999999999" x14ac:dyDescent="0.2">
      <c r="B75" s="17"/>
      <c r="M75" s="17"/>
    </row>
    <row r="76" spans="1:31" s="2" customFormat="1" ht="13.2" x14ac:dyDescent="0.2">
      <c r="A76" s="28"/>
      <c r="B76" s="29"/>
      <c r="C76" s="28"/>
      <c r="D76" s="41" t="s">
        <v>48</v>
      </c>
      <c r="E76" s="31"/>
      <c r="F76" s="109" t="s">
        <v>49</v>
      </c>
      <c r="G76" s="41" t="s">
        <v>48</v>
      </c>
      <c r="H76" s="31"/>
      <c r="I76" s="110"/>
      <c r="J76" s="111" t="s">
        <v>49</v>
      </c>
      <c r="K76" s="31"/>
      <c r="L76" s="31"/>
      <c r="M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" customHeight="1" x14ac:dyDescent="0.2">
      <c r="A77" s="28"/>
      <c r="B77" s="43"/>
      <c r="C77" s="44"/>
      <c r="D77" s="44"/>
      <c r="E77" s="44"/>
      <c r="F77" s="44"/>
      <c r="G77" s="44"/>
      <c r="H77" s="44"/>
      <c r="I77" s="113"/>
      <c r="J77" s="113"/>
      <c r="K77" s="44"/>
      <c r="L77" s="44"/>
      <c r="M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" customHeight="1" x14ac:dyDescent="0.2">
      <c r="A81" s="28"/>
      <c r="B81" s="45"/>
      <c r="C81" s="46"/>
      <c r="D81" s="46"/>
      <c r="E81" s="46"/>
      <c r="F81" s="46"/>
      <c r="G81" s="46"/>
      <c r="H81" s="46"/>
      <c r="I81" s="114"/>
      <c r="J81" s="114"/>
      <c r="K81" s="46"/>
      <c r="L81" s="46"/>
      <c r="M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" customHeight="1" x14ac:dyDescent="0.2">
      <c r="A82" s="28"/>
      <c r="B82" s="29"/>
      <c r="C82" s="18" t="s">
        <v>85</v>
      </c>
      <c r="D82" s="28"/>
      <c r="E82" s="28"/>
      <c r="F82" s="28"/>
      <c r="G82" s="28"/>
      <c r="H82" s="28"/>
      <c r="I82" s="87"/>
      <c r="J82" s="87"/>
      <c r="K82" s="28"/>
      <c r="L82" s="28"/>
      <c r="M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" customHeight="1" x14ac:dyDescent="0.2">
      <c r="A83" s="28"/>
      <c r="B83" s="29"/>
      <c r="C83" s="28"/>
      <c r="D83" s="28"/>
      <c r="E83" s="28"/>
      <c r="F83" s="28"/>
      <c r="G83" s="28"/>
      <c r="H83" s="28"/>
      <c r="I83" s="87"/>
      <c r="J83" s="87"/>
      <c r="K83" s="28"/>
      <c r="L83" s="28"/>
      <c r="M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 x14ac:dyDescent="0.2">
      <c r="A84" s="28"/>
      <c r="B84" s="29"/>
      <c r="C84" s="24" t="s">
        <v>16</v>
      </c>
      <c r="D84" s="28"/>
      <c r="E84" s="28"/>
      <c r="F84" s="28"/>
      <c r="G84" s="28"/>
      <c r="H84" s="28"/>
      <c r="I84" s="87"/>
      <c r="J84" s="87"/>
      <c r="K84" s="28"/>
      <c r="L84" s="28"/>
      <c r="M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 x14ac:dyDescent="0.2">
      <c r="A85" s="28"/>
      <c r="B85" s="29"/>
      <c r="C85" s="28"/>
      <c r="D85" s="28"/>
      <c r="E85" s="210" t="str">
        <f>E7</f>
        <v>URGENTNÝ PRÍJEM - AREÁLOVÉ OSVETLENIE</v>
      </c>
      <c r="F85" s="234"/>
      <c r="G85" s="234"/>
      <c r="H85" s="234"/>
      <c r="I85" s="87"/>
      <c r="J85" s="87"/>
      <c r="K85" s="28"/>
      <c r="L85" s="28"/>
      <c r="M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6.9" customHeight="1" x14ac:dyDescent="0.2">
      <c r="A86" s="28"/>
      <c r="B86" s="29"/>
      <c r="C86" s="28"/>
      <c r="D86" s="28"/>
      <c r="E86" s="28"/>
      <c r="F86" s="28"/>
      <c r="G86" s="28"/>
      <c r="H86" s="28"/>
      <c r="I86" s="87"/>
      <c r="J86" s="87"/>
      <c r="K86" s="28"/>
      <c r="L86" s="28"/>
      <c r="M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2" customHeight="1" x14ac:dyDescent="0.2">
      <c r="A87" s="28"/>
      <c r="B87" s="29"/>
      <c r="C87" s="24" t="s">
        <v>20</v>
      </c>
      <c r="D87" s="28"/>
      <c r="E87" s="28"/>
      <c r="F87" s="22" t="str">
        <f>F10</f>
        <v>Nemocnica s poliklinikou Prievidza so sídlom v Boj</v>
      </c>
      <c r="G87" s="28"/>
      <c r="H87" s="28"/>
      <c r="I87" s="88" t="s">
        <v>22</v>
      </c>
      <c r="J87" s="90" t="str">
        <f>IF(J10="","",J10)</f>
        <v>27. 9. 2019</v>
      </c>
      <c r="K87" s="28"/>
      <c r="L87" s="28"/>
      <c r="M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" customHeight="1" x14ac:dyDescent="0.2">
      <c r="A88" s="28"/>
      <c r="B88" s="29"/>
      <c r="C88" s="28"/>
      <c r="D88" s="28"/>
      <c r="E88" s="28"/>
      <c r="F88" s="28"/>
      <c r="G88" s="28"/>
      <c r="H88" s="28"/>
      <c r="I88" s="87"/>
      <c r="J88" s="87"/>
      <c r="K88" s="28"/>
      <c r="L88" s="28"/>
      <c r="M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5.15" customHeight="1" x14ac:dyDescent="0.2">
      <c r="A89" s="28"/>
      <c r="B89" s="29"/>
      <c r="C89" s="24" t="s">
        <v>24</v>
      </c>
      <c r="D89" s="28"/>
      <c r="E89" s="28"/>
      <c r="F89" s="22" t="str">
        <f>E13</f>
        <v xml:space="preserve"> </v>
      </c>
      <c r="G89" s="28"/>
      <c r="H89" s="28"/>
      <c r="I89" s="88" t="s">
        <v>30</v>
      </c>
      <c r="J89" s="115" t="str">
        <f>E19</f>
        <v xml:space="preserve"> </v>
      </c>
      <c r="K89" s="28"/>
      <c r="L89" s="28"/>
      <c r="M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15.15" customHeight="1" x14ac:dyDescent="0.2">
      <c r="A90" s="28"/>
      <c r="B90" s="29"/>
      <c r="C90" s="24" t="s">
        <v>28</v>
      </c>
      <c r="D90" s="28"/>
      <c r="E90" s="28"/>
      <c r="F90" s="22" t="str">
        <f>IF(E16="","",E16)</f>
        <v>Vyplň údaj</v>
      </c>
      <c r="G90" s="28"/>
      <c r="H90" s="28"/>
      <c r="I90" s="88" t="s">
        <v>31</v>
      </c>
      <c r="J90" s="115" t="str">
        <f>E22</f>
        <v xml:space="preserve"> </v>
      </c>
      <c r="K90" s="28"/>
      <c r="L90" s="28"/>
      <c r="M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0.35" customHeight="1" x14ac:dyDescent="0.2">
      <c r="A91" s="28"/>
      <c r="B91" s="29"/>
      <c r="C91" s="28"/>
      <c r="D91" s="28"/>
      <c r="E91" s="28"/>
      <c r="F91" s="28"/>
      <c r="G91" s="28"/>
      <c r="H91" s="28"/>
      <c r="I91" s="87"/>
      <c r="J91" s="87"/>
      <c r="K91" s="28"/>
      <c r="L91" s="28"/>
      <c r="M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9.25" customHeight="1" x14ac:dyDescent="0.2">
      <c r="A92" s="28"/>
      <c r="B92" s="29"/>
      <c r="C92" s="116" t="s">
        <v>86</v>
      </c>
      <c r="D92" s="101"/>
      <c r="E92" s="101"/>
      <c r="F92" s="101"/>
      <c r="G92" s="101"/>
      <c r="H92" s="101"/>
      <c r="I92" s="117" t="s">
        <v>87</v>
      </c>
      <c r="J92" s="117" t="s">
        <v>88</v>
      </c>
      <c r="K92" s="118" t="s">
        <v>89</v>
      </c>
      <c r="L92" s="101"/>
      <c r="M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 x14ac:dyDescent="0.2">
      <c r="A93" s="28"/>
      <c r="B93" s="29"/>
      <c r="C93" s="28"/>
      <c r="D93" s="28"/>
      <c r="E93" s="28"/>
      <c r="F93" s="28"/>
      <c r="G93" s="28"/>
      <c r="H93" s="28"/>
      <c r="I93" s="87"/>
      <c r="J93" s="87"/>
      <c r="K93" s="28"/>
      <c r="L93" s="28"/>
      <c r="M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2.8" customHeight="1" x14ac:dyDescent="0.2">
      <c r="A94" s="28"/>
      <c r="B94" s="29"/>
      <c r="C94" s="119" t="s">
        <v>90</v>
      </c>
      <c r="D94" s="28"/>
      <c r="E94" s="28"/>
      <c r="F94" s="28"/>
      <c r="G94" s="28"/>
      <c r="H94" s="28"/>
      <c r="I94" s="120">
        <f t="shared" ref="I94:J94" si="0">Q116</f>
        <v>0</v>
      </c>
      <c r="J94" s="120">
        <f t="shared" si="0"/>
        <v>0</v>
      </c>
      <c r="K94" s="66">
        <f>K116</f>
        <v>0</v>
      </c>
      <c r="L94" s="28"/>
      <c r="M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U94" s="14" t="s">
        <v>91</v>
      </c>
    </row>
    <row r="95" spans="1:47" s="9" customFormat="1" ht="24.9" customHeight="1" x14ac:dyDescent="0.2">
      <c r="B95" s="121"/>
      <c r="D95" s="122" t="s">
        <v>92</v>
      </c>
      <c r="E95" s="123"/>
      <c r="F95" s="123"/>
      <c r="G95" s="123"/>
      <c r="H95" s="123"/>
      <c r="I95" s="124">
        <f>Q118</f>
        <v>0</v>
      </c>
      <c r="J95" s="124">
        <f>R118</f>
        <v>0</v>
      </c>
      <c r="K95" s="125">
        <f>K118</f>
        <v>0</v>
      </c>
      <c r="M95" s="121"/>
    </row>
    <row r="96" spans="1:47" s="10" customFormat="1" ht="19.95" customHeight="1" x14ac:dyDescent="0.2">
      <c r="B96" s="126"/>
      <c r="D96" s="127" t="s">
        <v>93</v>
      </c>
      <c r="E96" s="128"/>
      <c r="F96" s="128"/>
      <c r="G96" s="128"/>
      <c r="H96" s="128"/>
      <c r="I96" s="129">
        <f>Q119</f>
        <v>0</v>
      </c>
      <c r="J96" s="129">
        <f>R119</f>
        <v>0</v>
      </c>
      <c r="K96" s="130">
        <f>K119</f>
        <v>0</v>
      </c>
      <c r="M96" s="126"/>
    </row>
    <row r="97" spans="1:31" s="10" customFormat="1" ht="19.95" customHeight="1" x14ac:dyDescent="0.2">
      <c r="B97" s="126"/>
      <c r="D97" s="127" t="s">
        <v>94</v>
      </c>
      <c r="E97" s="128"/>
      <c r="F97" s="128"/>
      <c r="G97" s="128"/>
      <c r="H97" s="128"/>
      <c r="I97" s="129">
        <f>Q168</f>
        <v>0</v>
      </c>
      <c r="J97" s="129">
        <f>R168</f>
        <v>0</v>
      </c>
      <c r="K97" s="130">
        <f>K168</f>
        <v>0</v>
      </c>
      <c r="M97" s="126"/>
    </row>
    <row r="98" spans="1:31" s="10" customFormat="1" ht="19.95" customHeight="1" x14ac:dyDescent="0.2">
      <c r="B98" s="126"/>
      <c r="D98" s="127" t="s">
        <v>95</v>
      </c>
      <c r="E98" s="128"/>
      <c r="F98" s="128"/>
      <c r="G98" s="128"/>
      <c r="H98" s="128"/>
      <c r="I98" s="129">
        <f>Q183</f>
        <v>0</v>
      </c>
      <c r="J98" s="129">
        <f>R183</f>
        <v>0</v>
      </c>
      <c r="K98" s="130">
        <f>K183</f>
        <v>0</v>
      </c>
      <c r="M98" s="126"/>
    </row>
    <row r="99" spans="1:31" s="2" customFormat="1" ht="21.75" customHeight="1" x14ac:dyDescent="0.2">
      <c r="A99" s="28"/>
      <c r="B99" s="29"/>
      <c r="C99" s="28"/>
      <c r="D99" s="28"/>
      <c r="E99" s="28"/>
      <c r="F99" s="28"/>
      <c r="G99" s="28"/>
      <c r="H99" s="28"/>
      <c r="I99" s="87"/>
      <c r="J99" s="87"/>
      <c r="K99" s="28"/>
      <c r="L99" s="28"/>
      <c r="M99" s="3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spans="1:31" s="2" customFormat="1" ht="6.9" customHeight="1" x14ac:dyDescent="0.2">
      <c r="A100" s="28"/>
      <c r="B100" s="43"/>
      <c r="C100" s="44"/>
      <c r="D100" s="44"/>
      <c r="E100" s="44"/>
      <c r="F100" s="44"/>
      <c r="G100" s="44"/>
      <c r="H100" s="44"/>
      <c r="I100" s="113"/>
      <c r="J100" s="113"/>
      <c r="K100" s="44"/>
      <c r="L100" s="44"/>
      <c r="M100" s="3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4" spans="1:31" s="2" customFormat="1" ht="6.9" customHeight="1" x14ac:dyDescent="0.2">
      <c r="A104" s="28"/>
      <c r="B104" s="45"/>
      <c r="C104" s="46"/>
      <c r="D104" s="46"/>
      <c r="E104" s="46"/>
      <c r="F104" s="46"/>
      <c r="G104" s="46"/>
      <c r="H104" s="46"/>
      <c r="I104" s="114"/>
      <c r="J104" s="114"/>
      <c r="K104" s="46"/>
      <c r="L104" s="46"/>
      <c r="M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24.9" customHeight="1" x14ac:dyDescent="0.2">
      <c r="A105" s="28"/>
      <c r="B105" s="29"/>
      <c r="C105" s="18" t="s">
        <v>96</v>
      </c>
      <c r="D105" s="28"/>
      <c r="E105" s="28"/>
      <c r="F105" s="28"/>
      <c r="G105" s="28"/>
      <c r="H105" s="28"/>
      <c r="I105" s="87"/>
      <c r="J105" s="87"/>
      <c r="K105" s="28"/>
      <c r="L105" s="28"/>
      <c r="M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6.9" customHeight="1" x14ac:dyDescent="0.2">
      <c r="A106" s="28"/>
      <c r="B106" s="29"/>
      <c r="C106" s="28"/>
      <c r="D106" s="28"/>
      <c r="E106" s="28"/>
      <c r="F106" s="28"/>
      <c r="G106" s="28"/>
      <c r="H106" s="28"/>
      <c r="I106" s="87"/>
      <c r="J106" s="87"/>
      <c r="K106" s="28"/>
      <c r="L106" s="28"/>
      <c r="M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2" customHeight="1" x14ac:dyDescent="0.2">
      <c r="A107" s="28"/>
      <c r="B107" s="29"/>
      <c r="C107" s="24" t="s">
        <v>16</v>
      </c>
      <c r="D107" s="28"/>
      <c r="E107" s="28"/>
      <c r="F107" s="28"/>
      <c r="G107" s="28"/>
      <c r="H107" s="28"/>
      <c r="I107" s="87"/>
      <c r="J107" s="87"/>
      <c r="K107" s="28"/>
      <c r="L107" s="28"/>
      <c r="M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6.5" customHeight="1" x14ac:dyDescent="0.2">
      <c r="A108" s="28"/>
      <c r="B108" s="29"/>
      <c r="C108" s="28"/>
      <c r="D108" s="28"/>
      <c r="E108" s="210" t="str">
        <f>E7</f>
        <v>URGENTNÝ PRÍJEM - AREÁLOVÉ OSVETLENIE</v>
      </c>
      <c r="F108" s="234"/>
      <c r="G108" s="234"/>
      <c r="H108" s="234"/>
      <c r="I108" s="87"/>
      <c r="J108" s="87"/>
      <c r="K108" s="28"/>
      <c r="L108" s="28"/>
      <c r="M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6.9" customHeight="1" x14ac:dyDescent="0.2">
      <c r="A109" s="28"/>
      <c r="B109" s="29"/>
      <c r="C109" s="28"/>
      <c r="D109" s="28"/>
      <c r="E109" s="28"/>
      <c r="F109" s="28"/>
      <c r="G109" s="28"/>
      <c r="H109" s="28"/>
      <c r="I109" s="87"/>
      <c r="J109" s="87"/>
      <c r="K109" s="28"/>
      <c r="L109" s="28"/>
      <c r="M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2" customHeight="1" x14ac:dyDescent="0.2">
      <c r="A110" s="28"/>
      <c r="B110" s="29"/>
      <c r="C110" s="24" t="s">
        <v>20</v>
      </c>
      <c r="D110" s="28"/>
      <c r="E110" s="28"/>
      <c r="F110" s="22" t="str">
        <f>F10</f>
        <v>Nemocnica s poliklinikou Prievidza so sídlom v Boj</v>
      </c>
      <c r="G110" s="28"/>
      <c r="H110" s="28"/>
      <c r="I110" s="88" t="s">
        <v>22</v>
      </c>
      <c r="J110" s="90" t="str">
        <f>IF(J10="","",J10)</f>
        <v>27. 9. 2019</v>
      </c>
      <c r="K110" s="28"/>
      <c r="L110" s="28"/>
      <c r="M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" customHeight="1" x14ac:dyDescent="0.2">
      <c r="A111" s="28"/>
      <c r="B111" s="29"/>
      <c r="C111" s="28"/>
      <c r="D111" s="28"/>
      <c r="E111" s="28"/>
      <c r="F111" s="28"/>
      <c r="G111" s="28"/>
      <c r="H111" s="28"/>
      <c r="I111" s="87"/>
      <c r="J111" s="87"/>
      <c r="K111" s="28"/>
      <c r="L111" s="28"/>
      <c r="M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5.15" customHeight="1" x14ac:dyDescent="0.2">
      <c r="A112" s="28"/>
      <c r="B112" s="29"/>
      <c r="C112" s="24" t="s">
        <v>24</v>
      </c>
      <c r="D112" s="28"/>
      <c r="E112" s="28"/>
      <c r="F112" s="22" t="str">
        <f>E13</f>
        <v xml:space="preserve"> </v>
      </c>
      <c r="G112" s="28"/>
      <c r="H112" s="28"/>
      <c r="I112" s="88" t="s">
        <v>30</v>
      </c>
      <c r="J112" s="115" t="str">
        <f>E19</f>
        <v xml:space="preserve"> </v>
      </c>
      <c r="K112" s="28"/>
      <c r="L112" s="28"/>
      <c r="M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15" customHeight="1" x14ac:dyDescent="0.2">
      <c r="A113" s="28"/>
      <c r="B113" s="29"/>
      <c r="C113" s="24" t="s">
        <v>28</v>
      </c>
      <c r="D113" s="28"/>
      <c r="E113" s="28"/>
      <c r="F113" s="22" t="str">
        <f>IF(E16="","",E16)</f>
        <v>Vyplň údaj</v>
      </c>
      <c r="G113" s="28"/>
      <c r="H113" s="28"/>
      <c r="I113" s="88" t="s">
        <v>31</v>
      </c>
      <c r="J113" s="115" t="str">
        <f>E22</f>
        <v xml:space="preserve"> </v>
      </c>
      <c r="K113" s="28"/>
      <c r="L113" s="28"/>
      <c r="M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0.35" customHeight="1" x14ac:dyDescent="0.2">
      <c r="A114" s="28"/>
      <c r="B114" s="29"/>
      <c r="C114" s="28"/>
      <c r="D114" s="28"/>
      <c r="E114" s="28"/>
      <c r="F114" s="28"/>
      <c r="G114" s="28"/>
      <c r="H114" s="28"/>
      <c r="I114" s="87"/>
      <c r="J114" s="87"/>
      <c r="K114" s="28"/>
      <c r="L114" s="28"/>
      <c r="M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11" customFormat="1" ht="29.25" customHeight="1" x14ac:dyDescent="0.2">
      <c r="A115" s="131"/>
      <c r="B115" s="132"/>
      <c r="C115" s="133" t="s">
        <v>97</v>
      </c>
      <c r="D115" s="134" t="s">
        <v>58</v>
      </c>
      <c r="E115" s="134" t="s">
        <v>54</v>
      </c>
      <c r="F115" s="134" t="s">
        <v>55</v>
      </c>
      <c r="G115" s="134" t="s">
        <v>98</v>
      </c>
      <c r="H115" s="134" t="s">
        <v>99</v>
      </c>
      <c r="I115" s="135" t="s">
        <v>100</v>
      </c>
      <c r="J115" s="135" t="s">
        <v>101</v>
      </c>
      <c r="K115" s="136" t="s">
        <v>89</v>
      </c>
      <c r="L115" s="137" t="s">
        <v>102</v>
      </c>
      <c r="M115" s="138"/>
      <c r="N115" s="57" t="s">
        <v>1</v>
      </c>
      <c r="O115" s="58" t="s">
        <v>37</v>
      </c>
      <c r="P115" s="58" t="s">
        <v>103</v>
      </c>
      <c r="Q115" s="58" t="s">
        <v>104</v>
      </c>
      <c r="R115" s="58" t="s">
        <v>105</v>
      </c>
      <c r="S115" s="58" t="s">
        <v>106</v>
      </c>
      <c r="T115" s="58" t="s">
        <v>107</v>
      </c>
      <c r="U115" s="58" t="s">
        <v>108</v>
      </c>
      <c r="V115" s="58" t="s">
        <v>109</v>
      </c>
      <c r="W115" s="58" t="s">
        <v>110</v>
      </c>
      <c r="X115" s="59" t="s">
        <v>111</v>
      </c>
      <c r="Y115" s="131"/>
      <c r="Z115" s="131"/>
      <c r="AA115" s="131"/>
      <c r="AB115" s="131"/>
      <c r="AC115" s="131"/>
      <c r="AD115" s="131"/>
      <c r="AE115" s="131"/>
    </row>
    <row r="116" spans="1:65" s="2" customFormat="1" ht="22.8" customHeight="1" x14ac:dyDescent="0.3">
      <c r="A116" s="28"/>
      <c r="B116" s="29"/>
      <c r="C116" s="64" t="s">
        <v>90</v>
      </c>
      <c r="D116" s="28"/>
      <c r="E116" s="28"/>
      <c r="F116" s="28"/>
      <c r="G116" s="28"/>
      <c r="H116" s="28"/>
      <c r="I116" s="87"/>
      <c r="J116" s="87"/>
      <c r="K116" s="139">
        <f>BK116</f>
        <v>0</v>
      </c>
      <c r="L116" s="28"/>
      <c r="M116" s="29"/>
      <c r="N116" s="60"/>
      <c r="O116" s="51"/>
      <c r="P116" s="61"/>
      <c r="Q116" s="140">
        <f>Q118</f>
        <v>0</v>
      </c>
      <c r="R116" s="140">
        <f>R118</f>
        <v>0</v>
      </c>
      <c r="S116" s="61"/>
      <c r="T116" s="141">
        <f>T118</f>
        <v>0</v>
      </c>
      <c r="U116" s="61"/>
      <c r="V116" s="141">
        <f>V118</f>
        <v>40.809260000000002</v>
      </c>
      <c r="W116" s="61"/>
      <c r="X116" s="142">
        <f>X118</f>
        <v>0</v>
      </c>
      <c r="Y116" s="28"/>
      <c r="Z116" s="28"/>
      <c r="AA116" s="28"/>
      <c r="AB116" s="28"/>
      <c r="AC116" s="28"/>
      <c r="AD116" s="28"/>
      <c r="AE116" s="28"/>
      <c r="AT116" s="14" t="s">
        <v>74</v>
      </c>
      <c r="AU116" s="14" t="s">
        <v>91</v>
      </c>
      <c r="BK116" s="143">
        <f>BK118</f>
        <v>0</v>
      </c>
    </row>
    <row r="117" spans="1:65" s="2" customFormat="1" ht="22.8" customHeight="1" x14ac:dyDescent="0.3">
      <c r="A117" s="28"/>
      <c r="B117" s="29"/>
      <c r="C117" s="239" t="s">
        <v>375</v>
      </c>
      <c r="D117" s="28"/>
      <c r="E117" s="28"/>
      <c r="F117" s="28"/>
      <c r="G117" s="28"/>
      <c r="H117" s="28"/>
      <c r="I117" s="87"/>
      <c r="J117" s="87"/>
      <c r="K117" s="139"/>
      <c r="L117" s="28"/>
      <c r="M117" s="29"/>
      <c r="N117" s="187"/>
      <c r="O117" s="188"/>
      <c r="P117" s="53"/>
      <c r="Q117" s="236"/>
      <c r="R117" s="236"/>
      <c r="S117" s="53"/>
      <c r="T117" s="237"/>
      <c r="U117" s="53"/>
      <c r="V117" s="237"/>
      <c r="W117" s="53"/>
      <c r="X117" s="238"/>
      <c r="Y117" s="28"/>
      <c r="Z117" s="28"/>
      <c r="AA117" s="28"/>
      <c r="AB117" s="28"/>
      <c r="AC117" s="28"/>
      <c r="AD117" s="28"/>
      <c r="AE117" s="28"/>
      <c r="AT117" s="14"/>
      <c r="AU117" s="14"/>
      <c r="BK117" s="143"/>
    </row>
    <row r="118" spans="1:65" s="12" customFormat="1" ht="25.95" customHeight="1" x14ac:dyDescent="0.25">
      <c r="B118" s="144"/>
      <c r="D118" s="145" t="s">
        <v>74</v>
      </c>
      <c r="E118" s="146" t="s">
        <v>112</v>
      </c>
      <c r="F118" s="146" t="s">
        <v>113</v>
      </c>
      <c r="I118" s="147"/>
      <c r="J118" s="147"/>
      <c r="K118" s="148">
        <f>BK118</f>
        <v>0</v>
      </c>
      <c r="M118" s="144"/>
      <c r="N118" s="149"/>
      <c r="O118" s="150"/>
      <c r="P118" s="150"/>
      <c r="Q118" s="151">
        <f>Q119+Q168+Q183</f>
        <v>0</v>
      </c>
      <c r="R118" s="151">
        <f>R119+R168+R183</f>
        <v>0</v>
      </c>
      <c r="S118" s="150"/>
      <c r="T118" s="152">
        <f>T119+T168+T183</f>
        <v>0</v>
      </c>
      <c r="U118" s="150"/>
      <c r="V118" s="152">
        <f>V119+V168+V183</f>
        <v>40.809260000000002</v>
      </c>
      <c r="W118" s="150"/>
      <c r="X118" s="153">
        <f>X119+X168+X183</f>
        <v>0</v>
      </c>
      <c r="AR118" s="145" t="s">
        <v>114</v>
      </c>
      <c r="AT118" s="154" t="s">
        <v>74</v>
      </c>
      <c r="AU118" s="154" t="s">
        <v>75</v>
      </c>
      <c r="AY118" s="145" t="s">
        <v>115</v>
      </c>
      <c r="BK118" s="155">
        <f>BK119+BK168+BK183</f>
        <v>0</v>
      </c>
    </row>
    <row r="119" spans="1:65" s="12" customFormat="1" ht="22.8" customHeight="1" x14ac:dyDescent="0.25">
      <c r="B119" s="144"/>
      <c r="D119" s="145" t="s">
        <v>74</v>
      </c>
      <c r="E119" s="156" t="s">
        <v>116</v>
      </c>
      <c r="F119" s="156" t="s">
        <v>117</v>
      </c>
      <c r="I119" s="147"/>
      <c r="J119" s="147"/>
      <c r="K119" s="157">
        <f>BK119</f>
        <v>0</v>
      </c>
      <c r="M119" s="144"/>
      <c r="N119" s="149"/>
      <c r="O119" s="150"/>
      <c r="P119" s="150"/>
      <c r="Q119" s="151">
        <f>SUM(Q120:Q167)</f>
        <v>0</v>
      </c>
      <c r="R119" s="151">
        <f>SUM(R120:R167)</f>
        <v>0</v>
      </c>
      <c r="S119" s="150"/>
      <c r="T119" s="152">
        <f>SUM(T120:T167)</f>
        <v>0</v>
      </c>
      <c r="U119" s="150"/>
      <c r="V119" s="152">
        <f>SUM(V120:V167)</f>
        <v>0.76926000000000005</v>
      </c>
      <c r="W119" s="150"/>
      <c r="X119" s="153">
        <f>SUM(X120:X167)</f>
        <v>0</v>
      </c>
      <c r="AR119" s="145" t="s">
        <v>114</v>
      </c>
      <c r="AT119" s="154" t="s">
        <v>74</v>
      </c>
      <c r="AU119" s="154" t="s">
        <v>80</v>
      </c>
      <c r="AY119" s="145" t="s">
        <v>115</v>
      </c>
      <c r="BK119" s="155">
        <f>SUM(BK120:BK167)</f>
        <v>0</v>
      </c>
    </row>
    <row r="120" spans="1:65" s="2" customFormat="1" ht="24" customHeight="1" x14ac:dyDescent="0.2">
      <c r="A120" s="28"/>
      <c r="B120" s="158"/>
      <c r="C120" s="159" t="s">
        <v>80</v>
      </c>
      <c r="D120" s="159" t="s">
        <v>118</v>
      </c>
      <c r="E120" s="160" t="s">
        <v>119</v>
      </c>
      <c r="F120" s="161" t="s">
        <v>120</v>
      </c>
      <c r="G120" s="162" t="s">
        <v>121</v>
      </c>
      <c r="H120" s="163">
        <v>15</v>
      </c>
      <c r="I120" s="164"/>
      <c r="J120" s="164"/>
      <c r="K120" s="165">
        <f t="shared" ref="K120:K167" si="1">ROUND(P120*H120,2)</f>
        <v>0</v>
      </c>
      <c r="L120" s="166"/>
      <c r="M120" s="29"/>
      <c r="N120" s="167" t="s">
        <v>1</v>
      </c>
      <c r="O120" s="168" t="s">
        <v>39</v>
      </c>
      <c r="P120" s="169">
        <f t="shared" ref="P120:P167" si="2">I120+J120</f>
        <v>0</v>
      </c>
      <c r="Q120" s="169">
        <f t="shared" ref="Q120:Q167" si="3">ROUND(I120*H120,2)</f>
        <v>0</v>
      </c>
      <c r="R120" s="169">
        <f t="shared" ref="R120:R167" si="4">ROUND(J120*H120,2)</f>
        <v>0</v>
      </c>
      <c r="S120" s="53"/>
      <c r="T120" s="170">
        <f t="shared" ref="T120:T167" si="5">S120*H120</f>
        <v>0</v>
      </c>
      <c r="U120" s="170">
        <v>0</v>
      </c>
      <c r="V120" s="170">
        <f t="shared" ref="V120:V167" si="6">U120*H120</f>
        <v>0</v>
      </c>
      <c r="W120" s="170">
        <v>0</v>
      </c>
      <c r="X120" s="171">
        <f t="shared" ref="X120:X167" si="7">W120*H120</f>
        <v>0</v>
      </c>
      <c r="Y120" s="28"/>
      <c r="Z120" s="28"/>
      <c r="AA120" s="28"/>
      <c r="AB120" s="28"/>
      <c r="AC120" s="28"/>
      <c r="AD120" s="28"/>
      <c r="AE120" s="28"/>
      <c r="AR120" s="172" t="s">
        <v>122</v>
      </c>
      <c r="AT120" s="172" t="s">
        <v>118</v>
      </c>
      <c r="AU120" s="172" t="s">
        <v>123</v>
      </c>
      <c r="AY120" s="14" t="s">
        <v>115</v>
      </c>
      <c r="BE120" s="173">
        <f t="shared" ref="BE120:BE167" si="8">IF(O120="základná",K120,0)</f>
        <v>0</v>
      </c>
      <c r="BF120" s="173">
        <f t="shared" ref="BF120:BF167" si="9">IF(O120="znížená",K120,0)</f>
        <v>0</v>
      </c>
      <c r="BG120" s="173">
        <f t="shared" ref="BG120:BG167" si="10">IF(O120="zákl. prenesená",K120,0)</f>
        <v>0</v>
      </c>
      <c r="BH120" s="173">
        <f t="shared" ref="BH120:BH167" si="11">IF(O120="zníž. prenesená",K120,0)</f>
        <v>0</v>
      </c>
      <c r="BI120" s="173">
        <f t="shared" ref="BI120:BI167" si="12">IF(O120="nulová",K120,0)</f>
        <v>0</v>
      </c>
      <c r="BJ120" s="14" t="s">
        <v>123</v>
      </c>
      <c r="BK120" s="173">
        <f t="shared" ref="BK120:BK167" si="13">ROUND(P120*H120,2)</f>
        <v>0</v>
      </c>
      <c r="BL120" s="14" t="s">
        <v>122</v>
      </c>
      <c r="BM120" s="172" t="s">
        <v>124</v>
      </c>
    </row>
    <row r="121" spans="1:65" s="2" customFormat="1" ht="24" customHeight="1" x14ac:dyDescent="0.2">
      <c r="A121" s="28"/>
      <c r="B121" s="158"/>
      <c r="C121" s="174" t="s">
        <v>123</v>
      </c>
      <c r="D121" s="174" t="s">
        <v>112</v>
      </c>
      <c r="E121" s="175" t="s">
        <v>125</v>
      </c>
      <c r="F121" s="176" t="s">
        <v>126</v>
      </c>
      <c r="G121" s="177" t="s">
        <v>127</v>
      </c>
      <c r="H121" s="178">
        <v>13</v>
      </c>
      <c r="I121" s="179"/>
      <c r="J121" s="180"/>
      <c r="K121" s="181">
        <f t="shared" si="1"/>
        <v>0</v>
      </c>
      <c r="L121" s="180"/>
      <c r="M121" s="182"/>
      <c r="N121" s="183" t="s">
        <v>1</v>
      </c>
      <c r="O121" s="168" t="s">
        <v>39</v>
      </c>
      <c r="P121" s="169">
        <f t="shared" si="2"/>
        <v>0</v>
      </c>
      <c r="Q121" s="169">
        <f t="shared" si="3"/>
        <v>0</v>
      </c>
      <c r="R121" s="169">
        <f t="shared" si="4"/>
        <v>0</v>
      </c>
      <c r="S121" s="53"/>
      <c r="T121" s="170">
        <f t="shared" si="5"/>
        <v>0</v>
      </c>
      <c r="U121" s="170">
        <v>0</v>
      </c>
      <c r="V121" s="170">
        <f t="shared" si="6"/>
        <v>0</v>
      </c>
      <c r="W121" s="170">
        <v>0</v>
      </c>
      <c r="X121" s="171">
        <f t="shared" si="7"/>
        <v>0</v>
      </c>
      <c r="Y121" s="28"/>
      <c r="Z121" s="28"/>
      <c r="AA121" s="28"/>
      <c r="AB121" s="28"/>
      <c r="AC121" s="28"/>
      <c r="AD121" s="28"/>
      <c r="AE121" s="28"/>
      <c r="AR121" s="172" t="s">
        <v>128</v>
      </c>
      <c r="AT121" s="172" t="s">
        <v>112</v>
      </c>
      <c r="AU121" s="172" t="s">
        <v>123</v>
      </c>
      <c r="AY121" s="14" t="s">
        <v>115</v>
      </c>
      <c r="BE121" s="173">
        <f t="shared" si="8"/>
        <v>0</v>
      </c>
      <c r="BF121" s="173">
        <f t="shared" si="9"/>
        <v>0</v>
      </c>
      <c r="BG121" s="173">
        <f t="shared" si="10"/>
        <v>0</v>
      </c>
      <c r="BH121" s="173">
        <f t="shared" si="11"/>
        <v>0</v>
      </c>
      <c r="BI121" s="173">
        <f t="shared" si="12"/>
        <v>0</v>
      </c>
      <c r="BJ121" s="14" t="s">
        <v>123</v>
      </c>
      <c r="BK121" s="173">
        <f t="shared" si="13"/>
        <v>0</v>
      </c>
      <c r="BL121" s="14" t="s">
        <v>122</v>
      </c>
      <c r="BM121" s="172" t="s">
        <v>129</v>
      </c>
    </row>
    <row r="122" spans="1:65" s="2" customFormat="1" ht="24" customHeight="1" x14ac:dyDescent="0.2">
      <c r="A122" s="28"/>
      <c r="B122" s="158"/>
      <c r="C122" s="174" t="s">
        <v>114</v>
      </c>
      <c r="D122" s="174" t="s">
        <v>112</v>
      </c>
      <c r="E122" s="175" t="s">
        <v>130</v>
      </c>
      <c r="F122" s="176" t="s">
        <v>131</v>
      </c>
      <c r="G122" s="177" t="s">
        <v>127</v>
      </c>
      <c r="H122" s="178">
        <v>2</v>
      </c>
      <c r="I122" s="179"/>
      <c r="J122" s="180"/>
      <c r="K122" s="181">
        <f t="shared" si="1"/>
        <v>0</v>
      </c>
      <c r="L122" s="180"/>
      <c r="M122" s="182"/>
      <c r="N122" s="183" t="s">
        <v>1</v>
      </c>
      <c r="O122" s="168" t="s">
        <v>39</v>
      </c>
      <c r="P122" s="169">
        <f t="shared" si="2"/>
        <v>0</v>
      </c>
      <c r="Q122" s="169">
        <f t="shared" si="3"/>
        <v>0</v>
      </c>
      <c r="R122" s="169">
        <f t="shared" si="4"/>
        <v>0</v>
      </c>
      <c r="S122" s="53"/>
      <c r="T122" s="170">
        <f t="shared" si="5"/>
        <v>0</v>
      </c>
      <c r="U122" s="170">
        <v>0</v>
      </c>
      <c r="V122" s="170">
        <f t="shared" si="6"/>
        <v>0</v>
      </c>
      <c r="W122" s="170">
        <v>0</v>
      </c>
      <c r="X122" s="171">
        <f t="shared" si="7"/>
        <v>0</v>
      </c>
      <c r="Y122" s="28"/>
      <c r="Z122" s="28"/>
      <c r="AA122" s="28"/>
      <c r="AB122" s="28"/>
      <c r="AC122" s="28"/>
      <c r="AD122" s="28"/>
      <c r="AE122" s="28"/>
      <c r="AR122" s="172" t="s">
        <v>128</v>
      </c>
      <c r="AT122" s="172" t="s">
        <v>112</v>
      </c>
      <c r="AU122" s="172" t="s">
        <v>123</v>
      </c>
      <c r="AY122" s="14" t="s">
        <v>115</v>
      </c>
      <c r="BE122" s="173">
        <f t="shared" si="8"/>
        <v>0</v>
      </c>
      <c r="BF122" s="173">
        <f t="shared" si="9"/>
        <v>0</v>
      </c>
      <c r="BG122" s="173">
        <f t="shared" si="10"/>
        <v>0</v>
      </c>
      <c r="BH122" s="173">
        <f t="shared" si="11"/>
        <v>0</v>
      </c>
      <c r="BI122" s="173">
        <f t="shared" si="12"/>
        <v>0</v>
      </c>
      <c r="BJ122" s="14" t="s">
        <v>123</v>
      </c>
      <c r="BK122" s="173">
        <f t="shared" si="13"/>
        <v>0</v>
      </c>
      <c r="BL122" s="14" t="s">
        <v>122</v>
      </c>
      <c r="BM122" s="172" t="s">
        <v>132</v>
      </c>
    </row>
    <row r="123" spans="1:65" s="2" customFormat="1" ht="16.5" customHeight="1" x14ac:dyDescent="0.2">
      <c r="A123" s="28"/>
      <c r="B123" s="158"/>
      <c r="C123" s="159" t="s">
        <v>133</v>
      </c>
      <c r="D123" s="159" t="s">
        <v>118</v>
      </c>
      <c r="E123" s="160" t="s">
        <v>134</v>
      </c>
      <c r="F123" s="161" t="s">
        <v>135</v>
      </c>
      <c r="G123" s="162" t="s">
        <v>121</v>
      </c>
      <c r="H123" s="163">
        <v>13</v>
      </c>
      <c r="I123" s="164"/>
      <c r="J123" s="164"/>
      <c r="K123" s="165">
        <f t="shared" si="1"/>
        <v>0</v>
      </c>
      <c r="L123" s="166"/>
      <c r="M123" s="29"/>
      <c r="N123" s="167" t="s">
        <v>1</v>
      </c>
      <c r="O123" s="168" t="s">
        <v>39</v>
      </c>
      <c r="P123" s="169">
        <f t="shared" si="2"/>
        <v>0</v>
      </c>
      <c r="Q123" s="169">
        <f t="shared" si="3"/>
        <v>0</v>
      </c>
      <c r="R123" s="169">
        <f t="shared" si="4"/>
        <v>0</v>
      </c>
      <c r="S123" s="53"/>
      <c r="T123" s="170">
        <f t="shared" si="5"/>
        <v>0</v>
      </c>
      <c r="U123" s="170">
        <v>0</v>
      </c>
      <c r="V123" s="170">
        <f t="shared" si="6"/>
        <v>0</v>
      </c>
      <c r="W123" s="170">
        <v>0</v>
      </c>
      <c r="X123" s="171">
        <f t="shared" si="7"/>
        <v>0</v>
      </c>
      <c r="Y123" s="28"/>
      <c r="Z123" s="28"/>
      <c r="AA123" s="28"/>
      <c r="AB123" s="28"/>
      <c r="AC123" s="28"/>
      <c r="AD123" s="28"/>
      <c r="AE123" s="28"/>
      <c r="AR123" s="172" t="s">
        <v>122</v>
      </c>
      <c r="AT123" s="172" t="s">
        <v>118</v>
      </c>
      <c r="AU123" s="172" t="s">
        <v>123</v>
      </c>
      <c r="AY123" s="14" t="s">
        <v>115</v>
      </c>
      <c r="BE123" s="173">
        <f t="shared" si="8"/>
        <v>0</v>
      </c>
      <c r="BF123" s="173">
        <f t="shared" si="9"/>
        <v>0</v>
      </c>
      <c r="BG123" s="173">
        <f t="shared" si="10"/>
        <v>0</v>
      </c>
      <c r="BH123" s="173">
        <f t="shared" si="11"/>
        <v>0</v>
      </c>
      <c r="BI123" s="173">
        <f t="shared" si="12"/>
        <v>0</v>
      </c>
      <c r="BJ123" s="14" t="s">
        <v>123</v>
      </c>
      <c r="BK123" s="173">
        <f t="shared" si="13"/>
        <v>0</v>
      </c>
      <c r="BL123" s="14" t="s">
        <v>122</v>
      </c>
      <c r="BM123" s="172" t="s">
        <v>136</v>
      </c>
    </row>
    <row r="124" spans="1:65" s="2" customFormat="1" ht="16.5" customHeight="1" x14ac:dyDescent="0.2">
      <c r="A124" s="28"/>
      <c r="B124" s="158"/>
      <c r="C124" s="159" t="s">
        <v>137</v>
      </c>
      <c r="D124" s="159" t="s">
        <v>118</v>
      </c>
      <c r="E124" s="160" t="s">
        <v>138</v>
      </c>
      <c r="F124" s="161" t="s">
        <v>139</v>
      </c>
      <c r="G124" s="162" t="s">
        <v>121</v>
      </c>
      <c r="H124" s="163">
        <v>2</v>
      </c>
      <c r="I124" s="164"/>
      <c r="J124" s="164"/>
      <c r="K124" s="165">
        <f t="shared" si="1"/>
        <v>0</v>
      </c>
      <c r="L124" s="166"/>
      <c r="M124" s="29"/>
      <c r="N124" s="167" t="s">
        <v>1</v>
      </c>
      <c r="O124" s="168" t="s">
        <v>39</v>
      </c>
      <c r="P124" s="169">
        <f t="shared" si="2"/>
        <v>0</v>
      </c>
      <c r="Q124" s="169">
        <f t="shared" si="3"/>
        <v>0</v>
      </c>
      <c r="R124" s="169">
        <f t="shared" si="4"/>
        <v>0</v>
      </c>
      <c r="S124" s="53"/>
      <c r="T124" s="170">
        <f t="shared" si="5"/>
        <v>0</v>
      </c>
      <c r="U124" s="170">
        <v>0</v>
      </c>
      <c r="V124" s="170">
        <f t="shared" si="6"/>
        <v>0</v>
      </c>
      <c r="W124" s="170">
        <v>0</v>
      </c>
      <c r="X124" s="171">
        <f t="shared" si="7"/>
        <v>0</v>
      </c>
      <c r="Y124" s="28"/>
      <c r="Z124" s="28"/>
      <c r="AA124" s="28"/>
      <c r="AB124" s="28"/>
      <c r="AC124" s="28"/>
      <c r="AD124" s="28"/>
      <c r="AE124" s="28"/>
      <c r="AR124" s="172" t="s">
        <v>122</v>
      </c>
      <c r="AT124" s="172" t="s">
        <v>118</v>
      </c>
      <c r="AU124" s="172" t="s">
        <v>123</v>
      </c>
      <c r="AY124" s="14" t="s">
        <v>115</v>
      </c>
      <c r="BE124" s="173">
        <f t="shared" si="8"/>
        <v>0</v>
      </c>
      <c r="BF124" s="173">
        <f t="shared" si="9"/>
        <v>0</v>
      </c>
      <c r="BG124" s="173">
        <f t="shared" si="10"/>
        <v>0</v>
      </c>
      <c r="BH124" s="173">
        <f t="shared" si="11"/>
        <v>0</v>
      </c>
      <c r="BI124" s="173">
        <f t="shared" si="12"/>
        <v>0</v>
      </c>
      <c r="BJ124" s="14" t="s">
        <v>123</v>
      </c>
      <c r="BK124" s="173">
        <f t="shared" si="13"/>
        <v>0</v>
      </c>
      <c r="BL124" s="14" t="s">
        <v>122</v>
      </c>
      <c r="BM124" s="172" t="s">
        <v>140</v>
      </c>
    </row>
    <row r="125" spans="1:65" s="2" customFormat="1" ht="36" customHeight="1" x14ac:dyDescent="0.2">
      <c r="A125" s="28"/>
      <c r="B125" s="158"/>
      <c r="C125" s="159" t="s">
        <v>141</v>
      </c>
      <c r="D125" s="159" t="s">
        <v>118</v>
      </c>
      <c r="E125" s="160" t="s">
        <v>142</v>
      </c>
      <c r="F125" s="161" t="s">
        <v>143</v>
      </c>
      <c r="G125" s="162" t="s">
        <v>121</v>
      </c>
      <c r="H125" s="163">
        <v>13</v>
      </c>
      <c r="I125" s="164"/>
      <c r="J125" s="164"/>
      <c r="K125" s="165">
        <f t="shared" si="1"/>
        <v>0</v>
      </c>
      <c r="L125" s="166"/>
      <c r="M125" s="29"/>
      <c r="N125" s="167" t="s">
        <v>1</v>
      </c>
      <c r="O125" s="168" t="s">
        <v>39</v>
      </c>
      <c r="P125" s="169">
        <f t="shared" si="2"/>
        <v>0</v>
      </c>
      <c r="Q125" s="169">
        <f t="shared" si="3"/>
        <v>0</v>
      </c>
      <c r="R125" s="169">
        <f t="shared" si="4"/>
        <v>0</v>
      </c>
      <c r="S125" s="53"/>
      <c r="T125" s="170">
        <f t="shared" si="5"/>
        <v>0</v>
      </c>
      <c r="U125" s="170">
        <v>0</v>
      </c>
      <c r="V125" s="170">
        <f t="shared" si="6"/>
        <v>0</v>
      </c>
      <c r="W125" s="170">
        <v>0</v>
      </c>
      <c r="X125" s="171">
        <f t="shared" si="7"/>
        <v>0</v>
      </c>
      <c r="Y125" s="28"/>
      <c r="Z125" s="28"/>
      <c r="AA125" s="28"/>
      <c r="AB125" s="28"/>
      <c r="AC125" s="28"/>
      <c r="AD125" s="28"/>
      <c r="AE125" s="28"/>
      <c r="AR125" s="172" t="s">
        <v>122</v>
      </c>
      <c r="AT125" s="172" t="s">
        <v>118</v>
      </c>
      <c r="AU125" s="172" t="s">
        <v>123</v>
      </c>
      <c r="AY125" s="14" t="s">
        <v>115</v>
      </c>
      <c r="BE125" s="173">
        <f t="shared" si="8"/>
        <v>0</v>
      </c>
      <c r="BF125" s="173">
        <f t="shared" si="9"/>
        <v>0</v>
      </c>
      <c r="BG125" s="173">
        <f t="shared" si="10"/>
        <v>0</v>
      </c>
      <c r="BH125" s="173">
        <f t="shared" si="11"/>
        <v>0</v>
      </c>
      <c r="BI125" s="173">
        <f t="shared" si="12"/>
        <v>0</v>
      </c>
      <c r="BJ125" s="14" t="s">
        <v>123</v>
      </c>
      <c r="BK125" s="173">
        <f t="shared" si="13"/>
        <v>0</v>
      </c>
      <c r="BL125" s="14" t="s">
        <v>122</v>
      </c>
      <c r="BM125" s="172" t="s">
        <v>144</v>
      </c>
    </row>
    <row r="126" spans="1:65" s="2" customFormat="1" ht="16.5" customHeight="1" x14ac:dyDescent="0.2">
      <c r="A126" s="28"/>
      <c r="B126" s="158"/>
      <c r="C126" s="174" t="s">
        <v>145</v>
      </c>
      <c r="D126" s="174" t="s">
        <v>112</v>
      </c>
      <c r="E126" s="175" t="s">
        <v>146</v>
      </c>
      <c r="F126" s="176" t="s">
        <v>147</v>
      </c>
      <c r="G126" s="177" t="s">
        <v>121</v>
      </c>
      <c r="H126" s="178">
        <v>13</v>
      </c>
      <c r="I126" s="179"/>
      <c r="J126" s="180"/>
      <c r="K126" s="181">
        <f t="shared" si="1"/>
        <v>0</v>
      </c>
      <c r="L126" s="180"/>
      <c r="M126" s="182"/>
      <c r="N126" s="183" t="s">
        <v>1</v>
      </c>
      <c r="O126" s="168" t="s">
        <v>39</v>
      </c>
      <c r="P126" s="169">
        <f t="shared" si="2"/>
        <v>0</v>
      </c>
      <c r="Q126" s="169">
        <f t="shared" si="3"/>
        <v>0</v>
      </c>
      <c r="R126" s="169">
        <f t="shared" si="4"/>
        <v>0</v>
      </c>
      <c r="S126" s="53"/>
      <c r="T126" s="170">
        <f t="shared" si="5"/>
        <v>0</v>
      </c>
      <c r="U126" s="170">
        <v>0</v>
      </c>
      <c r="V126" s="170">
        <f t="shared" si="6"/>
        <v>0</v>
      </c>
      <c r="W126" s="170">
        <v>0</v>
      </c>
      <c r="X126" s="171">
        <f t="shared" si="7"/>
        <v>0</v>
      </c>
      <c r="Y126" s="28"/>
      <c r="Z126" s="28"/>
      <c r="AA126" s="28"/>
      <c r="AB126" s="28"/>
      <c r="AC126" s="28"/>
      <c r="AD126" s="28"/>
      <c r="AE126" s="28"/>
      <c r="AR126" s="172" t="s">
        <v>128</v>
      </c>
      <c r="AT126" s="172" t="s">
        <v>112</v>
      </c>
      <c r="AU126" s="172" t="s">
        <v>123</v>
      </c>
      <c r="AY126" s="14" t="s">
        <v>115</v>
      </c>
      <c r="BE126" s="173">
        <f t="shared" si="8"/>
        <v>0</v>
      </c>
      <c r="BF126" s="173">
        <f t="shared" si="9"/>
        <v>0</v>
      </c>
      <c r="BG126" s="173">
        <f t="shared" si="10"/>
        <v>0</v>
      </c>
      <c r="BH126" s="173">
        <f t="shared" si="11"/>
        <v>0</v>
      </c>
      <c r="BI126" s="173">
        <f t="shared" si="12"/>
        <v>0</v>
      </c>
      <c r="BJ126" s="14" t="s">
        <v>123</v>
      </c>
      <c r="BK126" s="173">
        <f t="shared" si="13"/>
        <v>0</v>
      </c>
      <c r="BL126" s="14" t="s">
        <v>122</v>
      </c>
      <c r="BM126" s="172" t="s">
        <v>148</v>
      </c>
    </row>
    <row r="127" spans="1:65" s="2" customFormat="1" ht="16.5" customHeight="1" x14ac:dyDescent="0.2">
      <c r="A127" s="28"/>
      <c r="B127" s="158"/>
      <c r="C127" s="159" t="s">
        <v>149</v>
      </c>
      <c r="D127" s="159" t="s">
        <v>118</v>
      </c>
      <c r="E127" s="160" t="s">
        <v>150</v>
      </c>
      <c r="F127" s="161" t="s">
        <v>151</v>
      </c>
      <c r="G127" s="162" t="s">
        <v>121</v>
      </c>
      <c r="H127" s="163">
        <v>12</v>
      </c>
      <c r="I127" s="164"/>
      <c r="J127" s="164"/>
      <c r="K127" s="165">
        <f t="shared" si="1"/>
        <v>0</v>
      </c>
      <c r="L127" s="166"/>
      <c r="M127" s="29"/>
      <c r="N127" s="167" t="s">
        <v>1</v>
      </c>
      <c r="O127" s="168" t="s">
        <v>39</v>
      </c>
      <c r="P127" s="169">
        <f t="shared" si="2"/>
        <v>0</v>
      </c>
      <c r="Q127" s="169">
        <f t="shared" si="3"/>
        <v>0</v>
      </c>
      <c r="R127" s="169">
        <f t="shared" si="4"/>
        <v>0</v>
      </c>
      <c r="S127" s="53"/>
      <c r="T127" s="170">
        <f t="shared" si="5"/>
        <v>0</v>
      </c>
      <c r="U127" s="170">
        <v>0</v>
      </c>
      <c r="V127" s="170">
        <f t="shared" si="6"/>
        <v>0</v>
      </c>
      <c r="W127" s="170">
        <v>0</v>
      </c>
      <c r="X127" s="171">
        <f t="shared" si="7"/>
        <v>0</v>
      </c>
      <c r="Y127" s="28"/>
      <c r="Z127" s="28"/>
      <c r="AA127" s="28"/>
      <c r="AB127" s="28"/>
      <c r="AC127" s="28"/>
      <c r="AD127" s="28"/>
      <c r="AE127" s="28"/>
      <c r="AR127" s="172" t="s">
        <v>122</v>
      </c>
      <c r="AT127" s="172" t="s">
        <v>118</v>
      </c>
      <c r="AU127" s="172" t="s">
        <v>123</v>
      </c>
      <c r="AY127" s="14" t="s">
        <v>115</v>
      </c>
      <c r="BE127" s="173">
        <f t="shared" si="8"/>
        <v>0</v>
      </c>
      <c r="BF127" s="173">
        <f t="shared" si="9"/>
        <v>0</v>
      </c>
      <c r="BG127" s="173">
        <f t="shared" si="10"/>
        <v>0</v>
      </c>
      <c r="BH127" s="173">
        <f t="shared" si="11"/>
        <v>0</v>
      </c>
      <c r="BI127" s="173">
        <f t="shared" si="12"/>
        <v>0</v>
      </c>
      <c r="BJ127" s="14" t="s">
        <v>123</v>
      </c>
      <c r="BK127" s="173">
        <f t="shared" si="13"/>
        <v>0</v>
      </c>
      <c r="BL127" s="14" t="s">
        <v>122</v>
      </c>
      <c r="BM127" s="172" t="s">
        <v>152</v>
      </c>
    </row>
    <row r="128" spans="1:65" s="2" customFormat="1" ht="16.5" customHeight="1" x14ac:dyDescent="0.2">
      <c r="A128" s="28"/>
      <c r="B128" s="158"/>
      <c r="C128" s="174" t="s">
        <v>153</v>
      </c>
      <c r="D128" s="174" t="s">
        <v>112</v>
      </c>
      <c r="E128" s="175" t="s">
        <v>154</v>
      </c>
      <c r="F128" s="176" t="s">
        <v>155</v>
      </c>
      <c r="G128" s="177" t="s">
        <v>121</v>
      </c>
      <c r="H128" s="178">
        <v>12</v>
      </c>
      <c r="I128" s="179"/>
      <c r="J128" s="180"/>
      <c r="K128" s="181">
        <f t="shared" si="1"/>
        <v>0</v>
      </c>
      <c r="L128" s="180"/>
      <c r="M128" s="182"/>
      <c r="N128" s="183" t="s">
        <v>1</v>
      </c>
      <c r="O128" s="168" t="s">
        <v>39</v>
      </c>
      <c r="P128" s="169">
        <f t="shared" si="2"/>
        <v>0</v>
      </c>
      <c r="Q128" s="169">
        <f t="shared" si="3"/>
        <v>0</v>
      </c>
      <c r="R128" s="169">
        <f t="shared" si="4"/>
        <v>0</v>
      </c>
      <c r="S128" s="53"/>
      <c r="T128" s="170">
        <f t="shared" si="5"/>
        <v>0</v>
      </c>
      <c r="U128" s="170">
        <v>5.0000000000000001E-3</v>
      </c>
      <c r="V128" s="170">
        <f t="shared" si="6"/>
        <v>0.06</v>
      </c>
      <c r="W128" s="170">
        <v>0</v>
      </c>
      <c r="X128" s="171">
        <f t="shared" si="7"/>
        <v>0</v>
      </c>
      <c r="Y128" s="28"/>
      <c r="Z128" s="28"/>
      <c r="AA128" s="28"/>
      <c r="AB128" s="28"/>
      <c r="AC128" s="28"/>
      <c r="AD128" s="28"/>
      <c r="AE128" s="28"/>
      <c r="AR128" s="172" t="s">
        <v>156</v>
      </c>
      <c r="AT128" s="172" t="s">
        <v>112</v>
      </c>
      <c r="AU128" s="172" t="s">
        <v>123</v>
      </c>
      <c r="AY128" s="14" t="s">
        <v>115</v>
      </c>
      <c r="BE128" s="173">
        <f t="shared" si="8"/>
        <v>0</v>
      </c>
      <c r="BF128" s="173">
        <f t="shared" si="9"/>
        <v>0</v>
      </c>
      <c r="BG128" s="173">
        <f t="shared" si="10"/>
        <v>0</v>
      </c>
      <c r="BH128" s="173">
        <f t="shared" si="11"/>
        <v>0</v>
      </c>
      <c r="BI128" s="173">
        <f t="shared" si="12"/>
        <v>0</v>
      </c>
      <c r="BJ128" s="14" t="s">
        <v>123</v>
      </c>
      <c r="BK128" s="173">
        <f t="shared" si="13"/>
        <v>0</v>
      </c>
      <c r="BL128" s="14" t="s">
        <v>156</v>
      </c>
      <c r="BM128" s="172" t="s">
        <v>157</v>
      </c>
    </row>
    <row r="129" spans="1:65" s="2" customFormat="1" ht="16.5" customHeight="1" x14ac:dyDescent="0.2">
      <c r="A129" s="28"/>
      <c r="B129" s="158"/>
      <c r="C129" s="159" t="s">
        <v>158</v>
      </c>
      <c r="D129" s="159" t="s">
        <v>118</v>
      </c>
      <c r="E129" s="160" t="s">
        <v>159</v>
      </c>
      <c r="F129" s="161" t="s">
        <v>160</v>
      </c>
      <c r="G129" s="162" t="s">
        <v>121</v>
      </c>
      <c r="H129" s="163">
        <v>1</v>
      </c>
      <c r="I129" s="164"/>
      <c r="J129" s="164"/>
      <c r="K129" s="165">
        <f t="shared" si="1"/>
        <v>0</v>
      </c>
      <c r="L129" s="166"/>
      <c r="M129" s="29"/>
      <c r="N129" s="167" t="s">
        <v>1</v>
      </c>
      <c r="O129" s="168" t="s">
        <v>39</v>
      </c>
      <c r="P129" s="169">
        <f t="shared" si="2"/>
        <v>0</v>
      </c>
      <c r="Q129" s="169">
        <f t="shared" si="3"/>
        <v>0</v>
      </c>
      <c r="R129" s="169">
        <f t="shared" si="4"/>
        <v>0</v>
      </c>
      <c r="S129" s="53"/>
      <c r="T129" s="170">
        <f t="shared" si="5"/>
        <v>0</v>
      </c>
      <c r="U129" s="170">
        <v>0</v>
      </c>
      <c r="V129" s="170">
        <f t="shared" si="6"/>
        <v>0</v>
      </c>
      <c r="W129" s="170">
        <v>0</v>
      </c>
      <c r="X129" s="171">
        <f t="shared" si="7"/>
        <v>0</v>
      </c>
      <c r="Y129" s="28"/>
      <c r="Z129" s="28"/>
      <c r="AA129" s="28"/>
      <c r="AB129" s="28"/>
      <c r="AC129" s="28"/>
      <c r="AD129" s="28"/>
      <c r="AE129" s="28"/>
      <c r="AR129" s="172" t="s">
        <v>122</v>
      </c>
      <c r="AT129" s="172" t="s">
        <v>118</v>
      </c>
      <c r="AU129" s="172" t="s">
        <v>123</v>
      </c>
      <c r="AY129" s="14" t="s">
        <v>115</v>
      </c>
      <c r="BE129" s="173">
        <f t="shared" si="8"/>
        <v>0</v>
      </c>
      <c r="BF129" s="173">
        <f t="shared" si="9"/>
        <v>0</v>
      </c>
      <c r="BG129" s="173">
        <f t="shared" si="10"/>
        <v>0</v>
      </c>
      <c r="BH129" s="173">
        <f t="shared" si="11"/>
        <v>0</v>
      </c>
      <c r="BI129" s="173">
        <f t="shared" si="12"/>
        <v>0</v>
      </c>
      <c r="BJ129" s="14" t="s">
        <v>123</v>
      </c>
      <c r="BK129" s="173">
        <f t="shared" si="13"/>
        <v>0</v>
      </c>
      <c r="BL129" s="14" t="s">
        <v>122</v>
      </c>
      <c r="BM129" s="172" t="s">
        <v>161</v>
      </c>
    </row>
    <row r="130" spans="1:65" s="2" customFormat="1" ht="16.5" customHeight="1" x14ac:dyDescent="0.2">
      <c r="A130" s="28"/>
      <c r="B130" s="158"/>
      <c r="C130" s="174" t="s">
        <v>162</v>
      </c>
      <c r="D130" s="174" t="s">
        <v>112</v>
      </c>
      <c r="E130" s="175" t="s">
        <v>163</v>
      </c>
      <c r="F130" s="176" t="s">
        <v>164</v>
      </c>
      <c r="G130" s="177" t="s">
        <v>121</v>
      </c>
      <c r="H130" s="178">
        <v>1</v>
      </c>
      <c r="I130" s="179"/>
      <c r="J130" s="180"/>
      <c r="K130" s="181">
        <f t="shared" si="1"/>
        <v>0</v>
      </c>
      <c r="L130" s="180"/>
      <c r="M130" s="182"/>
      <c r="N130" s="183" t="s">
        <v>1</v>
      </c>
      <c r="O130" s="168" t="s">
        <v>39</v>
      </c>
      <c r="P130" s="169">
        <f t="shared" si="2"/>
        <v>0</v>
      </c>
      <c r="Q130" s="169">
        <f t="shared" si="3"/>
        <v>0</v>
      </c>
      <c r="R130" s="169">
        <f t="shared" si="4"/>
        <v>0</v>
      </c>
      <c r="S130" s="53"/>
      <c r="T130" s="170">
        <f t="shared" si="5"/>
        <v>0</v>
      </c>
      <c r="U130" s="170">
        <v>5.3600000000000002E-3</v>
      </c>
      <c r="V130" s="170">
        <f t="shared" si="6"/>
        <v>5.3600000000000002E-3</v>
      </c>
      <c r="W130" s="170">
        <v>0</v>
      </c>
      <c r="X130" s="171">
        <f t="shared" si="7"/>
        <v>0</v>
      </c>
      <c r="Y130" s="28"/>
      <c r="Z130" s="28"/>
      <c r="AA130" s="28"/>
      <c r="AB130" s="28"/>
      <c r="AC130" s="28"/>
      <c r="AD130" s="28"/>
      <c r="AE130" s="28"/>
      <c r="AR130" s="172" t="s">
        <v>156</v>
      </c>
      <c r="AT130" s="172" t="s">
        <v>112</v>
      </c>
      <c r="AU130" s="172" t="s">
        <v>123</v>
      </c>
      <c r="AY130" s="14" t="s">
        <v>115</v>
      </c>
      <c r="BE130" s="173">
        <f t="shared" si="8"/>
        <v>0</v>
      </c>
      <c r="BF130" s="173">
        <f t="shared" si="9"/>
        <v>0</v>
      </c>
      <c r="BG130" s="173">
        <f t="shared" si="10"/>
        <v>0</v>
      </c>
      <c r="BH130" s="173">
        <f t="shared" si="11"/>
        <v>0</v>
      </c>
      <c r="BI130" s="173">
        <f t="shared" si="12"/>
        <v>0</v>
      </c>
      <c r="BJ130" s="14" t="s">
        <v>123</v>
      </c>
      <c r="BK130" s="173">
        <f t="shared" si="13"/>
        <v>0</v>
      </c>
      <c r="BL130" s="14" t="s">
        <v>156</v>
      </c>
      <c r="BM130" s="172" t="s">
        <v>165</v>
      </c>
    </row>
    <row r="131" spans="1:65" s="2" customFormat="1" ht="24" customHeight="1" x14ac:dyDescent="0.2">
      <c r="A131" s="28"/>
      <c r="B131" s="158"/>
      <c r="C131" s="159" t="s">
        <v>166</v>
      </c>
      <c r="D131" s="159" t="s">
        <v>118</v>
      </c>
      <c r="E131" s="160" t="s">
        <v>167</v>
      </c>
      <c r="F131" s="161" t="s">
        <v>168</v>
      </c>
      <c r="G131" s="162" t="s">
        <v>121</v>
      </c>
      <c r="H131" s="163">
        <v>27</v>
      </c>
      <c r="I131" s="164"/>
      <c r="J131" s="164"/>
      <c r="K131" s="165">
        <f t="shared" si="1"/>
        <v>0</v>
      </c>
      <c r="L131" s="166"/>
      <c r="M131" s="29"/>
      <c r="N131" s="167" t="s">
        <v>1</v>
      </c>
      <c r="O131" s="168" t="s">
        <v>39</v>
      </c>
      <c r="P131" s="169">
        <f t="shared" si="2"/>
        <v>0</v>
      </c>
      <c r="Q131" s="169">
        <f t="shared" si="3"/>
        <v>0</v>
      </c>
      <c r="R131" s="169">
        <f t="shared" si="4"/>
        <v>0</v>
      </c>
      <c r="S131" s="53"/>
      <c r="T131" s="170">
        <f t="shared" si="5"/>
        <v>0</v>
      </c>
      <c r="U131" s="170">
        <v>0</v>
      </c>
      <c r="V131" s="170">
        <f t="shared" si="6"/>
        <v>0</v>
      </c>
      <c r="W131" s="170">
        <v>0</v>
      </c>
      <c r="X131" s="171">
        <f t="shared" si="7"/>
        <v>0</v>
      </c>
      <c r="Y131" s="28"/>
      <c r="Z131" s="28"/>
      <c r="AA131" s="28"/>
      <c r="AB131" s="28"/>
      <c r="AC131" s="28"/>
      <c r="AD131" s="28"/>
      <c r="AE131" s="28"/>
      <c r="AR131" s="172" t="s">
        <v>122</v>
      </c>
      <c r="AT131" s="172" t="s">
        <v>118</v>
      </c>
      <c r="AU131" s="172" t="s">
        <v>123</v>
      </c>
      <c r="AY131" s="14" t="s">
        <v>115</v>
      </c>
      <c r="BE131" s="173">
        <f t="shared" si="8"/>
        <v>0</v>
      </c>
      <c r="BF131" s="173">
        <f t="shared" si="9"/>
        <v>0</v>
      </c>
      <c r="BG131" s="173">
        <f t="shared" si="10"/>
        <v>0</v>
      </c>
      <c r="BH131" s="173">
        <f t="shared" si="11"/>
        <v>0</v>
      </c>
      <c r="BI131" s="173">
        <f t="shared" si="12"/>
        <v>0</v>
      </c>
      <c r="BJ131" s="14" t="s">
        <v>123</v>
      </c>
      <c r="BK131" s="173">
        <f t="shared" si="13"/>
        <v>0</v>
      </c>
      <c r="BL131" s="14" t="s">
        <v>122</v>
      </c>
      <c r="BM131" s="172" t="s">
        <v>169</v>
      </c>
    </row>
    <row r="132" spans="1:65" s="2" customFormat="1" ht="16.5" customHeight="1" x14ac:dyDescent="0.2">
      <c r="A132" s="28"/>
      <c r="B132" s="158"/>
      <c r="C132" s="174" t="s">
        <v>170</v>
      </c>
      <c r="D132" s="174" t="s">
        <v>112</v>
      </c>
      <c r="E132" s="175" t="s">
        <v>171</v>
      </c>
      <c r="F132" s="176" t="s">
        <v>172</v>
      </c>
      <c r="G132" s="177" t="s">
        <v>121</v>
      </c>
      <c r="H132" s="178">
        <v>24</v>
      </c>
      <c r="I132" s="179"/>
      <c r="J132" s="180"/>
      <c r="K132" s="181">
        <f t="shared" si="1"/>
        <v>0</v>
      </c>
      <c r="L132" s="180"/>
      <c r="M132" s="182"/>
      <c r="N132" s="183" t="s">
        <v>1</v>
      </c>
      <c r="O132" s="168" t="s">
        <v>39</v>
      </c>
      <c r="P132" s="169">
        <f t="shared" si="2"/>
        <v>0</v>
      </c>
      <c r="Q132" s="169">
        <f t="shared" si="3"/>
        <v>0</v>
      </c>
      <c r="R132" s="169">
        <f t="shared" si="4"/>
        <v>0</v>
      </c>
      <c r="S132" s="53"/>
      <c r="T132" s="170">
        <f t="shared" si="5"/>
        <v>0</v>
      </c>
      <c r="U132" s="170">
        <v>1.0000000000000001E-5</v>
      </c>
      <c r="V132" s="170">
        <f t="shared" si="6"/>
        <v>2.4000000000000003E-4</v>
      </c>
      <c r="W132" s="170">
        <v>0</v>
      </c>
      <c r="X132" s="171">
        <f t="shared" si="7"/>
        <v>0</v>
      </c>
      <c r="Y132" s="28"/>
      <c r="Z132" s="28"/>
      <c r="AA132" s="28"/>
      <c r="AB132" s="28"/>
      <c r="AC132" s="28"/>
      <c r="AD132" s="28"/>
      <c r="AE132" s="28"/>
      <c r="AR132" s="172" t="s">
        <v>156</v>
      </c>
      <c r="AT132" s="172" t="s">
        <v>112</v>
      </c>
      <c r="AU132" s="172" t="s">
        <v>123</v>
      </c>
      <c r="AY132" s="14" t="s">
        <v>115</v>
      </c>
      <c r="BE132" s="173">
        <f t="shared" si="8"/>
        <v>0</v>
      </c>
      <c r="BF132" s="173">
        <f t="shared" si="9"/>
        <v>0</v>
      </c>
      <c r="BG132" s="173">
        <f t="shared" si="10"/>
        <v>0</v>
      </c>
      <c r="BH132" s="173">
        <f t="shared" si="11"/>
        <v>0</v>
      </c>
      <c r="BI132" s="173">
        <f t="shared" si="12"/>
        <v>0</v>
      </c>
      <c r="BJ132" s="14" t="s">
        <v>123</v>
      </c>
      <c r="BK132" s="173">
        <f t="shared" si="13"/>
        <v>0</v>
      </c>
      <c r="BL132" s="14" t="s">
        <v>156</v>
      </c>
      <c r="BM132" s="172" t="s">
        <v>173</v>
      </c>
    </row>
    <row r="133" spans="1:65" s="2" customFormat="1" ht="16.5" customHeight="1" x14ac:dyDescent="0.2">
      <c r="A133" s="28"/>
      <c r="B133" s="158"/>
      <c r="C133" s="174" t="s">
        <v>174</v>
      </c>
      <c r="D133" s="174" t="s">
        <v>112</v>
      </c>
      <c r="E133" s="175" t="s">
        <v>175</v>
      </c>
      <c r="F133" s="176" t="s">
        <v>176</v>
      </c>
      <c r="G133" s="177" t="s">
        <v>121</v>
      </c>
      <c r="H133" s="178">
        <v>24</v>
      </c>
      <c r="I133" s="179"/>
      <c r="J133" s="180"/>
      <c r="K133" s="181">
        <f t="shared" si="1"/>
        <v>0</v>
      </c>
      <c r="L133" s="180"/>
      <c r="M133" s="182"/>
      <c r="N133" s="183" t="s">
        <v>1</v>
      </c>
      <c r="O133" s="168" t="s">
        <v>39</v>
      </c>
      <c r="P133" s="169">
        <f t="shared" si="2"/>
        <v>0</v>
      </c>
      <c r="Q133" s="169">
        <f t="shared" si="3"/>
        <v>0</v>
      </c>
      <c r="R133" s="169">
        <f t="shared" si="4"/>
        <v>0</v>
      </c>
      <c r="S133" s="53"/>
      <c r="T133" s="170">
        <f t="shared" si="5"/>
        <v>0</v>
      </c>
      <c r="U133" s="170">
        <v>6.0000000000000002E-5</v>
      </c>
      <c r="V133" s="170">
        <f t="shared" si="6"/>
        <v>1.4400000000000001E-3</v>
      </c>
      <c r="W133" s="170">
        <v>0</v>
      </c>
      <c r="X133" s="171">
        <f t="shared" si="7"/>
        <v>0</v>
      </c>
      <c r="Y133" s="28"/>
      <c r="Z133" s="28"/>
      <c r="AA133" s="28"/>
      <c r="AB133" s="28"/>
      <c r="AC133" s="28"/>
      <c r="AD133" s="28"/>
      <c r="AE133" s="28"/>
      <c r="AR133" s="172" t="s">
        <v>156</v>
      </c>
      <c r="AT133" s="172" t="s">
        <v>112</v>
      </c>
      <c r="AU133" s="172" t="s">
        <v>123</v>
      </c>
      <c r="AY133" s="14" t="s">
        <v>115</v>
      </c>
      <c r="BE133" s="173">
        <f t="shared" si="8"/>
        <v>0</v>
      </c>
      <c r="BF133" s="173">
        <f t="shared" si="9"/>
        <v>0</v>
      </c>
      <c r="BG133" s="173">
        <f t="shared" si="10"/>
        <v>0</v>
      </c>
      <c r="BH133" s="173">
        <f t="shared" si="11"/>
        <v>0</v>
      </c>
      <c r="BI133" s="173">
        <f t="shared" si="12"/>
        <v>0</v>
      </c>
      <c r="BJ133" s="14" t="s">
        <v>123</v>
      </c>
      <c r="BK133" s="173">
        <f t="shared" si="13"/>
        <v>0</v>
      </c>
      <c r="BL133" s="14" t="s">
        <v>156</v>
      </c>
      <c r="BM133" s="172" t="s">
        <v>177</v>
      </c>
    </row>
    <row r="134" spans="1:65" s="2" customFormat="1" ht="24" customHeight="1" x14ac:dyDescent="0.2">
      <c r="A134" s="28"/>
      <c r="B134" s="158"/>
      <c r="C134" s="159" t="s">
        <v>178</v>
      </c>
      <c r="D134" s="159" t="s">
        <v>118</v>
      </c>
      <c r="E134" s="160" t="s">
        <v>179</v>
      </c>
      <c r="F134" s="161" t="s">
        <v>180</v>
      </c>
      <c r="G134" s="162" t="s">
        <v>181</v>
      </c>
      <c r="H134" s="163">
        <v>290</v>
      </c>
      <c r="I134" s="164"/>
      <c r="J134" s="164"/>
      <c r="K134" s="165">
        <f t="shared" si="1"/>
        <v>0</v>
      </c>
      <c r="L134" s="166"/>
      <c r="M134" s="29"/>
      <c r="N134" s="167" t="s">
        <v>1</v>
      </c>
      <c r="O134" s="168" t="s">
        <v>39</v>
      </c>
      <c r="P134" s="169">
        <f t="shared" si="2"/>
        <v>0</v>
      </c>
      <c r="Q134" s="169">
        <f t="shared" si="3"/>
        <v>0</v>
      </c>
      <c r="R134" s="169">
        <f t="shared" si="4"/>
        <v>0</v>
      </c>
      <c r="S134" s="53"/>
      <c r="T134" s="170">
        <f t="shared" si="5"/>
        <v>0</v>
      </c>
      <c r="U134" s="170">
        <v>0</v>
      </c>
      <c r="V134" s="170">
        <f t="shared" si="6"/>
        <v>0</v>
      </c>
      <c r="W134" s="170">
        <v>0</v>
      </c>
      <c r="X134" s="171">
        <f t="shared" si="7"/>
        <v>0</v>
      </c>
      <c r="Y134" s="28"/>
      <c r="Z134" s="28"/>
      <c r="AA134" s="28"/>
      <c r="AB134" s="28"/>
      <c r="AC134" s="28"/>
      <c r="AD134" s="28"/>
      <c r="AE134" s="28"/>
      <c r="AR134" s="172" t="s">
        <v>122</v>
      </c>
      <c r="AT134" s="172" t="s">
        <v>118</v>
      </c>
      <c r="AU134" s="172" t="s">
        <v>123</v>
      </c>
      <c r="AY134" s="14" t="s">
        <v>115</v>
      </c>
      <c r="BE134" s="173">
        <f t="shared" si="8"/>
        <v>0</v>
      </c>
      <c r="BF134" s="173">
        <f t="shared" si="9"/>
        <v>0</v>
      </c>
      <c r="BG134" s="173">
        <f t="shared" si="10"/>
        <v>0</v>
      </c>
      <c r="BH134" s="173">
        <f t="shared" si="11"/>
        <v>0</v>
      </c>
      <c r="BI134" s="173">
        <f t="shared" si="12"/>
        <v>0</v>
      </c>
      <c r="BJ134" s="14" t="s">
        <v>123</v>
      </c>
      <c r="BK134" s="173">
        <f t="shared" si="13"/>
        <v>0</v>
      </c>
      <c r="BL134" s="14" t="s">
        <v>122</v>
      </c>
      <c r="BM134" s="172" t="s">
        <v>182</v>
      </c>
    </row>
    <row r="135" spans="1:65" s="2" customFormat="1" ht="16.5" customHeight="1" x14ac:dyDescent="0.2">
      <c r="A135" s="28"/>
      <c r="B135" s="158"/>
      <c r="C135" s="174" t="s">
        <v>183</v>
      </c>
      <c r="D135" s="174" t="s">
        <v>112</v>
      </c>
      <c r="E135" s="175" t="s">
        <v>184</v>
      </c>
      <c r="F135" s="176" t="s">
        <v>185</v>
      </c>
      <c r="G135" s="177" t="s">
        <v>186</v>
      </c>
      <c r="H135" s="178">
        <v>273.18</v>
      </c>
      <c r="I135" s="179"/>
      <c r="J135" s="180"/>
      <c r="K135" s="181">
        <f t="shared" si="1"/>
        <v>0</v>
      </c>
      <c r="L135" s="180"/>
      <c r="M135" s="182"/>
      <c r="N135" s="183" t="s">
        <v>1</v>
      </c>
      <c r="O135" s="168" t="s">
        <v>39</v>
      </c>
      <c r="P135" s="169">
        <f t="shared" si="2"/>
        <v>0</v>
      </c>
      <c r="Q135" s="169">
        <f t="shared" si="3"/>
        <v>0</v>
      </c>
      <c r="R135" s="169">
        <f t="shared" si="4"/>
        <v>0</v>
      </c>
      <c r="S135" s="53"/>
      <c r="T135" s="170">
        <f t="shared" si="5"/>
        <v>0</v>
      </c>
      <c r="U135" s="170">
        <v>1E-3</v>
      </c>
      <c r="V135" s="170">
        <f t="shared" si="6"/>
        <v>0.27318000000000003</v>
      </c>
      <c r="W135" s="170">
        <v>0</v>
      </c>
      <c r="X135" s="171">
        <f t="shared" si="7"/>
        <v>0</v>
      </c>
      <c r="Y135" s="28"/>
      <c r="Z135" s="28"/>
      <c r="AA135" s="28"/>
      <c r="AB135" s="28"/>
      <c r="AC135" s="28"/>
      <c r="AD135" s="28"/>
      <c r="AE135" s="28"/>
      <c r="AR135" s="172" t="s">
        <v>156</v>
      </c>
      <c r="AT135" s="172" t="s">
        <v>112</v>
      </c>
      <c r="AU135" s="172" t="s">
        <v>123</v>
      </c>
      <c r="AY135" s="14" t="s">
        <v>115</v>
      </c>
      <c r="BE135" s="173">
        <f t="shared" si="8"/>
        <v>0</v>
      </c>
      <c r="BF135" s="173">
        <f t="shared" si="9"/>
        <v>0</v>
      </c>
      <c r="BG135" s="173">
        <f t="shared" si="10"/>
        <v>0</v>
      </c>
      <c r="BH135" s="173">
        <f t="shared" si="11"/>
        <v>0</v>
      </c>
      <c r="BI135" s="173">
        <f t="shared" si="12"/>
        <v>0</v>
      </c>
      <c r="BJ135" s="14" t="s">
        <v>123</v>
      </c>
      <c r="BK135" s="173">
        <f t="shared" si="13"/>
        <v>0</v>
      </c>
      <c r="BL135" s="14" t="s">
        <v>156</v>
      </c>
      <c r="BM135" s="172" t="s">
        <v>187</v>
      </c>
    </row>
    <row r="136" spans="1:65" s="2" customFormat="1" ht="24" customHeight="1" x14ac:dyDescent="0.2">
      <c r="A136" s="28"/>
      <c r="B136" s="158"/>
      <c r="C136" s="159" t="s">
        <v>188</v>
      </c>
      <c r="D136" s="159" t="s">
        <v>118</v>
      </c>
      <c r="E136" s="160" t="s">
        <v>189</v>
      </c>
      <c r="F136" s="161" t="s">
        <v>190</v>
      </c>
      <c r="G136" s="162" t="s">
        <v>181</v>
      </c>
      <c r="H136" s="163">
        <v>52</v>
      </c>
      <c r="I136" s="164"/>
      <c r="J136" s="164"/>
      <c r="K136" s="165">
        <f t="shared" si="1"/>
        <v>0</v>
      </c>
      <c r="L136" s="166"/>
      <c r="M136" s="29"/>
      <c r="N136" s="167" t="s">
        <v>1</v>
      </c>
      <c r="O136" s="168" t="s">
        <v>39</v>
      </c>
      <c r="P136" s="169">
        <f t="shared" si="2"/>
        <v>0</v>
      </c>
      <c r="Q136" s="169">
        <f t="shared" si="3"/>
        <v>0</v>
      </c>
      <c r="R136" s="169">
        <f t="shared" si="4"/>
        <v>0</v>
      </c>
      <c r="S136" s="53"/>
      <c r="T136" s="170">
        <f t="shared" si="5"/>
        <v>0</v>
      </c>
      <c r="U136" s="170">
        <v>0</v>
      </c>
      <c r="V136" s="170">
        <f t="shared" si="6"/>
        <v>0</v>
      </c>
      <c r="W136" s="170">
        <v>0</v>
      </c>
      <c r="X136" s="171">
        <f t="shared" si="7"/>
        <v>0</v>
      </c>
      <c r="Y136" s="28"/>
      <c r="Z136" s="28"/>
      <c r="AA136" s="28"/>
      <c r="AB136" s="28"/>
      <c r="AC136" s="28"/>
      <c r="AD136" s="28"/>
      <c r="AE136" s="28"/>
      <c r="AR136" s="172" t="s">
        <v>122</v>
      </c>
      <c r="AT136" s="172" t="s">
        <v>118</v>
      </c>
      <c r="AU136" s="172" t="s">
        <v>123</v>
      </c>
      <c r="AY136" s="14" t="s">
        <v>115</v>
      </c>
      <c r="BE136" s="173">
        <f t="shared" si="8"/>
        <v>0</v>
      </c>
      <c r="BF136" s="173">
        <f t="shared" si="9"/>
        <v>0</v>
      </c>
      <c r="BG136" s="173">
        <f t="shared" si="10"/>
        <v>0</v>
      </c>
      <c r="BH136" s="173">
        <f t="shared" si="11"/>
        <v>0</v>
      </c>
      <c r="BI136" s="173">
        <f t="shared" si="12"/>
        <v>0</v>
      </c>
      <c r="BJ136" s="14" t="s">
        <v>123</v>
      </c>
      <c r="BK136" s="173">
        <f t="shared" si="13"/>
        <v>0</v>
      </c>
      <c r="BL136" s="14" t="s">
        <v>122</v>
      </c>
      <c r="BM136" s="172" t="s">
        <v>191</v>
      </c>
    </row>
    <row r="137" spans="1:65" s="2" customFormat="1" ht="16.5" customHeight="1" x14ac:dyDescent="0.2">
      <c r="A137" s="28"/>
      <c r="B137" s="158"/>
      <c r="C137" s="174" t="s">
        <v>8</v>
      </c>
      <c r="D137" s="174" t="s">
        <v>112</v>
      </c>
      <c r="E137" s="175" t="s">
        <v>192</v>
      </c>
      <c r="F137" s="176" t="s">
        <v>193</v>
      </c>
      <c r="G137" s="177" t="s">
        <v>186</v>
      </c>
      <c r="H137" s="178">
        <v>52</v>
      </c>
      <c r="I137" s="179"/>
      <c r="J137" s="180"/>
      <c r="K137" s="181">
        <f t="shared" si="1"/>
        <v>0</v>
      </c>
      <c r="L137" s="180"/>
      <c r="M137" s="182"/>
      <c r="N137" s="183" t="s">
        <v>1</v>
      </c>
      <c r="O137" s="168" t="s">
        <v>39</v>
      </c>
      <c r="P137" s="169">
        <f t="shared" si="2"/>
        <v>0</v>
      </c>
      <c r="Q137" s="169">
        <f t="shared" si="3"/>
        <v>0</v>
      </c>
      <c r="R137" s="169">
        <f t="shared" si="4"/>
        <v>0</v>
      </c>
      <c r="S137" s="53"/>
      <c r="T137" s="170">
        <f t="shared" si="5"/>
        <v>0</v>
      </c>
      <c r="U137" s="170">
        <v>1E-3</v>
      </c>
      <c r="V137" s="170">
        <f t="shared" si="6"/>
        <v>5.2000000000000005E-2</v>
      </c>
      <c r="W137" s="170">
        <v>0</v>
      </c>
      <c r="X137" s="171">
        <f t="shared" si="7"/>
        <v>0</v>
      </c>
      <c r="Y137" s="28"/>
      <c r="Z137" s="28"/>
      <c r="AA137" s="28"/>
      <c r="AB137" s="28"/>
      <c r="AC137" s="28"/>
      <c r="AD137" s="28"/>
      <c r="AE137" s="28"/>
      <c r="AR137" s="172" t="s">
        <v>156</v>
      </c>
      <c r="AT137" s="172" t="s">
        <v>112</v>
      </c>
      <c r="AU137" s="172" t="s">
        <v>123</v>
      </c>
      <c r="AY137" s="14" t="s">
        <v>115</v>
      </c>
      <c r="BE137" s="173">
        <f t="shared" si="8"/>
        <v>0</v>
      </c>
      <c r="BF137" s="173">
        <f t="shared" si="9"/>
        <v>0</v>
      </c>
      <c r="BG137" s="173">
        <f t="shared" si="10"/>
        <v>0</v>
      </c>
      <c r="BH137" s="173">
        <f t="shared" si="11"/>
        <v>0</v>
      </c>
      <c r="BI137" s="173">
        <f t="shared" si="12"/>
        <v>0</v>
      </c>
      <c r="BJ137" s="14" t="s">
        <v>123</v>
      </c>
      <c r="BK137" s="173">
        <f t="shared" si="13"/>
        <v>0</v>
      </c>
      <c r="BL137" s="14" t="s">
        <v>156</v>
      </c>
      <c r="BM137" s="172" t="s">
        <v>194</v>
      </c>
    </row>
    <row r="138" spans="1:65" s="2" customFormat="1" ht="16.5" customHeight="1" x14ac:dyDescent="0.2">
      <c r="A138" s="28"/>
      <c r="B138" s="158"/>
      <c r="C138" s="159" t="s">
        <v>195</v>
      </c>
      <c r="D138" s="159" t="s">
        <v>118</v>
      </c>
      <c r="E138" s="160" t="s">
        <v>196</v>
      </c>
      <c r="F138" s="161" t="s">
        <v>197</v>
      </c>
      <c r="G138" s="162" t="s">
        <v>121</v>
      </c>
      <c r="H138" s="163">
        <v>13</v>
      </c>
      <c r="I138" s="164"/>
      <c r="J138" s="164"/>
      <c r="K138" s="165">
        <f t="shared" si="1"/>
        <v>0</v>
      </c>
      <c r="L138" s="166"/>
      <c r="M138" s="29"/>
      <c r="N138" s="167" t="s">
        <v>1</v>
      </c>
      <c r="O138" s="168" t="s">
        <v>39</v>
      </c>
      <c r="P138" s="169">
        <f t="shared" si="2"/>
        <v>0</v>
      </c>
      <c r="Q138" s="169">
        <f t="shared" si="3"/>
        <v>0</v>
      </c>
      <c r="R138" s="169">
        <f t="shared" si="4"/>
        <v>0</v>
      </c>
      <c r="S138" s="53"/>
      <c r="T138" s="170">
        <f t="shared" si="5"/>
        <v>0</v>
      </c>
      <c r="U138" s="170">
        <v>0</v>
      </c>
      <c r="V138" s="170">
        <f t="shared" si="6"/>
        <v>0</v>
      </c>
      <c r="W138" s="170">
        <v>0</v>
      </c>
      <c r="X138" s="171">
        <f t="shared" si="7"/>
        <v>0</v>
      </c>
      <c r="Y138" s="28"/>
      <c r="Z138" s="28"/>
      <c r="AA138" s="28"/>
      <c r="AB138" s="28"/>
      <c r="AC138" s="28"/>
      <c r="AD138" s="28"/>
      <c r="AE138" s="28"/>
      <c r="AR138" s="172" t="s">
        <v>122</v>
      </c>
      <c r="AT138" s="172" t="s">
        <v>118</v>
      </c>
      <c r="AU138" s="172" t="s">
        <v>123</v>
      </c>
      <c r="AY138" s="14" t="s">
        <v>115</v>
      </c>
      <c r="BE138" s="173">
        <f t="shared" si="8"/>
        <v>0</v>
      </c>
      <c r="BF138" s="173">
        <f t="shared" si="9"/>
        <v>0</v>
      </c>
      <c r="BG138" s="173">
        <f t="shared" si="10"/>
        <v>0</v>
      </c>
      <c r="BH138" s="173">
        <f t="shared" si="11"/>
        <v>0</v>
      </c>
      <c r="BI138" s="173">
        <f t="shared" si="12"/>
        <v>0</v>
      </c>
      <c r="BJ138" s="14" t="s">
        <v>123</v>
      </c>
      <c r="BK138" s="173">
        <f t="shared" si="13"/>
        <v>0</v>
      </c>
      <c r="BL138" s="14" t="s">
        <v>122</v>
      </c>
      <c r="BM138" s="172" t="s">
        <v>198</v>
      </c>
    </row>
    <row r="139" spans="1:65" s="2" customFormat="1" ht="16.5" customHeight="1" x14ac:dyDescent="0.2">
      <c r="A139" s="28"/>
      <c r="B139" s="158"/>
      <c r="C139" s="174" t="s">
        <v>199</v>
      </c>
      <c r="D139" s="174" t="s">
        <v>112</v>
      </c>
      <c r="E139" s="175" t="s">
        <v>200</v>
      </c>
      <c r="F139" s="176" t="s">
        <v>201</v>
      </c>
      <c r="G139" s="177" t="s">
        <v>121</v>
      </c>
      <c r="H139" s="178">
        <v>13</v>
      </c>
      <c r="I139" s="179"/>
      <c r="J139" s="180"/>
      <c r="K139" s="181">
        <f t="shared" si="1"/>
        <v>0</v>
      </c>
      <c r="L139" s="180"/>
      <c r="M139" s="182"/>
      <c r="N139" s="183" t="s">
        <v>1</v>
      </c>
      <c r="O139" s="168" t="s">
        <v>39</v>
      </c>
      <c r="P139" s="169">
        <f t="shared" si="2"/>
        <v>0</v>
      </c>
      <c r="Q139" s="169">
        <f t="shared" si="3"/>
        <v>0</v>
      </c>
      <c r="R139" s="169">
        <f t="shared" si="4"/>
        <v>0</v>
      </c>
      <c r="S139" s="53"/>
      <c r="T139" s="170">
        <f t="shared" si="5"/>
        <v>0</v>
      </c>
      <c r="U139" s="170">
        <v>1.4999999999999999E-4</v>
      </c>
      <c r="V139" s="170">
        <f t="shared" si="6"/>
        <v>1.9499999999999999E-3</v>
      </c>
      <c r="W139" s="170">
        <v>0</v>
      </c>
      <c r="X139" s="171">
        <f t="shared" si="7"/>
        <v>0</v>
      </c>
      <c r="Y139" s="28"/>
      <c r="Z139" s="28"/>
      <c r="AA139" s="28"/>
      <c r="AB139" s="28"/>
      <c r="AC139" s="28"/>
      <c r="AD139" s="28"/>
      <c r="AE139" s="28"/>
      <c r="AR139" s="172" t="s">
        <v>156</v>
      </c>
      <c r="AT139" s="172" t="s">
        <v>112</v>
      </c>
      <c r="AU139" s="172" t="s">
        <v>123</v>
      </c>
      <c r="AY139" s="14" t="s">
        <v>115</v>
      </c>
      <c r="BE139" s="173">
        <f t="shared" si="8"/>
        <v>0</v>
      </c>
      <c r="BF139" s="173">
        <f t="shared" si="9"/>
        <v>0</v>
      </c>
      <c r="BG139" s="173">
        <f t="shared" si="10"/>
        <v>0</v>
      </c>
      <c r="BH139" s="173">
        <f t="shared" si="11"/>
        <v>0</v>
      </c>
      <c r="BI139" s="173">
        <f t="shared" si="12"/>
        <v>0</v>
      </c>
      <c r="BJ139" s="14" t="s">
        <v>123</v>
      </c>
      <c r="BK139" s="173">
        <f t="shared" si="13"/>
        <v>0</v>
      </c>
      <c r="BL139" s="14" t="s">
        <v>156</v>
      </c>
      <c r="BM139" s="172" t="s">
        <v>202</v>
      </c>
    </row>
    <row r="140" spans="1:65" s="2" customFormat="1" ht="16.5" customHeight="1" x14ac:dyDescent="0.2">
      <c r="A140" s="28"/>
      <c r="B140" s="158"/>
      <c r="C140" s="159" t="s">
        <v>203</v>
      </c>
      <c r="D140" s="159" t="s">
        <v>118</v>
      </c>
      <c r="E140" s="160" t="s">
        <v>204</v>
      </c>
      <c r="F140" s="161" t="s">
        <v>205</v>
      </c>
      <c r="G140" s="162" t="s">
        <v>121</v>
      </c>
      <c r="H140" s="163">
        <v>10</v>
      </c>
      <c r="I140" s="164"/>
      <c r="J140" s="164"/>
      <c r="K140" s="165">
        <f t="shared" si="1"/>
        <v>0</v>
      </c>
      <c r="L140" s="166"/>
      <c r="M140" s="29"/>
      <c r="N140" s="167" t="s">
        <v>1</v>
      </c>
      <c r="O140" s="168" t="s">
        <v>39</v>
      </c>
      <c r="P140" s="169">
        <f t="shared" si="2"/>
        <v>0</v>
      </c>
      <c r="Q140" s="169">
        <f t="shared" si="3"/>
        <v>0</v>
      </c>
      <c r="R140" s="169">
        <f t="shared" si="4"/>
        <v>0</v>
      </c>
      <c r="S140" s="53"/>
      <c r="T140" s="170">
        <f t="shared" si="5"/>
        <v>0</v>
      </c>
      <c r="U140" s="170">
        <v>0</v>
      </c>
      <c r="V140" s="170">
        <f t="shared" si="6"/>
        <v>0</v>
      </c>
      <c r="W140" s="170">
        <v>0</v>
      </c>
      <c r="X140" s="171">
        <f t="shared" si="7"/>
        <v>0</v>
      </c>
      <c r="Y140" s="28"/>
      <c r="Z140" s="28"/>
      <c r="AA140" s="28"/>
      <c r="AB140" s="28"/>
      <c r="AC140" s="28"/>
      <c r="AD140" s="28"/>
      <c r="AE140" s="28"/>
      <c r="AR140" s="172" t="s">
        <v>122</v>
      </c>
      <c r="AT140" s="172" t="s">
        <v>118</v>
      </c>
      <c r="AU140" s="172" t="s">
        <v>123</v>
      </c>
      <c r="AY140" s="14" t="s">
        <v>115</v>
      </c>
      <c r="BE140" s="173">
        <f t="shared" si="8"/>
        <v>0</v>
      </c>
      <c r="BF140" s="173">
        <f t="shared" si="9"/>
        <v>0</v>
      </c>
      <c r="BG140" s="173">
        <f t="shared" si="10"/>
        <v>0</v>
      </c>
      <c r="BH140" s="173">
        <f t="shared" si="11"/>
        <v>0</v>
      </c>
      <c r="BI140" s="173">
        <f t="shared" si="12"/>
        <v>0</v>
      </c>
      <c r="BJ140" s="14" t="s">
        <v>123</v>
      </c>
      <c r="BK140" s="173">
        <f t="shared" si="13"/>
        <v>0</v>
      </c>
      <c r="BL140" s="14" t="s">
        <v>122</v>
      </c>
      <c r="BM140" s="172" t="s">
        <v>206</v>
      </c>
    </row>
    <row r="141" spans="1:65" s="2" customFormat="1" ht="24" customHeight="1" x14ac:dyDescent="0.2">
      <c r="A141" s="28"/>
      <c r="B141" s="158"/>
      <c r="C141" s="174" t="s">
        <v>207</v>
      </c>
      <c r="D141" s="174" t="s">
        <v>112</v>
      </c>
      <c r="E141" s="175" t="s">
        <v>208</v>
      </c>
      <c r="F141" s="176" t="s">
        <v>209</v>
      </c>
      <c r="G141" s="177" t="s">
        <v>121</v>
      </c>
      <c r="H141" s="178">
        <v>10</v>
      </c>
      <c r="I141" s="179"/>
      <c r="J141" s="180"/>
      <c r="K141" s="181">
        <f t="shared" si="1"/>
        <v>0</v>
      </c>
      <c r="L141" s="180"/>
      <c r="M141" s="182"/>
      <c r="N141" s="183" t="s">
        <v>1</v>
      </c>
      <c r="O141" s="168" t="s">
        <v>39</v>
      </c>
      <c r="P141" s="169">
        <f t="shared" si="2"/>
        <v>0</v>
      </c>
      <c r="Q141" s="169">
        <f t="shared" si="3"/>
        <v>0</v>
      </c>
      <c r="R141" s="169">
        <f t="shared" si="4"/>
        <v>0</v>
      </c>
      <c r="S141" s="53"/>
      <c r="T141" s="170">
        <f t="shared" si="5"/>
        <v>0</v>
      </c>
      <c r="U141" s="170">
        <v>1.6000000000000001E-4</v>
      </c>
      <c r="V141" s="170">
        <f t="shared" si="6"/>
        <v>1.6000000000000001E-3</v>
      </c>
      <c r="W141" s="170">
        <v>0</v>
      </c>
      <c r="X141" s="171">
        <f t="shared" si="7"/>
        <v>0</v>
      </c>
      <c r="Y141" s="28"/>
      <c r="Z141" s="28"/>
      <c r="AA141" s="28"/>
      <c r="AB141" s="28"/>
      <c r="AC141" s="28"/>
      <c r="AD141" s="28"/>
      <c r="AE141" s="28"/>
      <c r="AR141" s="172" t="s">
        <v>156</v>
      </c>
      <c r="AT141" s="172" t="s">
        <v>112</v>
      </c>
      <c r="AU141" s="172" t="s">
        <v>123</v>
      </c>
      <c r="AY141" s="14" t="s">
        <v>115</v>
      </c>
      <c r="BE141" s="173">
        <f t="shared" si="8"/>
        <v>0</v>
      </c>
      <c r="BF141" s="173">
        <f t="shared" si="9"/>
        <v>0</v>
      </c>
      <c r="BG141" s="173">
        <f t="shared" si="10"/>
        <v>0</v>
      </c>
      <c r="BH141" s="173">
        <f t="shared" si="11"/>
        <v>0</v>
      </c>
      <c r="BI141" s="173">
        <f t="shared" si="12"/>
        <v>0</v>
      </c>
      <c r="BJ141" s="14" t="s">
        <v>123</v>
      </c>
      <c r="BK141" s="173">
        <f t="shared" si="13"/>
        <v>0</v>
      </c>
      <c r="BL141" s="14" t="s">
        <v>156</v>
      </c>
      <c r="BM141" s="172" t="s">
        <v>210</v>
      </c>
    </row>
    <row r="142" spans="1:65" s="2" customFormat="1" ht="16.5" customHeight="1" x14ac:dyDescent="0.2">
      <c r="A142" s="28"/>
      <c r="B142" s="158"/>
      <c r="C142" s="159" t="s">
        <v>211</v>
      </c>
      <c r="D142" s="159" t="s">
        <v>118</v>
      </c>
      <c r="E142" s="160" t="s">
        <v>212</v>
      </c>
      <c r="F142" s="161" t="s">
        <v>213</v>
      </c>
      <c r="G142" s="162" t="s">
        <v>121</v>
      </c>
      <c r="H142" s="163">
        <v>26</v>
      </c>
      <c r="I142" s="164"/>
      <c r="J142" s="164"/>
      <c r="K142" s="165">
        <f t="shared" si="1"/>
        <v>0</v>
      </c>
      <c r="L142" s="166"/>
      <c r="M142" s="29"/>
      <c r="N142" s="167" t="s">
        <v>1</v>
      </c>
      <c r="O142" s="168" t="s">
        <v>39</v>
      </c>
      <c r="P142" s="169">
        <f t="shared" si="2"/>
        <v>0</v>
      </c>
      <c r="Q142" s="169">
        <f t="shared" si="3"/>
        <v>0</v>
      </c>
      <c r="R142" s="169">
        <f t="shared" si="4"/>
        <v>0</v>
      </c>
      <c r="S142" s="53"/>
      <c r="T142" s="170">
        <f t="shared" si="5"/>
        <v>0</v>
      </c>
      <c r="U142" s="170">
        <v>0</v>
      </c>
      <c r="V142" s="170">
        <f t="shared" si="6"/>
        <v>0</v>
      </c>
      <c r="W142" s="170">
        <v>0</v>
      </c>
      <c r="X142" s="171">
        <f t="shared" si="7"/>
        <v>0</v>
      </c>
      <c r="Y142" s="28"/>
      <c r="Z142" s="28"/>
      <c r="AA142" s="28"/>
      <c r="AB142" s="28"/>
      <c r="AC142" s="28"/>
      <c r="AD142" s="28"/>
      <c r="AE142" s="28"/>
      <c r="AR142" s="172" t="s">
        <v>122</v>
      </c>
      <c r="AT142" s="172" t="s">
        <v>118</v>
      </c>
      <c r="AU142" s="172" t="s">
        <v>123</v>
      </c>
      <c r="AY142" s="14" t="s">
        <v>115</v>
      </c>
      <c r="BE142" s="173">
        <f t="shared" si="8"/>
        <v>0</v>
      </c>
      <c r="BF142" s="173">
        <f t="shared" si="9"/>
        <v>0</v>
      </c>
      <c r="BG142" s="173">
        <f t="shared" si="10"/>
        <v>0</v>
      </c>
      <c r="BH142" s="173">
        <f t="shared" si="11"/>
        <v>0</v>
      </c>
      <c r="BI142" s="173">
        <f t="shared" si="12"/>
        <v>0</v>
      </c>
      <c r="BJ142" s="14" t="s">
        <v>123</v>
      </c>
      <c r="BK142" s="173">
        <f t="shared" si="13"/>
        <v>0</v>
      </c>
      <c r="BL142" s="14" t="s">
        <v>122</v>
      </c>
      <c r="BM142" s="172" t="s">
        <v>214</v>
      </c>
    </row>
    <row r="143" spans="1:65" s="2" customFormat="1" ht="16.5" customHeight="1" x14ac:dyDescent="0.2">
      <c r="A143" s="28"/>
      <c r="B143" s="158"/>
      <c r="C143" s="174" t="s">
        <v>215</v>
      </c>
      <c r="D143" s="174" t="s">
        <v>112</v>
      </c>
      <c r="E143" s="175" t="s">
        <v>216</v>
      </c>
      <c r="F143" s="176" t="s">
        <v>217</v>
      </c>
      <c r="G143" s="177" t="s">
        <v>121</v>
      </c>
      <c r="H143" s="178">
        <v>26</v>
      </c>
      <c r="I143" s="179"/>
      <c r="J143" s="180"/>
      <c r="K143" s="181">
        <f t="shared" si="1"/>
        <v>0</v>
      </c>
      <c r="L143" s="180"/>
      <c r="M143" s="182"/>
      <c r="N143" s="183" t="s">
        <v>1</v>
      </c>
      <c r="O143" s="168" t="s">
        <v>39</v>
      </c>
      <c r="P143" s="169">
        <f t="shared" si="2"/>
        <v>0</v>
      </c>
      <c r="Q143" s="169">
        <f t="shared" si="3"/>
        <v>0</v>
      </c>
      <c r="R143" s="169">
        <f t="shared" si="4"/>
        <v>0</v>
      </c>
      <c r="S143" s="53"/>
      <c r="T143" s="170">
        <f t="shared" si="5"/>
        <v>0</v>
      </c>
      <c r="U143" s="170">
        <v>2.1000000000000001E-4</v>
      </c>
      <c r="V143" s="170">
        <f t="shared" si="6"/>
        <v>5.4600000000000004E-3</v>
      </c>
      <c r="W143" s="170">
        <v>0</v>
      </c>
      <c r="X143" s="171">
        <f t="shared" si="7"/>
        <v>0</v>
      </c>
      <c r="Y143" s="28"/>
      <c r="Z143" s="28"/>
      <c r="AA143" s="28"/>
      <c r="AB143" s="28"/>
      <c r="AC143" s="28"/>
      <c r="AD143" s="28"/>
      <c r="AE143" s="28"/>
      <c r="AR143" s="172" t="s">
        <v>156</v>
      </c>
      <c r="AT143" s="172" t="s">
        <v>112</v>
      </c>
      <c r="AU143" s="172" t="s">
        <v>123</v>
      </c>
      <c r="AY143" s="14" t="s">
        <v>115</v>
      </c>
      <c r="BE143" s="173">
        <f t="shared" si="8"/>
        <v>0</v>
      </c>
      <c r="BF143" s="173">
        <f t="shared" si="9"/>
        <v>0</v>
      </c>
      <c r="BG143" s="173">
        <f t="shared" si="10"/>
        <v>0</v>
      </c>
      <c r="BH143" s="173">
        <f t="shared" si="11"/>
        <v>0</v>
      </c>
      <c r="BI143" s="173">
        <f t="shared" si="12"/>
        <v>0</v>
      </c>
      <c r="BJ143" s="14" t="s">
        <v>123</v>
      </c>
      <c r="BK143" s="173">
        <f t="shared" si="13"/>
        <v>0</v>
      </c>
      <c r="BL143" s="14" t="s">
        <v>156</v>
      </c>
      <c r="BM143" s="172" t="s">
        <v>218</v>
      </c>
    </row>
    <row r="144" spans="1:65" s="2" customFormat="1" ht="16.5" customHeight="1" x14ac:dyDescent="0.2">
      <c r="A144" s="28"/>
      <c r="B144" s="158"/>
      <c r="C144" s="159" t="s">
        <v>219</v>
      </c>
      <c r="D144" s="159" t="s">
        <v>118</v>
      </c>
      <c r="E144" s="160" t="s">
        <v>220</v>
      </c>
      <c r="F144" s="161" t="s">
        <v>221</v>
      </c>
      <c r="G144" s="162" t="s">
        <v>121</v>
      </c>
      <c r="H144" s="163">
        <v>13</v>
      </c>
      <c r="I144" s="164"/>
      <c r="J144" s="164"/>
      <c r="K144" s="165">
        <f t="shared" si="1"/>
        <v>0</v>
      </c>
      <c r="L144" s="166"/>
      <c r="M144" s="29"/>
      <c r="N144" s="167" t="s">
        <v>1</v>
      </c>
      <c r="O144" s="168" t="s">
        <v>39</v>
      </c>
      <c r="P144" s="169">
        <f t="shared" si="2"/>
        <v>0</v>
      </c>
      <c r="Q144" s="169">
        <f t="shared" si="3"/>
        <v>0</v>
      </c>
      <c r="R144" s="169">
        <f t="shared" si="4"/>
        <v>0</v>
      </c>
      <c r="S144" s="53"/>
      <c r="T144" s="170">
        <f t="shared" si="5"/>
        <v>0</v>
      </c>
      <c r="U144" s="170">
        <v>0</v>
      </c>
      <c r="V144" s="170">
        <f t="shared" si="6"/>
        <v>0</v>
      </c>
      <c r="W144" s="170">
        <v>0</v>
      </c>
      <c r="X144" s="171">
        <f t="shared" si="7"/>
        <v>0</v>
      </c>
      <c r="Y144" s="28"/>
      <c r="Z144" s="28"/>
      <c r="AA144" s="28"/>
      <c r="AB144" s="28"/>
      <c r="AC144" s="28"/>
      <c r="AD144" s="28"/>
      <c r="AE144" s="28"/>
      <c r="AR144" s="172" t="s">
        <v>122</v>
      </c>
      <c r="AT144" s="172" t="s">
        <v>118</v>
      </c>
      <c r="AU144" s="172" t="s">
        <v>123</v>
      </c>
      <c r="AY144" s="14" t="s">
        <v>115</v>
      </c>
      <c r="BE144" s="173">
        <f t="shared" si="8"/>
        <v>0</v>
      </c>
      <c r="BF144" s="173">
        <f t="shared" si="9"/>
        <v>0</v>
      </c>
      <c r="BG144" s="173">
        <f t="shared" si="10"/>
        <v>0</v>
      </c>
      <c r="BH144" s="173">
        <f t="shared" si="11"/>
        <v>0</v>
      </c>
      <c r="BI144" s="173">
        <f t="shared" si="12"/>
        <v>0</v>
      </c>
      <c r="BJ144" s="14" t="s">
        <v>123</v>
      </c>
      <c r="BK144" s="173">
        <f t="shared" si="13"/>
        <v>0</v>
      </c>
      <c r="BL144" s="14" t="s">
        <v>122</v>
      </c>
      <c r="BM144" s="172" t="s">
        <v>222</v>
      </c>
    </row>
    <row r="145" spans="1:65" s="2" customFormat="1" ht="16.5" customHeight="1" x14ac:dyDescent="0.2">
      <c r="A145" s="28"/>
      <c r="B145" s="158"/>
      <c r="C145" s="174" t="s">
        <v>223</v>
      </c>
      <c r="D145" s="174" t="s">
        <v>112</v>
      </c>
      <c r="E145" s="175" t="s">
        <v>224</v>
      </c>
      <c r="F145" s="176" t="s">
        <v>225</v>
      </c>
      <c r="G145" s="177" t="s">
        <v>121</v>
      </c>
      <c r="H145" s="178">
        <v>13</v>
      </c>
      <c r="I145" s="179"/>
      <c r="J145" s="180"/>
      <c r="K145" s="181">
        <f t="shared" si="1"/>
        <v>0</v>
      </c>
      <c r="L145" s="180"/>
      <c r="M145" s="182"/>
      <c r="N145" s="183" t="s">
        <v>1</v>
      </c>
      <c r="O145" s="168" t="s">
        <v>39</v>
      </c>
      <c r="P145" s="169">
        <f t="shared" si="2"/>
        <v>0</v>
      </c>
      <c r="Q145" s="169">
        <f t="shared" si="3"/>
        <v>0</v>
      </c>
      <c r="R145" s="169">
        <f t="shared" si="4"/>
        <v>0</v>
      </c>
      <c r="S145" s="53"/>
      <c r="T145" s="170">
        <f t="shared" si="5"/>
        <v>0</v>
      </c>
      <c r="U145" s="170">
        <v>0</v>
      </c>
      <c r="V145" s="170">
        <f t="shared" si="6"/>
        <v>0</v>
      </c>
      <c r="W145" s="170">
        <v>0</v>
      </c>
      <c r="X145" s="171">
        <f t="shared" si="7"/>
        <v>0</v>
      </c>
      <c r="Y145" s="28"/>
      <c r="Z145" s="28"/>
      <c r="AA145" s="28"/>
      <c r="AB145" s="28"/>
      <c r="AC145" s="28"/>
      <c r="AD145" s="28"/>
      <c r="AE145" s="28"/>
      <c r="AR145" s="172" t="s">
        <v>128</v>
      </c>
      <c r="AT145" s="172" t="s">
        <v>112</v>
      </c>
      <c r="AU145" s="172" t="s">
        <v>123</v>
      </c>
      <c r="AY145" s="14" t="s">
        <v>115</v>
      </c>
      <c r="BE145" s="173">
        <f t="shared" si="8"/>
        <v>0</v>
      </c>
      <c r="BF145" s="173">
        <f t="shared" si="9"/>
        <v>0</v>
      </c>
      <c r="BG145" s="173">
        <f t="shared" si="10"/>
        <v>0</v>
      </c>
      <c r="BH145" s="173">
        <f t="shared" si="11"/>
        <v>0</v>
      </c>
      <c r="BI145" s="173">
        <f t="shared" si="12"/>
        <v>0</v>
      </c>
      <c r="BJ145" s="14" t="s">
        <v>123</v>
      </c>
      <c r="BK145" s="173">
        <f t="shared" si="13"/>
        <v>0</v>
      </c>
      <c r="BL145" s="14" t="s">
        <v>122</v>
      </c>
      <c r="BM145" s="172" t="s">
        <v>226</v>
      </c>
    </row>
    <row r="146" spans="1:65" s="2" customFormat="1" ht="16.5" customHeight="1" x14ac:dyDescent="0.2">
      <c r="A146" s="28"/>
      <c r="B146" s="158"/>
      <c r="C146" s="159" t="s">
        <v>227</v>
      </c>
      <c r="D146" s="159" t="s">
        <v>118</v>
      </c>
      <c r="E146" s="160" t="s">
        <v>228</v>
      </c>
      <c r="F146" s="161" t="s">
        <v>229</v>
      </c>
      <c r="G146" s="162" t="s">
        <v>121</v>
      </c>
      <c r="H146" s="163">
        <v>13</v>
      </c>
      <c r="I146" s="164"/>
      <c r="J146" s="164"/>
      <c r="K146" s="165">
        <f t="shared" si="1"/>
        <v>0</v>
      </c>
      <c r="L146" s="166"/>
      <c r="M146" s="29"/>
      <c r="N146" s="167" t="s">
        <v>1</v>
      </c>
      <c r="O146" s="168" t="s">
        <v>39</v>
      </c>
      <c r="P146" s="169">
        <f t="shared" si="2"/>
        <v>0</v>
      </c>
      <c r="Q146" s="169">
        <f t="shared" si="3"/>
        <v>0</v>
      </c>
      <c r="R146" s="169">
        <f t="shared" si="4"/>
        <v>0</v>
      </c>
      <c r="S146" s="53"/>
      <c r="T146" s="170">
        <f t="shared" si="5"/>
        <v>0</v>
      </c>
      <c r="U146" s="170">
        <v>0</v>
      </c>
      <c r="V146" s="170">
        <f t="shared" si="6"/>
        <v>0</v>
      </c>
      <c r="W146" s="170">
        <v>0</v>
      </c>
      <c r="X146" s="171">
        <f t="shared" si="7"/>
        <v>0</v>
      </c>
      <c r="Y146" s="28"/>
      <c r="Z146" s="28"/>
      <c r="AA146" s="28"/>
      <c r="AB146" s="28"/>
      <c r="AC146" s="28"/>
      <c r="AD146" s="28"/>
      <c r="AE146" s="28"/>
      <c r="AR146" s="172" t="s">
        <v>122</v>
      </c>
      <c r="AT146" s="172" t="s">
        <v>118</v>
      </c>
      <c r="AU146" s="172" t="s">
        <v>123</v>
      </c>
      <c r="AY146" s="14" t="s">
        <v>115</v>
      </c>
      <c r="BE146" s="173">
        <f t="shared" si="8"/>
        <v>0</v>
      </c>
      <c r="BF146" s="173">
        <f t="shared" si="9"/>
        <v>0</v>
      </c>
      <c r="BG146" s="173">
        <f t="shared" si="10"/>
        <v>0</v>
      </c>
      <c r="BH146" s="173">
        <f t="shared" si="11"/>
        <v>0</v>
      </c>
      <c r="BI146" s="173">
        <f t="shared" si="12"/>
        <v>0</v>
      </c>
      <c r="BJ146" s="14" t="s">
        <v>123</v>
      </c>
      <c r="BK146" s="173">
        <f t="shared" si="13"/>
        <v>0</v>
      </c>
      <c r="BL146" s="14" t="s">
        <v>122</v>
      </c>
      <c r="BM146" s="172" t="s">
        <v>230</v>
      </c>
    </row>
    <row r="147" spans="1:65" s="2" customFormat="1" ht="16.5" customHeight="1" x14ac:dyDescent="0.2">
      <c r="A147" s="28"/>
      <c r="B147" s="158"/>
      <c r="C147" s="174" t="s">
        <v>231</v>
      </c>
      <c r="D147" s="174" t="s">
        <v>112</v>
      </c>
      <c r="E147" s="175" t="s">
        <v>232</v>
      </c>
      <c r="F147" s="176" t="s">
        <v>233</v>
      </c>
      <c r="G147" s="177" t="s">
        <v>121</v>
      </c>
      <c r="H147" s="178">
        <v>13</v>
      </c>
      <c r="I147" s="179"/>
      <c r="J147" s="180"/>
      <c r="K147" s="181">
        <f t="shared" si="1"/>
        <v>0</v>
      </c>
      <c r="L147" s="180"/>
      <c r="M147" s="182"/>
      <c r="N147" s="183" t="s">
        <v>1</v>
      </c>
      <c r="O147" s="168" t="s">
        <v>39</v>
      </c>
      <c r="P147" s="169">
        <f t="shared" si="2"/>
        <v>0</v>
      </c>
      <c r="Q147" s="169">
        <f t="shared" si="3"/>
        <v>0</v>
      </c>
      <c r="R147" s="169">
        <f t="shared" si="4"/>
        <v>0</v>
      </c>
      <c r="S147" s="53"/>
      <c r="T147" s="170">
        <f t="shared" si="5"/>
        <v>0</v>
      </c>
      <c r="U147" s="170">
        <v>0</v>
      </c>
      <c r="V147" s="170">
        <f t="shared" si="6"/>
        <v>0</v>
      </c>
      <c r="W147" s="170">
        <v>0</v>
      </c>
      <c r="X147" s="171">
        <f t="shared" si="7"/>
        <v>0</v>
      </c>
      <c r="Y147" s="28"/>
      <c r="Z147" s="28"/>
      <c r="AA147" s="28"/>
      <c r="AB147" s="28"/>
      <c r="AC147" s="28"/>
      <c r="AD147" s="28"/>
      <c r="AE147" s="28"/>
      <c r="AR147" s="172" t="s">
        <v>128</v>
      </c>
      <c r="AT147" s="172" t="s">
        <v>112</v>
      </c>
      <c r="AU147" s="172" t="s">
        <v>123</v>
      </c>
      <c r="AY147" s="14" t="s">
        <v>115</v>
      </c>
      <c r="BE147" s="173">
        <f t="shared" si="8"/>
        <v>0</v>
      </c>
      <c r="BF147" s="173">
        <f t="shared" si="9"/>
        <v>0</v>
      </c>
      <c r="BG147" s="173">
        <f t="shared" si="10"/>
        <v>0</v>
      </c>
      <c r="BH147" s="173">
        <f t="shared" si="11"/>
        <v>0</v>
      </c>
      <c r="BI147" s="173">
        <f t="shared" si="12"/>
        <v>0</v>
      </c>
      <c r="BJ147" s="14" t="s">
        <v>123</v>
      </c>
      <c r="BK147" s="173">
        <f t="shared" si="13"/>
        <v>0</v>
      </c>
      <c r="BL147" s="14" t="s">
        <v>122</v>
      </c>
      <c r="BM147" s="172" t="s">
        <v>234</v>
      </c>
    </row>
    <row r="148" spans="1:65" s="2" customFormat="1" ht="16.5" customHeight="1" x14ac:dyDescent="0.2">
      <c r="A148" s="28"/>
      <c r="B148" s="158"/>
      <c r="C148" s="159" t="s">
        <v>235</v>
      </c>
      <c r="D148" s="159" t="s">
        <v>118</v>
      </c>
      <c r="E148" s="160" t="s">
        <v>236</v>
      </c>
      <c r="F148" s="161" t="s">
        <v>237</v>
      </c>
      <c r="G148" s="162" t="s">
        <v>181</v>
      </c>
      <c r="H148" s="163">
        <v>95</v>
      </c>
      <c r="I148" s="164"/>
      <c r="J148" s="164"/>
      <c r="K148" s="165">
        <f t="shared" si="1"/>
        <v>0</v>
      </c>
      <c r="L148" s="166"/>
      <c r="M148" s="29"/>
      <c r="N148" s="167" t="s">
        <v>1</v>
      </c>
      <c r="O148" s="168" t="s">
        <v>39</v>
      </c>
      <c r="P148" s="169">
        <f t="shared" si="2"/>
        <v>0</v>
      </c>
      <c r="Q148" s="169">
        <f t="shared" si="3"/>
        <v>0</v>
      </c>
      <c r="R148" s="169">
        <f t="shared" si="4"/>
        <v>0</v>
      </c>
      <c r="S148" s="53"/>
      <c r="T148" s="170">
        <f t="shared" si="5"/>
        <v>0</v>
      </c>
      <c r="U148" s="170">
        <v>0</v>
      </c>
      <c r="V148" s="170">
        <f t="shared" si="6"/>
        <v>0</v>
      </c>
      <c r="W148" s="170">
        <v>0</v>
      </c>
      <c r="X148" s="171">
        <f t="shared" si="7"/>
        <v>0</v>
      </c>
      <c r="Y148" s="28"/>
      <c r="Z148" s="28"/>
      <c r="AA148" s="28"/>
      <c r="AB148" s="28"/>
      <c r="AC148" s="28"/>
      <c r="AD148" s="28"/>
      <c r="AE148" s="28"/>
      <c r="AR148" s="172" t="s">
        <v>122</v>
      </c>
      <c r="AT148" s="172" t="s">
        <v>118</v>
      </c>
      <c r="AU148" s="172" t="s">
        <v>123</v>
      </c>
      <c r="AY148" s="14" t="s">
        <v>115</v>
      </c>
      <c r="BE148" s="173">
        <f t="shared" si="8"/>
        <v>0</v>
      </c>
      <c r="BF148" s="173">
        <f t="shared" si="9"/>
        <v>0</v>
      </c>
      <c r="BG148" s="173">
        <f t="shared" si="10"/>
        <v>0</v>
      </c>
      <c r="BH148" s="173">
        <f t="shared" si="11"/>
        <v>0</v>
      </c>
      <c r="BI148" s="173">
        <f t="shared" si="12"/>
        <v>0</v>
      </c>
      <c r="BJ148" s="14" t="s">
        <v>123</v>
      </c>
      <c r="BK148" s="173">
        <f t="shared" si="13"/>
        <v>0</v>
      </c>
      <c r="BL148" s="14" t="s">
        <v>122</v>
      </c>
      <c r="BM148" s="172" t="s">
        <v>238</v>
      </c>
    </row>
    <row r="149" spans="1:65" s="2" customFormat="1" ht="16.5" customHeight="1" x14ac:dyDescent="0.2">
      <c r="A149" s="28"/>
      <c r="B149" s="158"/>
      <c r="C149" s="174" t="s">
        <v>239</v>
      </c>
      <c r="D149" s="174" t="s">
        <v>112</v>
      </c>
      <c r="E149" s="175" t="s">
        <v>240</v>
      </c>
      <c r="F149" s="176" t="s">
        <v>241</v>
      </c>
      <c r="G149" s="177" t="s">
        <v>181</v>
      </c>
      <c r="H149" s="178">
        <v>95</v>
      </c>
      <c r="I149" s="179"/>
      <c r="J149" s="180"/>
      <c r="K149" s="181">
        <f t="shared" si="1"/>
        <v>0</v>
      </c>
      <c r="L149" s="180"/>
      <c r="M149" s="182"/>
      <c r="N149" s="183" t="s">
        <v>1</v>
      </c>
      <c r="O149" s="168" t="s">
        <v>39</v>
      </c>
      <c r="P149" s="169">
        <f t="shared" si="2"/>
        <v>0</v>
      </c>
      <c r="Q149" s="169">
        <f t="shared" si="3"/>
        <v>0</v>
      </c>
      <c r="R149" s="169">
        <f t="shared" si="4"/>
        <v>0</v>
      </c>
      <c r="S149" s="53"/>
      <c r="T149" s="170">
        <f t="shared" si="5"/>
        <v>0</v>
      </c>
      <c r="U149" s="170">
        <v>1.3999999999999999E-4</v>
      </c>
      <c r="V149" s="170">
        <f t="shared" si="6"/>
        <v>1.3299999999999999E-2</v>
      </c>
      <c r="W149" s="170">
        <v>0</v>
      </c>
      <c r="X149" s="171">
        <f t="shared" si="7"/>
        <v>0</v>
      </c>
      <c r="Y149" s="28"/>
      <c r="Z149" s="28"/>
      <c r="AA149" s="28"/>
      <c r="AB149" s="28"/>
      <c r="AC149" s="28"/>
      <c r="AD149" s="28"/>
      <c r="AE149" s="28"/>
      <c r="AR149" s="172" t="s">
        <v>156</v>
      </c>
      <c r="AT149" s="172" t="s">
        <v>112</v>
      </c>
      <c r="AU149" s="172" t="s">
        <v>123</v>
      </c>
      <c r="AY149" s="14" t="s">
        <v>115</v>
      </c>
      <c r="BE149" s="173">
        <f t="shared" si="8"/>
        <v>0</v>
      </c>
      <c r="BF149" s="173">
        <f t="shared" si="9"/>
        <v>0</v>
      </c>
      <c r="BG149" s="173">
        <f t="shared" si="10"/>
        <v>0</v>
      </c>
      <c r="BH149" s="173">
        <f t="shared" si="11"/>
        <v>0</v>
      </c>
      <c r="BI149" s="173">
        <f t="shared" si="12"/>
        <v>0</v>
      </c>
      <c r="BJ149" s="14" t="s">
        <v>123</v>
      </c>
      <c r="BK149" s="173">
        <f t="shared" si="13"/>
        <v>0</v>
      </c>
      <c r="BL149" s="14" t="s">
        <v>156</v>
      </c>
      <c r="BM149" s="172" t="s">
        <v>242</v>
      </c>
    </row>
    <row r="150" spans="1:65" s="2" customFormat="1" ht="16.5" customHeight="1" x14ac:dyDescent="0.2">
      <c r="A150" s="28"/>
      <c r="B150" s="158"/>
      <c r="C150" s="159" t="s">
        <v>243</v>
      </c>
      <c r="D150" s="159" t="s">
        <v>118</v>
      </c>
      <c r="E150" s="160" t="s">
        <v>244</v>
      </c>
      <c r="F150" s="161" t="s">
        <v>245</v>
      </c>
      <c r="G150" s="162" t="s">
        <v>181</v>
      </c>
      <c r="H150" s="163">
        <v>290</v>
      </c>
      <c r="I150" s="164"/>
      <c r="J150" s="164"/>
      <c r="K150" s="165">
        <f t="shared" si="1"/>
        <v>0</v>
      </c>
      <c r="L150" s="166"/>
      <c r="M150" s="29"/>
      <c r="N150" s="167" t="s">
        <v>1</v>
      </c>
      <c r="O150" s="168" t="s">
        <v>39</v>
      </c>
      <c r="P150" s="169">
        <f t="shared" si="2"/>
        <v>0</v>
      </c>
      <c r="Q150" s="169">
        <f t="shared" si="3"/>
        <v>0</v>
      </c>
      <c r="R150" s="169">
        <f t="shared" si="4"/>
        <v>0</v>
      </c>
      <c r="S150" s="53"/>
      <c r="T150" s="170">
        <f t="shared" si="5"/>
        <v>0</v>
      </c>
      <c r="U150" s="170">
        <v>0</v>
      </c>
      <c r="V150" s="170">
        <f t="shared" si="6"/>
        <v>0</v>
      </c>
      <c r="W150" s="170">
        <v>0</v>
      </c>
      <c r="X150" s="171">
        <f t="shared" si="7"/>
        <v>0</v>
      </c>
      <c r="Y150" s="28"/>
      <c r="Z150" s="28"/>
      <c r="AA150" s="28"/>
      <c r="AB150" s="28"/>
      <c r="AC150" s="28"/>
      <c r="AD150" s="28"/>
      <c r="AE150" s="28"/>
      <c r="AR150" s="172" t="s">
        <v>122</v>
      </c>
      <c r="AT150" s="172" t="s">
        <v>118</v>
      </c>
      <c r="AU150" s="172" t="s">
        <v>123</v>
      </c>
      <c r="AY150" s="14" t="s">
        <v>115</v>
      </c>
      <c r="BE150" s="173">
        <f t="shared" si="8"/>
        <v>0</v>
      </c>
      <c r="BF150" s="173">
        <f t="shared" si="9"/>
        <v>0</v>
      </c>
      <c r="BG150" s="173">
        <f t="shared" si="10"/>
        <v>0</v>
      </c>
      <c r="BH150" s="173">
        <f t="shared" si="11"/>
        <v>0</v>
      </c>
      <c r="BI150" s="173">
        <f t="shared" si="12"/>
        <v>0</v>
      </c>
      <c r="BJ150" s="14" t="s">
        <v>123</v>
      </c>
      <c r="BK150" s="173">
        <f t="shared" si="13"/>
        <v>0</v>
      </c>
      <c r="BL150" s="14" t="s">
        <v>122</v>
      </c>
      <c r="BM150" s="172" t="s">
        <v>246</v>
      </c>
    </row>
    <row r="151" spans="1:65" s="2" customFormat="1" ht="16.5" customHeight="1" x14ac:dyDescent="0.2">
      <c r="A151" s="28"/>
      <c r="B151" s="158"/>
      <c r="C151" s="174" t="s">
        <v>247</v>
      </c>
      <c r="D151" s="174" t="s">
        <v>112</v>
      </c>
      <c r="E151" s="175" t="s">
        <v>248</v>
      </c>
      <c r="F151" s="176" t="s">
        <v>249</v>
      </c>
      <c r="G151" s="177" t="s">
        <v>181</v>
      </c>
      <c r="H151" s="178">
        <v>290</v>
      </c>
      <c r="I151" s="179"/>
      <c r="J151" s="180"/>
      <c r="K151" s="181">
        <f t="shared" si="1"/>
        <v>0</v>
      </c>
      <c r="L151" s="180"/>
      <c r="M151" s="182"/>
      <c r="N151" s="183" t="s">
        <v>1</v>
      </c>
      <c r="O151" s="168" t="s">
        <v>39</v>
      </c>
      <c r="P151" s="169">
        <f t="shared" si="2"/>
        <v>0</v>
      </c>
      <c r="Q151" s="169">
        <f t="shared" si="3"/>
        <v>0</v>
      </c>
      <c r="R151" s="169">
        <f t="shared" si="4"/>
        <v>0</v>
      </c>
      <c r="S151" s="53"/>
      <c r="T151" s="170">
        <f t="shared" si="5"/>
        <v>0</v>
      </c>
      <c r="U151" s="170">
        <v>0</v>
      </c>
      <c r="V151" s="170">
        <f t="shared" si="6"/>
        <v>0</v>
      </c>
      <c r="W151" s="170">
        <v>0</v>
      </c>
      <c r="X151" s="171">
        <f t="shared" si="7"/>
        <v>0</v>
      </c>
      <c r="Y151" s="28"/>
      <c r="Z151" s="28"/>
      <c r="AA151" s="28"/>
      <c r="AB151" s="28"/>
      <c r="AC151" s="28"/>
      <c r="AD151" s="28"/>
      <c r="AE151" s="28"/>
      <c r="AR151" s="172" t="s">
        <v>128</v>
      </c>
      <c r="AT151" s="172" t="s">
        <v>112</v>
      </c>
      <c r="AU151" s="172" t="s">
        <v>123</v>
      </c>
      <c r="AY151" s="14" t="s">
        <v>115</v>
      </c>
      <c r="BE151" s="173">
        <f t="shared" si="8"/>
        <v>0</v>
      </c>
      <c r="BF151" s="173">
        <f t="shared" si="9"/>
        <v>0</v>
      </c>
      <c r="BG151" s="173">
        <f t="shared" si="10"/>
        <v>0</v>
      </c>
      <c r="BH151" s="173">
        <f t="shared" si="11"/>
        <v>0</v>
      </c>
      <c r="BI151" s="173">
        <f t="shared" si="12"/>
        <v>0</v>
      </c>
      <c r="BJ151" s="14" t="s">
        <v>123</v>
      </c>
      <c r="BK151" s="173">
        <f t="shared" si="13"/>
        <v>0</v>
      </c>
      <c r="BL151" s="14" t="s">
        <v>122</v>
      </c>
      <c r="BM151" s="172" t="s">
        <v>250</v>
      </c>
    </row>
    <row r="152" spans="1:65" s="2" customFormat="1" ht="16.5" customHeight="1" x14ac:dyDescent="0.2">
      <c r="A152" s="28"/>
      <c r="B152" s="158"/>
      <c r="C152" s="159" t="s">
        <v>251</v>
      </c>
      <c r="D152" s="159" t="s">
        <v>118</v>
      </c>
      <c r="E152" s="160" t="s">
        <v>252</v>
      </c>
      <c r="F152" s="161" t="s">
        <v>253</v>
      </c>
      <c r="G152" s="162" t="s">
        <v>181</v>
      </c>
      <c r="H152" s="163">
        <v>310</v>
      </c>
      <c r="I152" s="164"/>
      <c r="J152" s="164"/>
      <c r="K152" s="165">
        <f t="shared" si="1"/>
        <v>0</v>
      </c>
      <c r="L152" s="166"/>
      <c r="M152" s="29"/>
      <c r="N152" s="167" t="s">
        <v>1</v>
      </c>
      <c r="O152" s="168" t="s">
        <v>39</v>
      </c>
      <c r="P152" s="169">
        <f t="shared" si="2"/>
        <v>0</v>
      </c>
      <c r="Q152" s="169">
        <f t="shared" si="3"/>
        <v>0</v>
      </c>
      <c r="R152" s="169">
        <f t="shared" si="4"/>
        <v>0</v>
      </c>
      <c r="S152" s="53"/>
      <c r="T152" s="170">
        <f t="shared" si="5"/>
        <v>0</v>
      </c>
      <c r="U152" s="170">
        <v>0</v>
      </c>
      <c r="V152" s="170">
        <f t="shared" si="6"/>
        <v>0</v>
      </c>
      <c r="W152" s="170">
        <v>0</v>
      </c>
      <c r="X152" s="171">
        <f t="shared" si="7"/>
        <v>0</v>
      </c>
      <c r="Y152" s="28"/>
      <c r="Z152" s="28"/>
      <c r="AA152" s="28"/>
      <c r="AB152" s="28"/>
      <c r="AC152" s="28"/>
      <c r="AD152" s="28"/>
      <c r="AE152" s="28"/>
      <c r="AR152" s="172" t="s">
        <v>122</v>
      </c>
      <c r="AT152" s="172" t="s">
        <v>118</v>
      </c>
      <c r="AU152" s="172" t="s">
        <v>123</v>
      </c>
      <c r="AY152" s="14" t="s">
        <v>115</v>
      </c>
      <c r="BE152" s="173">
        <f t="shared" si="8"/>
        <v>0</v>
      </c>
      <c r="BF152" s="173">
        <f t="shared" si="9"/>
        <v>0</v>
      </c>
      <c r="BG152" s="173">
        <f t="shared" si="10"/>
        <v>0</v>
      </c>
      <c r="BH152" s="173">
        <f t="shared" si="11"/>
        <v>0</v>
      </c>
      <c r="BI152" s="173">
        <f t="shared" si="12"/>
        <v>0</v>
      </c>
      <c r="BJ152" s="14" t="s">
        <v>123</v>
      </c>
      <c r="BK152" s="173">
        <f t="shared" si="13"/>
        <v>0</v>
      </c>
      <c r="BL152" s="14" t="s">
        <v>122</v>
      </c>
      <c r="BM152" s="172" t="s">
        <v>254</v>
      </c>
    </row>
    <row r="153" spans="1:65" s="2" customFormat="1" ht="16.5" customHeight="1" x14ac:dyDescent="0.2">
      <c r="A153" s="28"/>
      <c r="B153" s="158"/>
      <c r="C153" s="174" t="s">
        <v>255</v>
      </c>
      <c r="D153" s="174" t="s">
        <v>112</v>
      </c>
      <c r="E153" s="175" t="s">
        <v>256</v>
      </c>
      <c r="F153" s="176" t="s">
        <v>257</v>
      </c>
      <c r="G153" s="177" t="s">
        <v>181</v>
      </c>
      <c r="H153" s="178">
        <v>310</v>
      </c>
      <c r="I153" s="179"/>
      <c r="J153" s="180"/>
      <c r="K153" s="181">
        <f t="shared" si="1"/>
        <v>0</v>
      </c>
      <c r="L153" s="180"/>
      <c r="M153" s="182"/>
      <c r="N153" s="183" t="s">
        <v>1</v>
      </c>
      <c r="O153" s="168" t="s">
        <v>39</v>
      </c>
      <c r="P153" s="169">
        <f t="shared" si="2"/>
        <v>0</v>
      </c>
      <c r="Q153" s="169">
        <f t="shared" si="3"/>
        <v>0</v>
      </c>
      <c r="R153" s="169">
        <f t="shared" si="4"/>
        <v>0</v>
      </c>
      <c r="S153" s="53"/>
      <c r="T153" s="170">
        <f t="shared" si="5"/>
        <v>0</v>
      </c>
      <c r="U153" s="170">
        <v>8.9999999999999998E-4</v>
      </c>
      <c r="V153" s="170">
        <f t="shared" si="6"/>
        <v>0.27899999999999997</v>
      </c>
      <c r="W153" s="170">
        <v>0</v>
      </c>
      <c r="X153" s="171">
        <f t="shared" si="7"/>
        <v>0</v>
      </c>
      <c r="Y153" s="28"/>
      <c r="Z153" s="28"/>
      <c r="AA153" s="28"/>
      <c r="AB153" s="28"/>
      <c r="AC153" s="28"/>
      <c r="AD153" s="28"/>
      <c r="AE153" s="28"/>
      <c r="AR153" s="172" t="s">
        <v>156</v>
      </c>
      <c r="AT153" s="172" t="s">
        <v>112</v>
      </c>
      <c r="AU153" s="172" t="s">
        <v>123</v>
      </c>
      <c r="AY153" s="14" t="s">
        <v>115</v>
      </c>
      <c r="BE153" s="173">
        <f t="shared" si="8"/>
        <v>0</v>
      </c>
      <c r="BF153" s="173">
        <f t="shared" si="9"/>
        <v>0</v>
      </c>
      <c r="BG153" s="173">
        <f t="shared" si="10"/>
        <v>0</v>
      </c>
      <c r="BH153" s="173">
        <f t="shared" si="11"/>
        <v>0</v>
      </c>
      <c r="BI153" s="173">
        <f t="shared" si="12"/>
        <v>0</v>
      </c>
      <c r="BJ153" s="14" t="s">
        <v>123</v>
      </c>
      <c r="BK153" s="173">
        <f t="shared" si="13"/>
        <v>0</v>
      </c>
      <c r="BL153" s="14" t="s">
        <v>156</v>
      </c>
      <c r="BM153" s="172" t="s">
        <v>258</v>
      </c>
    </row>
    <row r="154" spans="1:65" s="2" customFormat="1" ht="24" customHeight="1" x14ac:dyDescent="0.2">
      <c r="A154" s="28"/>
      <c r="B154" s="158"/>
      <c r="C154" s="159" t="s">
        <v>259</v>
      </c>
      <c r="D154" s="159" t="s">
        <v>118</v>
      </c>
      <c r="E154" s="160" t="s">
        <v>260</v>
      </c>
      <c r="F154" s="161" t="s">
        <v>261</v>
      </c>
      <c r="G154" s="162" t="s">
        <v>181</v>
      </c>
      <c r="H154" s="163">
        <v>310</v>
      </c>
      <c r="I154" s="164"/>
      <c r="J154" s="164"/>
      <c r="K154" s="165">
        <f t="shared" si="1"/>
        <v>0</v>
      </c>
      <c r="L154" s="166"/>
      <c r="M154" s="29"/>
      <c r="N154" s="167" t="s">
        <v>1</v>
      </c>
      <c r="O154" s="168" t="s">
        <v>39</v>
      </c>
      <c r="P154" s="169">
        <f t="shared" si="2"/>
        <v>0</v>
      </c>
      <c r="Q154" s="169">
        <f t="shared" si="3"/>
        <v>0</v>
      </c>
      <c r="R154" s="169">
        <f t="shared" si="4"/>
        <v>0</v>
      </c>
      <c r="S154" s="53"/>
      <c r="T154" s="170">
        <f t="shared" si="5"/>
        <v>0</v>
      </c>
      <c r="U154" s="170">
        <v>0</v>
      </c>
      <c r="V154" s="170">
        <f t="shared" si="6"/>
        <v>0</v>
      </c>
      <c r="W154" s="170">
        <v>0</v>
      </c>
      <c r="X154" s="171">
        <f t="shared" si="7"/>
        <v>0</v>
      </c>
      <c r="Y154" s="28"/>
      <c r="Z154" s="28"/>
      <c r="AA154" s="28"/>
      <c r="AB154" s="28"/>
      <c r="AC154" s="28"/>
      <c r="AD154" s="28"/>
      <c r="AE154" s="28"/>
      <c r="AR154" s="172" t="s">
        <v>122</v>
      </c>
      <c r="AT154" s="172" t="s">
        <v>118</v>
      </c>
      <c r="AU154" s="172" t="s">
        <v>123</v>
      </c>
      <c r="AY154" s="14" t="s">
        <v>115</v>
      </c>
      <c r="BE154" s="173">
        <f t="shared" si="8"/>
        <v>0</v>
      </c>
      <c r="BF154" s="173">
        <f t="shared" si="9"/>
        <v>0</v>
      </c>
      <c r="BG154" s="173">
        <f t="shared" si="10"/>
        <v>0</v>
      </c>
      <c r="BH154" s="173">
        <f t="shared" si="11"/>
        <v>0</v>
      </c>
      <c r="BI154" s="173">
        <f t="shared" si="12"/>
        <v>0</v>
      </c>
      <c r="BJ154" s="14" t="s">
        <v>123</v>
      </c>
      <c r="BK154" s="173">
        <f t="shared" si="13"/>
        <v>0</v>
      </c>
      <c r="BL154" s="14" t="s">
        <v>122</v>
      </c>
      <c r="BM154" s="172" t="s">
        <v>262</v>
      </c>
    </row>
    <row r="155" spans="1:65" s="2" customFormat="1" ht="16.5" customHeight="1" x14ac:dyDescent="0.2">
      <c r="A155" s="28"/>
      <c r="B155" s="158"/>
      <c r="C155" s="159" t="s">
        <v>263</v>
      </c>
      <c r="D155" s="159" t="s">
        <v>118</v>
      </c>
      <c r="E155" s="160" t="s">
        <v>264</v>
      </c>
      <c r="F155" s="161" t="s">
        <v>265</v>
      </c>
      <c r="G155" s="162" t="s">
        <v>181</v>
      </c>
      <c r="H155" s="163">
        <v>12</v>
      </c>
      <c r="I155" s="164"/>
      <c r="J155" s="164"/>
      <c r="K155" s="165">
        <f t="shared" si="1"/>
        <v>0</v>
      </c>
      <c r="L155" s="166"/>
      <c r="M155" s="29"/>
      <c r="N155" s="167" t="s">
        <v>1</v>
      </c>
      <c r="O155" s="168" t="s">
        <v>39</v>
      </c>
      <c r="P155" s="169">
        <f t="shared" si="2"/>
        <v>0</v>
      </c>
      <c r="Q155" s="169">
        <f t="shared" si="3"/>
        <v>0</v>
      </c>
      <c r="R155" s="169">
        <f t="shared" si="4"/>
        <v>0</v>
      </c>
      <c r="S155" s="53"/>
      <c r="T155" s="170">
        <f t="shared" si="5"/>
        <v>0</v>
      </c>
      <c r="U155" s="170">
        <v>0</v>
      </c>
      <c r="V155" s="170">
        <f t="shared" si="6"/>
        <v>0</v>
      </c>
      <c r="W155" s="170">
        <v>0</v>
      </c>
      <c r="X155" s="171">
        <f t="shared" si="7"/>
        <v>0</v>
      </c>
      <c r="Y155" s="28"/>
      <c r="Z155" s="28"/>
      <c r="AA155" s="28"/>
      <c r="AB155" s="28"/>
      <c r="AC155" s="28"/>
      <c r="AD155" s="28"/>
      <c r="AE155" s="28"/>
      <c r="AR155" s="172" t="s">
        <v>122</v>
      </c>
      <c r="AT155" s="172" t="s">
        <v>118</v>
      </c>
      <c r="AU155" s="172" t="s">
        <v>123</v>
      </c>
      <c r="AY155" s="14" t="s">
        <v>115</v>
      </c>
      <c r="BE155" s="173">
        <f t="shared" si="8"/>
        <v>0</v>
      </c>
      <c r="BF155" s="173">
        <f t="shared" si="9"/>
        <v>0</v>
      </c>
      <c r="BG155" s="173">
        <f t="shared" si="10"/>
        <v>0</v>
      </c>
      <c r="BH155" s="173">
        <f t="shared" si="11"/>
        <v>0</v>
      </c>
      <c r="BI155" s="173">
        <f t="shared" si="12"/>
        <v>0</v>
      </c>
      <c r="BJ155" s="14" t="s">
        <v>123</v>
      </c>
      <c r="BK155" s="173">
        <f t="shared" si="13"/>
        <v>0</v>
      </c>
      <c r="BL155" s="14" t="s">
        <v>122</v>
      </c>
      <c r="BM155" s="172" t="s">
        <v>266</v>
      </c>
    </row>
    <row r="156" spans="1:65" s="2" customFormat="1" ht="16.5" customHeight="1" x14ac:dyDescent="0.2">
      <c r="A156" s="28"/>
      <c r="B156" s="158"/>
      <c r="C156" s="174" t="s">
        <v>267</v>
      </c>
      <c r="D156" s="174" t="s">
        <v>112</v>
      </c>
      <c r="E156" s="175" t="s">
        <v>268</v>
      </c>
      <c r="F156" s="176" t="s">
        <v>269</v>
      </c>
      <c r="G156" s="177" t="s">
        <v>181</v>
      </c>
      <c r="H156" s="178">
        <v>12</v>
      </c>
      <c r="I156" s="179"/>
      <c r="J156" s="180"/>
      <c r="K156" s="181">
        <f t="shared" si="1"/>
        <v>0</v>
      </c>
      <c r="L156" s="180"/>
      <c r="M156" s="182"/>
      <c r="N156" s="183" t="s">
        <v>1</v>
      </c>
      <c r="O156" s="168" t="s">
        <v>39</v>
      </c>
      <c r="P156" s="169">
        <f t="shared" si="2"/>
        <v>0</v>
      </c>
      <c r="Q156" s="169">
        <f t="shared" si="3"/>
        <v>0</v>
      </c>
      <c r="R156" s="169">
        <f t="shared" si="4"/>
        <v>0</v>
      </c>
      <c r="S156" s="53"/>
      <c r="T156" s="170">
        <f t="shared" si="5"/>
        <v>0</v>
      </c>
      <c r="U156" s="170">
        <v>1.9000000000000001E-4</v>
      </c>
      <c r="V156" s="170">
        <f t="shared" si="6"/>
        <v>2.2799999999999999E-3</v>
      </c>
      <c r="W156" s="170">
        <v>0</v>
      </c>
      <c r="X156" s="171">
        <f t="shared" si="7"/>
        <v>0</v>
      </c>
      <c r="Y156" s="28"/>
      <c r="Z156" s="28"/>
      <c r="AA156" s="28"/>
      <c r="AB156" s="28"/>
      <c r="AC156" s="28"/>
      <c r="AD156" s="28"/>
      <c r="AE156" s="28"/>
      <c r="AR156" s="172" t="s">
        <v>156</v>
      </c>
      <c r="AT156" s="172" t="s">
        <v>112</v>
      </c>
      <c r="AU156" s="172" t="s">
        <v>123</v>
      </c>
      <c r="AY156" s="14" t="s">
        <v>115</v>
      </c>
      <c r="BE156" s="173">
        <f t="shared" si="8"/>
        <v>0</v>
      </c>
      <c r="BF156" s="173">
        <f t="shared" si="9"/>
        <v>0</v>
      </c>
      <c r="BG156" s="173">
        <f t="shared" si="10"/>
        <v>0</v>
      </c>
      <c r="BH156" s="173">
        <f t="shared" si="11"/>
        <v>0</v>
      </c>
      <c r="BI156" s="173">
        <f t="shared" si="12"/>
        <v>0</v>
      </c>
      <c r="BJ156" s="14" t="s">
        <v>123</v>
      </c>
      <c r="BK156" s="173">
        <f t="shared" si="13"/>
        <v>0</v>
      </c>
      <c r="BL156" s="14" t="s">
        <v>156</v>
      </c>
      <c r="BM156" s="172" t="s">
        <v>270</v>
      </c>
    </row>
    <row r="157" spans="1:65" s="2" customFormat="1" ht="24" customHeight="1" x14ac:dyDescent="0.2">
      <c r="A157" s="28"/>
      <c r="B157" s="158"/>
      <c r="C157" s="159" t="s">
        <v>271</v>
      </c>
      <c r="D157" s="159" t="s">
        <v>118</v>
      </c>
      <c r="E157" s="160" t="s">
        <v>272</v>
      </c>
      <c r="F157" s="161" t="s">
        <v>273</v>
      </c>
      <c r="G157" s="162" t="s">
        <v>181</v>
      </c>
      <c r="H157" s="163">
        <v>10</v>
      </c>
      <c r="I157" s="164"/>
      <c r="J157" s="164"/>
      <c r="K157" s="165">
        <f t="shared" si="1"/>
        <v>0</v>
      </c>
      <c r="L157" s="166"/>
      <c r="M157" s="29"/>
      <c r="N157" s="167" t="s">
        <v>1</v>
      </c>
      <c r="O157" s="168" t="s">
        <v>39</v>
      </c>
      <c r="P157" s="169">
        <f t="shared" si="2"/>
        <v>0</v>
      </c>
      <c r="Q157" s="169">
        <f t="shared" si="3"/>
        <v>0</v>
      </c>
      <c r="R157" s="169">
        <f t="shared" si="4"/>
        <v>0</v>
      </c>
      <c r="S157" s="53"/>
      <c r="T157" s="170">
        <f t="shared" si="5"/>
        <v>0</v>
      </c>
      <c r="U157" s="170">
        <v>0</v>
      </c>
      <c r="V157" s="170">
        <f t="shared" si="6"/>
        <v>0</v>
      </c>
      <c r="W157" s="170">
        <v>0</v>
      </c>
      <c r="X157" s="171">
        <f t="shared" si="7"/>
        <v>0</v>
      </c>
      <c r="Y157" s="28"/>
      <c r="Z157" s="28"/>
      <c r="AA157" s="28"/>
      <c r="AB157" s="28"/>
      <c r="AC157" s="28"/>
      <c r="AD157" s="28"/>
      <c r="AE157" s="28"/>
      <c r="AR157" s="172" t="s">
        <v>122</v>
      </c>
      <c r="AT157" s="172" t="s">
        <v>118</v>
      </c>
      <c r="AU157" s="172" t="s">
        <v>123</v>
      </c>
      <c r="AY157" s="14" t="s">
        <v>115</v>
      </c>
      <c r="BE157" s="173">
        <f t="shared" si="8"/>
        <v>0</v>
      </c>
      <c r="BF157" s="173">
        <f t="shared" si="9"/>
        <v>0</v>
      </c>
      <c r="BG157" s="173">
        <f t="shared" si="10"/>
        <v>0</v>
      </c>
      <c r="BH157" s="173">
        <f t="shared" si="11"/>
        <v>0</v>
      </c>
      <c r="BI157" s="173">
        <f t="shared" si="12"/>
        <v>0</v>
      </c>
      <c r="BJ157" s="14" t="s">
        <v>123</v>
      </c>
      <c r="BK157" s="173">
        <f t="shared" si="13"/>
        <v>0</v>
      </c>
      <c r="BL157" s="14" t="s">
        <v>122</v>
      </c>
      <c r="BM157" s="172" t="s">
        <v>274</v>
      </c>
    </row>
    <row r="158" spans="1:65" s="2" customFormat="1" ht="16.5" customHeight="1" x14ac:dyDescent="0.2">
      <c r="A158" s="28"/>
      <c r="B158" s="158"/>
      <c r="C158" s="174" t="s">
        <v>275</v>
      </c>
      <c r="D158" s="174" t="s">
        <v>112</v>
      </c>
      <c r="E158" s="175" t="s">
        <v>276</v>
      </c>
      <c r="F158" s="176" t="s">
        <v>277</v>
      </c>
      <c r="G158" s="177" t="s">
        <v>181</v>
      </c>
      <c r="H158" s="178">
        <v>10</v>
      </c>
      <c r="I158" s="179"/>
      <c r="J158" s="180"/>
      <c r="K158" s="181">
        <f t="shared" si="1"/>
        <v>0</v>
      </c>
      <c r="L158" s="180"/>
      <c r="M158" s="182"/>
      <c r="N158" s="183" t="s">
        <v>1</v>
      </c>
      <c r="O158" s="168" t="s">
        <v>39</v>
      </c>
      <c r="P158" s="169">
        <f t="shared" si="2"/>
        <v>0</v>
      </c>
      <c r="Q158" s="169">
        <f t="shared" si="3"/>
        <v>0</v>
      </c>
      <c r="R158" s="169">
        <f t="shared" si="4"/>
        <v>0</v>
      </c>
      <c r="S158" s="53"/>
      <c r="T158" s="170">
        <f t="shared" si="5"/>
        <v>0</v>
      </c>
      <c r="U158" s="170">
        <v>1.7000000000000001E-4</v>
      </c>
      <c r="V158" s="170">
        <f t="shared" si="6"/>
        <v>1.7000000000000001E-3</v>
      </c>
      <c r="W158" s="170">
        <v>0</v>
      </c>
      <c r="X158" s="171">
        <f t="shared" si="7"/>
        <v>0</v>
      </c>
      <c r="Y158" s="28"/>
      <c r="Z158" s="28"/>
      <c r="AA158" s="28"/>
      <c r="AB158" s="28"/>
      <c r="AC158" s="28"/>
      <c r="AD158" s="28"/>
      <c r="AE158" s="28"/>
      <c r="AR158" s="172" t="s">
        <v>156</v>
      </c>
      <c r="AT158" s="172" t="s">
        <v>112</v>
      </c>
      <c r="AU158" s="172" t="s">
        <v>123</v>
      </c>
      <c r="AY158" s="14" t="s">
        <v>115</v>
      </c>
      <c r="BE158" s="173">
        <f t="shared" si="8"/>
        <v>0</v>
      </c>
      <c r="BF158" s="173">
        <f t="shared" si="9"/>
        <v>0</v>
      </c>
      <c r="BG158" s="173">
        <f t="shared" si="10"/>
        <v>0</v>
      </c>
      <c r="BH158" s="173">
        <f t="shared" si="11"/>
        <v>0</v>
      </c>
      <c r="BI158" s="173">
        <f t="shared" si="12"/>
        <v>0</v>
      </c>
      <c r="BJ158" s="14" t="s">
        <v>123</v>
      </c>
      <c r="BK158" s="173">
        <f t="shared" si="13"/>
        <v>0</v>
      </c>
      <c r="BL158" s="14" t="s">
        <v>156</v>
      </c>
      <c r="BM158" s="172" t="s">
        <v>278</v>
      </c>
    </row>
    <row r="159" spans="1:65" s="2" customFormat="1" ht="16.5" customHeight="1" x14ac:dyDescent="0.2">
      <c r="A159" s="28"/>
      <c r="B159" s="158"/>
      <c r="C159" s="159" t="s">
        <v>279</v>
      </c>
      <c r="D159" s="159" t="s">
        <v>118</v>
      </c>
      <c r="E159" s="160" t="s">
        <v>280</v>
      </c>
      <c r="F159" s="161" t="s">
        <v>281</v>
      </c>
      <c r="G159" s="162" t="s">
        <v>181</v>
      </c>
      <c r="H159" s="163">
        <v>100</v>
      </c>
      <c r="I159" s="164"/>
      <c r="J159" s="164"/>
      <c r="K159" s="165">
        <f t="shared" si="1"/>
        <v>0</v>
      </c>
      <c r="L159" s="166"/>
      <c r="M159" s="29"/>
      <c r="N159" s="167" t="s">
        <v>1</v>
      </c>
      <c r="O159" s="168" t="s">
        <v>39</v>
      </c>
      <c r="P159" s="169">
        <f t="shared" si="2"/>
        <v>0</v>
      </c>
      <c r="Q159" s="169">
        <f t="shared" si="3"/>
        <v>0</v>
      </c>
      <c r="R159" s="169">
        <f t="shared" si="4"/>
        <v>0</v>
      </c>
      <c r="S159" s="53"/>
      <c r="T159" s="170">
        <f t="shared" si="5"/>
        <v>0</v>
      </c>
      <c r="U159" s="170">
        <v>0</v>
      </c>
      <c r="V159" s="170">
        <f t="shared" si="6"/>
        <v>0</v>
      </c>
      <c r="W159" s="170">
        <v>0</v>
      </c>
      <c r="X159" s="171">
        <f t="shared" si="7"/>
        <v>0</v>
      </c>
      <c r="Y159" s="28"/>
      <c r="Z159" s="28"/>
      <c r="AA159" s="28"/>
      <c r="AB159" s="28"/>
      <c r="AC159" s="28"/>
      <c r="AD159" s="28"/>
      <c r="AE159" s="28"/>
      <c r="AR159" s="172" t="s">
        <v>122</v>
      </c>
      <c r="AT159" s="172" t="s">
        <v>118</v>
      </c>
      <c r="AU159" s="172" t="s">
        <v>123</v>
      </c>
      <c r="AY159" s="14" t="s">
        <v>115</v>
      </c>
      <c r="BE159" s="173">
        <f t="shared" si="8"/>
        <v>0</v>
      </c>
      <c r="BF159" s="173">
        <f t="shared" si="9"/>
        <v>0</v>
      </c>
      <c r="BG159" s="173">
        <f t="shared" si="10"/>
        <v>0</v>
      </c>
      <c r="BH159" s="173">
        <f t="shared" si="11"/>
        <v>0</v>
      </c>
      <c r="BI159" s="173">
        <f t="shared" si="12"/>
        <v>0</v>
      </c>
      <c r="BJ159" s="14" t="s">
        <v>123</v>
      </c>
      <c r="BK159" s="173">
        <f t="shared" si="13"/>
        <v>0</v>
      </c>
      <c r="BL159" s="14" t="s">
        <v>122</v>
      </c>
      <c r="BM159" s="172" t="s">
        <v>282</v>
      </c>
    </row>
    <row r="160" spans="1:65" s="2" customFormat="1" ht="16.5" customHeight="1" x14ac:dyDescent="0.2">
      <c r="A160" s="28"/>
      <c r="B160" s="158"/>
      <c r="C160" s="174" t="s">
        <v>283</v>
      </c>
      <c r="D160" s="174" t="s">
        <v>112</v>
      </c>
      <c r="E160" s="175" t="s">
        <v>284</v>
      </c>
      <c r="F160" s="176" t="s">
        <v>285</v>
      </c>
      <c r="G160" s="177" t="s">
        <v>181</v>
      </c>
      <c r="H160" s="178">
        <v>100</v>
      </c>
      <c r="I160" s="179"/>
      <c r="J160" s="180"/>
      <c r="K160" s="181">
        <f t="shared" si="1"/>
        <v>0</v>
      </c>
      <c r="L160" s="180"/>
      <c r="M160" s="182"/>
      <c r="N160" s="183" t="s">
        <v>1</v>
      </c>
      <c r="O160" s="168" t="s">
        <v>39</v>
      </c>
      <c r="P160" s="169">
        <f t="shared" si="2"/>
        <v>0</v>
      </c>
      <c r="Q160" s="169">
        <f t="shared" si="3"/>
        <v>0</v>
      </c>
      <c r="R160" s="169">
        <f t="shared" si="4"/>
        <v>0</v>
      </c>
      <c r="S160" s="53"/>
      <c r="T160" s="170">
        <f t="shared" si="5"/>
        <v>0</v>
      </c>
      <c r="U160" s="170">
        <v>4.8000000000000001E-4</v>
      </c>
      <c r="V160" s="170">
        <f t="shared" si="6"/>
        <v>4.8000000000000001E-2</v>
      </c>
      <c r="W160" s="170">
        <v>0</v>
      </c>
      <c r="X160" s="171">
        <f t="shared" si="7"/>
        <v>0</v>
      </c>
      <c r="Y160" s="28"/>
      <c r="Z160" s="28"/>
      <c r="AA160" s="28"/>
      <c r="AB160" s="28"/>
      <c r="AC160" s="28"/>
      <c r="AD160" s="28"/>
      <c r="AE160" s="28"/>
      <c r="AR160" s="172" t="s">
        <v>156</v>
      </c>
      <c r="AT160" s="172" t="s">
        <v>112</v>
      </c>
      <c r="AU160" s="172" t="s">
        <v>123</v>
      </c>
      <c r="AY160" s="14" t="s">
        <v>115</v>
      </c>
      <c r="BE160" s="173">
        <f t="shared" si="8"/>
        <v>0</v>
      </c>
      <c r="BF160" s="173">
        <f t="shared" si="9"/>
        <v>0</v>
      </c>
      <c r="BG160" s="173">
        <f t="shared" si="10"/>
        <v>0</v>
      </c>
      <c r="BH160" s="173">
        <f t="shared" si="11"/>
        <v>0</v>
      </c>
      <c r="BI160" s="173">
        <f t="shared" si="12"/>
        <v>0</v>
      </c>
      <c r="BJ160" s="14" t="s">
        <v>123</v>
      </c>
      <c r="BK160" s="173">
        <f t="shared" si="13"/>
        <v>0</v>
      </c>
      <c r="BL160" s="14" t="s">
        <v>156</v>
      </c>
      <c r="BM160" s="172" t="s">
        <v>286</v>
      </c>
    </row>
    <row r="161" spans="1:65" s="2" customFormat="1" ht="24" customHeight="1" x14ac:dyDescent="0.2">
      <c r="A161" s="28"/>
      <c r="B161" s="158"/>
      <c r="C161" s="159" t="s">
        <v>122</v>
      </c>
      <c r="D161" s="159" t="s">
        <v>118</v>
      </c>
      <c r="E161" s="160" t="s">
        <v>287</v>
      </c>
      <c r="F161" s="161" t="s">
        <v>288</v>
      </c>
      <c r="G161" s="162" t="s">
        <v>181</v>
      </c>
      <c r="H161" s="163">
        <v>95</v>
      </c>
      <c r="I161" s="164"/>
      <c r="J161" s="164"/>
      <c r="K161" s="165">
        <f t="shared" si="1"/>
        <v>0</v>
      </c>
      <c r="L161" s="166"/>
      <c r="M161" s="29"/>
      <c r="N161" s="167" t="s">
        <v>1</v>
      </c>
      <c r="O161" s="168" t="s">
        <v>39</v>
      </c>
      <c r="P161" s="169">
        <f t="shared" si="2"/>
        <v>0</v>
      </c>
      <c r="Q161" s="169">
        <f t="shared" si="3"/>
        <v>0</v>
      </c>
      <c r="R161" s="169">
        <f t="shared" si="4"/>
        <v>0</v>
      </c>
      <c r="S161" s="53"/>
      <c r="T161" s="170">
        <f t="shared" si="5"/>
        <v>0</v>
      </c>
      <c r="U161" s="170">
        <v>0</v>
      </c>
      <c r="V161" s="170">
        <f t="shared" si="6"/>
        <v>0</v>
      </c>
      <c r="W161" s="170">
        <v>0</v>
      </c>
      <c r="X161" s="171">
        <f t="shared" si="7"/>
        <v>0</v>
      </c>
      <c r="Y161" s="28"/>
      <c r="Z161" s="28"/>
      <c r="AA161" s="28"/>
      <c r="AB161" s="28"/>
      <c r="AC161" s="28"/>
      <c r="AD161" s="28"/>
      <c r="AE161" s="28"/>
      <c r="AR161" s="172" t="s">
        <v>122</v>
      </c>
      <c r="AT161" s="172" t="s">
        <v>118</v>
      </c>
      <c r="AU161" s="172" t="s">
        <v>123</v>
      </c>
      <c r="AY161" s="14" t="s">
        <v>115</v>
      </c>
      <c r="BE161" s="173">
        <f t="shared" si="8"/>
        <v>0</v>
      </c>
      <c r="BF161" s="173">
        <f t="shared" si="9"/>
        <v>0</v>
      </c>
      <c r="BG161" s="173">
        <f t="shared" si="10"/>
        <v>0</v>
      </c>
      <c r="BH161" s="173">
        <f t="shared" si="11"/>
        <v>0</v>
      </c>
      <c r="BI161" s="173">
        <f t="shared" si="12"/>
        <v>0</v>
      </c>
      <c r="BJ161" s="14" t="s">
        <v>123</v>
      </c>
      <c r="BK161" s="173">
        <f t="shared" si="13"/>
        <v>0</v>
      </c>
      <c r="BL161" s="14" t="s">
        <v>122</v>
      </c>
      <c r="BM161" s="172" t="s">
        <v>289</v>
      </c>
    </row>
    <row r="162" spans="1:65" s="2" customFormat="1" ht="16.5" customHeight="1" x14ac:dyDescent="0.2">
      <c r="A162" s="28"/>
      <c r="B162" s="158"/>
      <c r="C162" s="174" t="s">
        <v>290</v>
      </c>
      <c r="D162" s="174" t="s">
        <v>112</v>
      </c>
      <c r="E162" s="175" t="s">
        <v>291</v>
      </c>
      <c r="F162" s="176" t="s">
        <v>292</v>
      </c>
      <c r="G162" s="177" t="s">
        <v>181</v>
      </c>
      <c r="H162" s="178">
        <v>95</v>
      </c>
      <c r="I162" s="179"/>
      <c r="J162" s="180"/>
      <c r="K162" s="181">
        <f t="shared" si="1"/>
        <v>0</v>
      </c>
      <c r="L162" s="180"/>
      <c r="M162" s="182"/>
      <c r="N162" s="183" t="s">
        <v>1</v>
      </c>
      <c r="O162" s="168" t="s">
        <v>39</v>
      </c>
      <c r="P162" s="169">
        <f t="shared" si="2"/>
        <v>0</v>
      </c>
      <c r="Q162" s="169">
        <f t="shared" si="3"/>
        <v>0</v>
      </c>
      <c r="R162" s="169">
        <f t="shared" si="4"/>
        <v>0</v>
      </c>
      <c r="S162" s="53"/>
      <c r="T162" s="170">
        <f t="shared" si="5"/>
        <v>0</v>
      </c>
      <c r="U162" s="170">
        <v>2.5000000000000001E-4</v>
      </c>
      <c r="V162" s="170">
        <f t="shared" si="6"/>
        <v>2.375E-2</v>
      </c>
      <c r="W162" s="170">
        <v>0</v>
      </c>
      <c r="X162" s="171">
        <f t="shared" si="7"/>
        <v>0</v>
      </c>
      <c r="Y162" s="28"/>
      <c r="Z162" s="28"/>
      <c r="AA162" s="28"/>
      <c r="AB162" s="28"/>
      <c r="AC162" s="28"/>
      <c r="AD162" s="28"/>
      <c r="AE162" s="28"/>
      <c r="AR162" s="172" t="s">
        <v>156</v>
      </c>
      <c r="AT162" s="172" t="s">
        <v>112</v>
      </c>
      <c r="AU162" s="172" t="s">
        <v>123</v>
      </c>
      <c r="AY162" s="14" t="s">
        <v>115</v>
      </c>
      <c r="BE162" s="173">
        <f t="shared" si="8"/>
        <v>0</v>
      </c>
      <c r="BF162" s="173">
        <f t="shared" si="9"/>
        <v>0</v>
      </c>
      <c r="BG162" s="173">
        <f t="shared" si="10"/>
        <v>0</v>
      </c>
      <c r="BH162" s="173">
        <f t="shared" si="11"/>
        <v>0</v>
      </c>
      <c r="BI162" s="173">
        <f t="shared" si="12"/>
        <v>0</v>
      </c>
      <c r="BJ162" s="14" t="s">
        <v>123</v>
      </c>
      <c r="BK162" s="173">
        <f t="shared" si="13"/>
        <v>0</v>
      </c>
      <c r="BL162" s="14" t="s">
        <v>156</v>
      </c>
      <c r="BM162" s="172" t="s">
        <v>293</v>
      </c>
    </row>
    <row r="163" spans="1:65" s="2" customFormat="1" ht="16.5" customHeight="1" x14ac:dyDescent="0.2">
      <c r="A163" s="28"/>
      <c r="B163" s="158"/>
      <c r="C163" s="159" t="s">
        <v>294</v>
      </c>
      <c r="D163" s="159" t="s">
        <v>118</v>
      </c>
      <c r="E163" s="160" t="s">
        <v>295</v>
      </c>
      <c r="F163" s="161" t="s">
        <v>296</v>
      </c>
      <c r="G163" s="162" t="s">
        <v>297</v>
      </c>
      <c r="H163" s="184"/>
      <c r="I163" s="164"/>
      <c r="J163" s="164"/>
      <c r="K163" s="165">
        <f t="shared" si="1"/>
        <v>0</v>
      </c>
      <c r="L163" s="166"/>
      <c r="M163" s="29"/>
      <c r="N163" s="167" t="s">
        <v>1</v>
      </c>
      <c r="O163" s="168" t="s">
        <v>39</v>
      </c>
      <c r="P163" s="169">
        <f t="shared" si="2"/>
        <v>0</v>
      </c>
      <c r="Q163" s="169">
        <f t="shared" si="3"/>
        <v>0</v>
      </c>
      <c r="R163" s="169">
        <f t="shared" si="4"/>
        <v>0</v>
      </c>
      <c r="S163" s="53"/>
      <c r="T163" s="170">
        <f t="shared" si="5"/>
        <v>0</v>
      </c>
      <c r="U163" s="170">
        <v>0</v>
      </c>
      <c r="V163" s="170">
        <f t="shared" si="6"/>
        <v>0</v>
      </c>
      <c r="W163" s="170">
        <v>0</v>
      </c>
      <c r="X163" s="171">
        <f t="shared" si="7"/>
        <v>0</v>
      </c>
      <c r="Y163" s="28"/>
      <c r="Z163" s="28"/>
      <c r="AA163" s="28"/>
      <c r="AB163" s="28"/>
      <c r="AC163" s="28"/>
      <c r="AD163" s="28"/>
      <c r="AE163" s="28"/>
      <c r="AR163" s="172" t="s">
        <v>122</v>
      </c>
      <c r="AT163" s="172" t="s">
        <v>118</v>
      </c>
      <c r="AU163" s="172" t="s">
        <v>123</v>
      </c>
      <c r="AY163" s="14" t="s">
        <v>115</v>
      </c>
      <c r="BE163" s="173">
        <f t="shared" si="8"/>
        <v>0</v>
      </c>
      <c r="BF163" s="173">
        <f t="shared" si="9"/>
        <v>0</v>
      </c>
      <c r="BG163" s="173">
        <f t="shared" si="10"/>
        <v>0</v>
      </c>
      <c r="BH163" s="173">
        <f t="shared" si="11"/>
        <v>0</v>
      </c>
      <c r="BI163" s="173">
        <f t="shared" si="12"/>
        <v>0</v>
      </c>
      <c r="BJ163" s="14" t="s">
        <v>123</v>
      </c>
      <c r="BK163" s="173">
        <f t="shared" si="13"/>
        <v>0</v>
      </c>
      <c r="BL163" s="14" t="s">
        <v>122</v>
      </c>
      <c r="BM163" s="172" t="s">
        <v>298</v>
      </c>
    </row>
    <row r="164" spans="1:65" s="2" customFormat="1" ht="16.5" customHeight="1" x14ac:dyDescent="0.2">
      <c r="A164" s="28"/>
      <c r="B164" s="158"/>
      <c r="C164" s="159" t="s">
        <v>299</v>
      </c>
      <c r="D164" s="159" t="s">
        <v>118</v>
      </c>
      <c r="E164" s="160" t="s">
        <v>300</v>
      </c>
      <c r="F164" s="161" t="s">
        <v>301</v>
      </c>
      <c r="G164" s="162" t="s">
        <v>297</v>
      </c>
      <c r="H164" s="184"/>
      <c r="I164" s="164"/>
      <c r="J164" s="164"/>
      <c r="K164" s="165">
        <f t="shared" si="1"/>
        <v>0</v>
      </c>
      <c r="L164" s="166"/>
      <c r="M164" s="29"/>
      <c r="N164" s="167" t="s">
        <v>1</v>
      </c>
      <c r="O164" s="168" t="s">
        <v>39</v>
      </c>
      <c r="P164" s="169">
        <f t="shared" si="2"/>
        <v>0</v>
      </c>
      <c r="Q164" s="169">
        <f t="shared" si="3"/>
        <v>0</v>
      </c>
      <c r="R164" s="169">
        <f t="shared" si="4"/>
        <v>0</v>
      </c>
      <c r="S164" s="53"/>
      <c r="T164" s="170">
        <f t="shared" si="5"/>
        <v>0</v>
      </c>
      <c r="U164" s="170">
        <v>0</v>
      </c>
      <c r="V164" s="170">
        <f t="shared" si="6"/>
        <v>0</v>
      </c>
      <c r="W164" s="170">
        <v>0</v>
      </c>
      <c r="X164" s="171">
        <f t="shared" si="7"/>
        <v>0</v>
      </c>
      <c r="Y164" s="28"/>
      <c r="Z164" s="28"/>
      <c r="AA164" s="28"/>
      <c r="AB164" s="28"/>
      <c r="AC164" s="28"/>
      <c r="AD164" s="28"/>
      <c r="AE164" s="28"/>
      <c r="AR164" s="172" t="s">
        <v>122</v>
      </c>
      <c r="AT164" s="172" t="s">
        <v>118</v>
      </c>
      <c r="AU164" s="172" t="s">
        <v>123</v>
      </c>
      <c r="AY164" s="14" t="s">
        <v>115</v>
      </c>
      <c r="BE164" s="173">
        <f t="shared" si="8"/>
        <v>0</v>
      </c>
      <c r="BF164" s="173">
        <f t="shared" si="9"/>
        <v>0</v>
      </c>
      <c r="BG164" s="173">
        <f t="shared" si="10"/>
        <v>0</v>
      </c>
      <c r="BH164" s="173">
        <f t="shared" si="11"/>
        <v>0</v>
      </c>
      <c r="BI164" s="173">
        <f t="shared" si="12"/>
        <v>0</v>
      </c>
      <c r="BJ164" s="14" t="s">
        <v>123</v>
      </c>
      <c r="BK164" s="173">
        <f t="shared" si="13"/>
        <v>0</v>
      </c>
      <c r="BL164" s="14" t="s">
        <v>122</v>
      </c>
      <c r="BM164" s="172" t="s">
        <v>302</v>
      </c>
    </row>
    <row r="165" spans="1:65" s="2" customFormat="1" ht="16.5" customHeight="1" x14ac:dyDescent="0.2">
      <c r="A165" s="28"/>
      <c r="B165" s="158"/>
      <c r="C165" s="159" t="s">
        <v>303</v>
      </c>
      <c r="D165" s="159" t="s">
        <v>118</v>
      </c>
      <c r="E165" s="160" t="s">
        <v>304</v>
      </c>
      <c r="F165" s="161" t="s">
        <v>305</v>
      </c>
      <c r="G165" s="162" t="s">
        <v>297</v>
      </c>
      <c r="H165" s="184"/>
      <c r="I165" s="164"/>
      <c r="J165" s="164"/>
      <c r="K165" s="165">
        <f t="shared" si="1"/>
        <v>0</v>
      </c>
      <c r="L165" s="166"/>
      <c r="M165" s="29"/>
      <c r="N165" s="167" t="s">
        <v>1</v>
      </c>
      <c r="O165" s="168" t="s">
        <v>39</v>
      </c>
      <c r="P165" s="169">
        <f t="shared" si="2"/>
        <v>0</v>
      </c>
      <c r="Q165" s="169">
        <f t="shared" si="3"/>
        <v>0</v>
      </c>
      <c r="R165" s="169">
        <f t="shared" si="4"/>
        <v>0</v>
      </c>
      <c r="S165" s="53"/>
      <c r="T165" s="170">
        <f t="shared" si="5"/>
        <v>0</v>
      </c>
      <c r="U165" s="170">
        <v>0</v>
      </c>
      <c r="V165" s="170">
        <f t="shared" si="6"/>
        <v>0</v>
      </c>
      <c r="W165" s="170">
        <v>0</v>
      </c>
      <c r="X165" s="171">
        <f t="shared" si="7"/>
        <v>0</v>
      </c>
      <c r="Y165" s="28"/>
      <c r="Z165" s="28"/>
      <c r="AA165" s="28"/>
      <c r="AB165" s="28"/>
      <c r="AC165" s="28"/>
      <c r="AD165" s="28"/>
      <c r="AE165" s="28"/>
      <c r="AR165" s="172" t="s">
        <v>122</v>
      </c>
      <c r="AT165" s="172" t="s">
        <v>118</v>
      </c>
      <c r="AU165" s="172" t="s">
        <v>123</v>
      </c>
      <c r="AY165" s="14" t="s">
        <v>115</v>
      </c>
      <c r="BE165" s="173">
        <f t="shared" si="8"/>
        <v>0</v>
      </c>
      <c r="BF165" s="173">
        <f t="shared" si="9"/>
        <v>0</v>
      </c>
      <c r="BG165" s="173">
        <f t="shared" si="10"/>
        <v>0</v>
      </c>
      <c r="BH165" s="173">
        <f t="shared" si="11"/>
        <v>0</v>
      </c>
      <c r="BI165" s="173">
        <f t="shared" si="12"/>
        <v>0</v>
      </c>
      <c r="BJ165" s="14" t="s">
        <v>123</v>
      </c>
      <c r="BK165" s="173">
        <f t="shared" si="13"/>
        <v>0</v>
      </c>
      <c r="BL165" s="14" t="s">
        <v>122</v>
      </c>
      <c r="BM165" s="172" t="s">
        <v>306</v>
      </c>
    </row>
    <row r="166" spans="1:65" s="2" customFormat="1" ht="16.5" customHeight="1" x14ac:dyDescent="0.2">
      <c r="A166" s="28"/>
      <c r="B166" s="158"/>
      <c r="C166" s="159" t="s">
        <v>307</v>
      </c>
      <c r="D166" s="159" t="s">
        <v>118</v>
      </c>
      <c r="E166" s="160" t="s">
        <v>308</v>
      </c>
      <c r="F166" s="161" t="s">
        <v>309</v>
      </c>
      <c r="G166" s="162" t="s">
        <v>297</v>
      </c>
      <c r="H166" s="184"/>
      <c r="I166" s="164"/>
      <c r="J166" s="164"/>
      <c r="K166" s="165">
        <f t="shared" si="1"/>
        <v>0</v>
      </c>
      <c r="L166" s="166"/>
      <c r="M166" s="29"/>
      <c r="N166" s="167" t="s">
        <v>1</v>
      </c>
      <c r="O166" s="168" t="s">
        <v>39</v>
      </c>
      <c r="P166" s="169">
        <f t="shared" si="2"/>
        <v>0</v>
      </c>
      <c r="Q166" s="169">
        <f t="shared" si="3"/>
        <v>0</v>
      </c>
      <c r="R166" s="169">
        <f t="shared" si="4"/>
        <v>0</v>
      </c>
      <c r="S166" s="53"/>
      <c r="T166" s="170">
        <f t="shared" si="5"/>
        <v>0</v>
      </c>
      <c r="U166" s="170">
        <v>0</v>
      </c>
      <c r="V166" s="170">
        <f t="shared" si="6"/>
        <v>0</v>
      </c>
      <c r="W166" s="170">
        <v>0</v>
      </c>
      <c r="X166" s="171">
        <f t="shared" si="7"/>
        <v>0</v>
      </c>
      <c r="Y166" s="28"/>
      <c r="Z166" s="28"/>
      <c r="AA166" s="28"/>
      <c r="AB166" s="28"/>
      <c r="AC166" s="28"/>
      <c r="AD166" s="28"/>
      <c r="AE166" s="28"/>
      <c r="AR166" s="172" t="s">
        <v>156</v>
      </c>
      <c r="AT166" s="172" t="s">
        <v>118</v>
      </c>
      <c r="AU166" s="172" t="s">
        <v>123</v>
      </c>
      <c r="AY166" s="14" t="s">
        <v>115</v>
      </c>
      <c r="BE166" s="173">
        <f t="shared" si="8"/>
        <v>0</v>
      </c>
      <c r="BF166" s="173">
        <f t="shared" si="9"/>
        <v>0</v>
      </c>
      <c r="BG166" s="173">
        <f t="shared" si="10"/>
        <v>0</v>
      </c>
      <c r="BH166" s="173">
        <f t="shared" si="11"/>
        <v>0</v>
      </c>
      <c r="BI166" s="173">
        <f t="shared" si="12"/>
        <v>0</v>
      </c>
      <c r="BJ166" s="14" t="s">
        <v>123</v>
      </c>
      <c r="BK166" s="173">
        <f t="shared" si="13"/>
        <v>0</v>
      </c>
      <c r="BL166" s="14" t="s">
        <v>156</v>
      </c>
      <c r="BM166" s="172" t="s">
        <v>310</v>
      </c>
    </row>
    <row r="167" spans="1:65" s="2" customFormat="1" ht="16.5" customHeight="1" x14ac:dyDescent="0.2">
      <c r="A167" s="28"/>
      <c r="B167" s="158"/>
      <c r="C167" s="159" t="s">
        <v>311</v>
      </c>
      <c r="D167" s="159" t="s">
        <v>118</v>
      </c>
      <c r="E167" s="160" t="s">
        <v>312</v>
      </c>
      <c r="F167" s="161" t="s">
        <v>313</v>
      </c>
      <c r="G167" s="162" t="s">
        <v>297</v>
      </c>
      <c r="H167" s="184"/>
      <c r="I167" s="164"/>
      <c r="J167" s="164"/>
      <c r="K167" s="165">
        <f t="shared" si="1"/>
        <v>0</v>
      </c>
      <c r="L167" s="166"/>
      <c r="M167" s="29"/>
      <c r="N167" s="167" t="s">
        <v>1</v>
      </c>
      <c r="O167" s="168" t="s">
        <v>39</v>
      </c>
      <c r="P167" s="169">
        <f t="shared" si="2"/>
        <v>0</v>
      </c>
      <c r="Q167" s="169">
        <f t="shared" si="3"/>
        <v>0</v>
      </c>
      <c r="R167" s="169">
        <f t="shared" si="4"/>
        <v>0</v>
      </c>
      <c r="S167" s="53"/>
      <c r="T167" s="170">
        <f t="shared" si="5"/>
        <v>0</v>
      </c>
      <c r="U167" s="170">
        <v>0</v>
      </c>
      <c r="V167" s="170">
        <f t="shared" si="6"/>
        <v>0</v>
      </c>
      <c r="W167" s="170">
        <v>0</v>
      </c>
      <c r="X167" s="171">
        <f t="shared" si="7"/>
        <v>0</v>
      </c>
      <c r="Y167" s="28"/>
      <c r="Z167" s="28"/>
      <c r="AA167" s="28"/>
      <c r="AB167" s="28"/>
      <c r="AC167" s="28"/>
      <c r="AD167" s="28"/>
      <c r="AE167" s="28"/>
      <c r="AR167" s="172" t="s">
        <v>122</v>
      </c>
      <c r="AT167" s="172" t="s">
        <v>118</v>
      </c>
      <c r="AU167" s="172" t="s">
        <v>123</v>
      </c>
      <c r="AY167" s="14" t="s">
        <v>115</v>
      </c>
      <c r="BE167" s="173">
        <f t="shared" si="8"/>
        <v>0</v>
      </c>
      <c r="BF167" s="173">
        <f t="shared" si="9"/>
        <v>0</v>
      </c>
      <c r="BG167" s="173">
        <f t="shared" si="10"/>
        <v>0</v>
      </c>
      <c r="BH167" s="173">
        <f t="shared" si="11"/>
        <v>0</v>
      </c>
      <c r="BI167" s="173">
        <f t="shared" si="12"/>
        <v>0</v>
      </c>
      <c r="BJ167" s="14" t="s">
        <v>123</v>
      </c>
      <c r="BK167" s="173">
        <f t="shared" si="13"/>
        <v>0</v>
      </c>
      <c r="BL167" s="14" t="s">
        <v>122</v>
      </c>
      <c r="BM167" s="172" t="s">
        <v>314</v>
      </c>
    </row>
    <row r="168" spans="1:65" s="12" customFormat="1" ht="22.8" customHeight="1" x14ac:dyDescent="0.25">
      <c r="B168" s="144"/>
      <c r="D168" s="145" t="s">
        <v>74</v>
      </c>
      <c r="E168" s="156" t="s">
        <v>315</v>
      </c>
      <c r="F168" s="156" t="s">
        <v>316</v>
      </c>
      <c r="I168" s="147"/>
      <c r="J168" s="147"/>
      <c r="K168" s="157">
        <f>BK168</f>
        <v>0</v>
      </c>
      <c r="M168" s="144"/>
      <c r="N168" s="149"/>
      <c r="O168" s="150"/>
      <c r="P168" s="150"/>
      <c r="Q168" s="151">
        <f>SUM(Q169:Q182)</f>
        <v>0</v>
      </c>
      <c r="R168" s="151">
        <f>SUM(R169:R182)</f>
        <v>0</v>
      </c>
      <c r="S168" s="150"/>
      <c r="T168" s="152">
        <f>SUM(T169:T182)</f>
        <v>0</v>
      </c>
      <c r="U168" s="150"/>
      <c r="V168" s="152">
        <f>SUM(V169:V182)</f>
        <v>40.04</v>
      </c>
      <c r="W168" s="150"/>
      <c r="X168" s="153">
        <f>SUM(X169:X182)</f>
        <v>0</v>
      </c>
      <c r="AR168" s="145" t="s">
        <v>114</v>
      </c>
      <c r="AT168" s="154" t="s">
        <v>74</v>
      </c>
      <c r="AU168" s="154" t="s">
        <v>80</v>
      </c>
      <c r="AY168" s="145" t="s">
        <v>115</v>
      </c>
      <c r="BK168" s="155">
        <f>SUM(BK169:BK182)</f>
        <v>0</v>
      </c>
    </row>
    <row r="169" spans="1:65" s="2" customFormat="1" ht="24" customHeight="1" x14ac:dyDescent="0.2">
      <c r="A169" s="28"/>
      <c r="B169" s="158"/>
      <c r="C169" s="159" t="s">
        <v>317</v>
      </c>
      <c r="D169" s="159" t="s">
        <v>118</v>
      </c>
      <c r="E169" s="160" t="s">
        <v>318</v>
      </c>
      <c r="F169" s="161" t="s">
        <v>319</v>
      </c>
      <c r="G169" s="162" t="s">
        <v>320</v>
      </c>
      <c r="H169" s="163">
        <v>13</v>
      </c>
      <c r="I169" s="164"/>
      <c r="J169" s="164"/>
      <c r="K169" s="165">
        <f t="shared" ref="K169:K176" si="14">ROUND(P169*H169,2)</f>
        <v>0</v>
      </c>
      <c r="L169" s="166"/>
      <c r="M169" s="29"/>
      <c r="N169" s="167" t="s">
        <v>1</v>
      </c>
      <c r="O169" s="168" t="s">
        <v>39</v>
      </c>
      <c r="P169" s="169">
        <f t="shared" ref="P169:P176" si="15">I169+J169</f>
        <v>0</v>
      </c>
      <c r="Q169" s="169">
        <f t="shared" ref="Q169:Q176" si="16">ROUND(I169*H169,2)</f>
        <v>0</v>
      </c>
      <c r="R169" s="169">
        <f t="shared" ref="R169:R176" si="17">ROUND(J169*H169,2)</f>
        <v>0</v>
      </c>
      <c r="S169" s="53"/>
      <c r="T169" s="170">
        <f t="shared" ref="T169:T176" si="18">S169*H169</f>
        <v>0</v>
      </c>
      <c r="U169" s="170">
        <v>0</v>
      </c>
      <c r="V169" s="170">
        <f t="shared" ref="V169:V176" si="19">U169*H169</f>
        <v>0</v>
      </c>
      <c r="W169" s="170">
        <v>0</v>
      </c>
      <c r="X169" s="171">
        <f t="shared" ref="X169:X176" si="20">W169*H169</f>
        <v>0</v>
      </c>
      <c r="Y169" s="28"/>
      <c r="Z169" s="28"/>
      <c r="AA169" s="28"/>
      <c r="AB169" s="28"/>
      <c r="AC169" s="28"/>
      <c r="AD169" s="28"/>
      <c r="AE169" s="28"/>
      <c r="AR169" s="172" t="s">
        <v>122</v>
      </c>
      <c r="AT169" s="172" t="s">
        <v>118</v>
      </c>
      <c r="AU169" s="172" t="s">
        <v>123</v>
      </c>
      <c r="AY169" s="14" t="s">
        <v>115</v>
      </c>
      <c r="BE169" s="173">
        <f t="shared" ref="BE169:BE176" si="21">IF(O169="základná",K169,0)</f>
        <v>0</v>
      </c>
      <c r="BF169" s="173">
        <f t="shared" ref="BF169:BF176" si="22">IF(O169="znížená",K169,0)</f>
        <v>0</v>
      </c>
      <c r="BG169" s="173">
        <f t="shared" ref="BG169:BG176" si="23">IF(O169="zákl. prenesená",K169,0)</f>
        <v>0</v>
      </c>
      <c r="BH169" s="173">
        <f t="shared" ref="BH169:BH176" si="24">IF(O169="zníž. prenesená",K169,0)</f>
        <v>0</v>
      </c>
      <c r="BI169" s="173">
        <f t="shared" ref="BI169:BI176" si="25">IF(O169="nulová",K169,0)</f>
        <v>0</v>
      </c>
      <c r="BJ169" s="14" t="s">
        <v>123</v>
      </c>
      <c r="BK169" s="173">
        <f t="shared" ref="BK169:BK176" si="26">ROUND(P169*H169,2)</f>
        <v>0</v>
      </c>
      <c r="BL169" s="14" t="s">
        <v>122</v>
      </c>
      <c r="BM169" s="172" t="s">
        <v>321</v>
      </c>
    </row>
    <row r="170" spans="1:65" s="2" customFormat="1" ht="24" customHeight="1" x14ac:dyDescent="0.2">
      <c r="A170" s="28"/>
      <c r="B170" s="158"/>
      <c r="C170" s="159" t="s">
        <v>322</v>
      </c>
      <c r="D170" s="159" t="s">
        <v>118</v>
      </c>
      <c r="E170" s="160" t="s">
        <v>323</v>
      </c>
      <c r="F170" s="161" t="s">
        <v>324</v>
      </c>
      <c r="G170" s="162" t="s">
        <v>181</v>
      </c>
      <c r="H170" s="163">
        <v>290</v>
      </c>
      <c r="I170" s="164"/>
      <c r="J170" s="164"/>
      <c r="K170" s="165">
        <f t="shared" si="14"/>
        <v>0</v>
      </c>
      <c r="L170" s="166"/>
      <c r="M170" s="29"/>
      <c r="N170" s="167" t="s">
        <v>1</v>
      </c>
      <c r="O170" s="168" t="s">
        <v>39</v>
      </c>
      <c r="P170" s="169">
        <f t="shared" si="15"/>
        <v>0</v>
      </c>
      <c r="Q170" s="169">
        <f t="shared" si="16"/>
        <v>0</v>
      </c>
      <c r="R170" s="169">
        <f t="shared" si="17"/>
        <v>0</v>
      </c>
      <c r="S170" s="53"/>
      <c r="T170" s="170">
        <f t="shared" si="18"/>
        <v>0</v>
      </c>
      <c r="U170" s="170">
        <v>0</v>
      </c>
      <c r="V170" s="170">
        <f t="shared" si="19"/>
        <v>0</v>
      </c>
      <c r="W170" s="170">
        <v>0</v>
      </c>
      <c r="X170" s="171">
        <f t="shared" si="20"/>
        <v>0</v>
      </c>
      <c r="Y170" s="28"/>
      <c r="Z170" s="28"/>
      <c r="AA170" s="28"/>
      <c r="AB170" s="28"/>
      <c r="AC170" s="28"/>
      <c r="AD170" s="28"/>
      <c r="AE170" s="28"/>
      <c r="AR170" s="172" t="s">
        <v>122</v>
      </c>
      <c r="AT170" s="172" t="s">
        <v>118</v>
      </c>
      <c r="AU170" s="172" t="s">
        <v>123</v>
      </c>
      <c r="AY170" s="14" t="s">
        <v>115</v>
      </c>
      <c r="BE170" s="173">
        <f t="shared" si="21"/>
        <v>0</v>
      </c>
      <c r="BF170" s="173">
        <f t="shared" si="22"/>
        <v>0</v>
      </c>
      <c r="BG170" s="173">
        <f t="shared" si="23"/>
        <v>0</v>
      </c>
      <c r="BH170" s="173">
        <f t="shared" si="24"/>
        <v>0</v>
      </c>
      <c r="BI170" s="173">
        <f t="shared" si="25"/>
        <v>0</v>
      </c>
      <c r="BJ170" s="14" t="s">
        <v>123</v>
      </c>
      <c r="BK170" s="173">
        <f t="shared" si="26"/>
        <v>0</v>
      </c>
      <c r="BL170" s="14" t="s">
        <v>122</v>
      </c>
      <c r="BM170" s="172" t="s">
        <v>325</v>
      </c>
    </row>
    <row r="171" spans="1:65" s="2" customFormat="1" ht="24" customHeight="1" x14ac:dyDescent="0.2">
      <c r="A171" s="28"/>
      <c r="B171" s="158"/>
      <c r="C171" s="159" t="s">
        <v>326</v>
      </c>
      <c r="D171" s="159" t="s">
        <v>118</v>
      </c>
      <c r="E171" s="160" t="s">
        <v>327</v>
      </c>
      <c r="F171" s="161" t="s">
        <v>328</v>
      </c>
      <c r="G171" s="162" t="s">
        <v>181</v>
      </c>
      <c r="H171" s="163">
        <v>385</v>
      </c>
      <c r="I171" s="164"/>
      <c r="J171" s="164"/>
      <c r="K171" s="165">
        <f t="shared" si="14"/>
        <v>0</v>
      </c>
      <c r="L171" s="166"/>
      <c r="M171" s="29"/>
      <c r="N171" s="167" t="s">
        <v>1</v>
      </c>
      <c r="O171" s="168" t="s">
        <v>39</v>
      </c>
      <c r="P171" s="169">
        <f t="shared" si="15"/>
        <v>0</v>
      </c>
      <c r="Q171" s="169">
        <f t="shared" si="16"/>
        <v>0</v>
      </c>
      <c r="R171" s="169">
        <f t="shared" si="17"/>
        <v>0</v>
      </c>
      <c r="S171" s="53"/>
      <c r="T171" s="170">
        <f t="shared" si="18"/>
        <v>0</v>
      </c>
      <c r="U171" s="170">
        <v>0</v>
      </c>
      <c r="V171" s="170">
        <f t="shared" si="19"/>
        <v>0</v>
      </c>
      <c r="W171" s="170">
        <v>0</v>
      </c>
      <c r="X171" s="171">
        <f t="shared" si="20"/>
        <v>0</v>
      </c>
      <c r="Y171" s="28"/>
      <c r="Z171" s="28"/>
      <c r="AA171" s="28"/>
      <c r="AB171" s="28"/>
      <c r="AC171" s="28"/>
      <c r="AD171" s="28"/>
      <c r="AE171" s="28"/>
      <c r="AR171" s="172" t="s">
        <v>122</v>
      </c>
      <c r="AT171" s="172" t="s">
        <v>118</v>
      </c>
      <c r="AU171" s="172" t="s">
        <v>123</v>
      </c>
      <c r="AY171" s="14" t="s">
        <v>115</v>
      </c>
      <c r="BE171" s="173">
        <f t="shared" si="21"/>
        <v>0</v>
      </c>
      <c r="BF171" s="173">
        <f t="shared" si="22"/>
        <v>0</v>
      </c>
      <c r="BG171" s="173">
        <f t="shared" si="23"/>
        <v>0</v>
      </c>
      <c r="BH171" s="173">
        <f t="shared" si="24"/>
        <v>0</v>
      </c>
      <c r="BI171" s="173">
        <f t="shared" si="25"/>
        <v>0</v>
      </c>
      <c r="BJ171" s="14" t="s">
        <v>123</v>
      </c>
      <c r="BK171" s="173">
        <f t="shared" si="26"/>
        <v>0</v>
      </c>
      <c r="BL171" s="14" t="s">
        <v>122</v>
      </c>
      <c r="BM171" s="172" t="s">
        <v>329</v>
      </c>
    </row>
    <row r="172" spans="1:65" s="2" customFormat="1" ht="16.5" customHeight="1" x14ac:dyDescent="0.2">
      <c r="A172" s="28"/>
      <c r="B172" s="158"/>
      <c r="C172" s="174" t="s">
        <v>330</v>
      </c>
      <c r="D172" s="174" t="s">
        <v>112</v>
      </c>
      <c r="E172" s="175" t="s">
        <v>331</v>
      </c>
      <c r="F172" s="176" t="s">
        <v>332</v>
      </c>
      <c r="G172" s="177" t="s">
        <v>333</v>
      </c>
      <c r="H172" s="178">
        <v>40.04</v>
      </c>
      <c r="I172" s="179"/>
      <c r="J172" s="180"/>
      <c r="K172" s="181">
        <f t="shared" si="14"/>
        <v>0</v>
      </c>
      <c r="L172" s="180"/>
      <c r="M172" s="182"/>
      <c r="N172" s="183" t="s">
        <v>1</v>
      </c>
      <c r="O172" s="168" t="s">
        <v>39</v>
      </c>
      <c r="P172" s="169">
        <f t="shared" si="15"/>
        <v>0</v>
      </c>
      <c r="Q172" s="169">
        <f t="shared" si="16"/>
        <v>0</v>
      </c>
      <c r="R172" s="169">
        <f t="shared" si="17"/>
        <v>0</v>
      </c>
      <c r="S172" s="53"/>
      <c r="T172" s="170">
        <f t="shared" si="18"/>
        <v>0</v>
      </c>
      <c r="U172" s="170">
        <v>1</v>
      </c>
      <c r="V172" s="170">
        <f t="shared" si="19"/>
        <v>40.04</v>
      </c>
      <c r="W172" s="170">
        <v>0</v>
      </c>
      <c r="X172" s="171">
        <f t="shared" si="20"/>
        <v>0</v>
      </c>
      <c r="Y172" s="28"/>
      <c r="Z172" s="28"/>
      <c r="AA172" s="28"/>
      <c r="AB172" s="28"/>
      <c r="AC172" s="28"/>
      <c r="AD172" s="28"/>
      <c r="AE172" s="28"/>
      <c r="AR172" s="172" t="s">
        <v>156</v>
      </c>
      <c r="AT172" s="172" t="s">
        <v>112</v>
      </c>
      <c r="AU172" s="172" t="s">
        <v>123</v>
      </c>
      <c r="AY172" s="14" t="s">
        <v>115</v>
      </c>
      <c r="BE172" s="173">
        <f t="shared" si="21"/>
        <v>0</v>
      </c>
      <c r="BF172" s="173">
        <f t="shared" si="22"/>
        <v>0</v>
      </c>
      <c r="BG172" s="173">
        <f t="shared" si="23"/>
        <v>0</v>
      </c>
      <c r="BH172" s="173">
        <f t="shared" si="24"/>
        <v>0</v>
      </c>
      <c r="BI172" s="173">
        <f t="shared" si="25"/>
        <v>0</v>
      </c>
      <c r="BJ172" s="14" t="s">
        <v>123</v>
      </c>
      <c r="BK172" s="173">
        <f t="shared" si="26"/>
        <v>0</v>
      </c>
      <c r="BL172" s="14" t="s">
        <v>156</v>
      </c>
      <c r="BM172" s="172" t="s">
        <v>334</v>
      </c>
    </row>
    <row r="173" spans="1:65" s="2" customFormat="1" ht="24" customHeight="1" x14ac:dyDescent="0.2">
      <c r="A173" s="28"/>
      <c r="B173" s="158"/>
      <c r="C173" s="159" t="s">
        <v>335</v>
      </c>
      <c r="D173" s="159" t="s">
        <v>118</v>
      </c>
      <c r="E173" s="160" t="s">
        <v>336</v>
      </c>
      <c r="F173" s="161" t="s">
        <v>337</v>
      </c>
      <c r="G173" s="162" t="s">
        <v>181</v>
      </c>
      <c r="H173" s="163">
        <v>385</v>
      </c>
      <c r="I173" s="164"/>
      <c r="J173" s="164"/>
      <c r="K173" s="165">
        <f t="shared" si="14"/>
        <v>0</v>
      </c>
      <c r="L173" s="166"/>
      <c r="M173" s="29"/>
      <c r="N173" s="167" t="s">
        <v>1</v>
      </c>
      <c r="O173" s="168" t="s">
        <v>39</v>
      </c>
      <c r="P173" s="169">
        <f t="shared" si="15"/>
        <v>0</v>
      </c>
      <c r="Q173" s="169">
        <f t="shared" si="16"/>
        <v>0</v>
      </c>
      <c r="R173" s="169">
        <f t="shared" si="17"/>
        <v>0</v>
      </c>
      <c r="S173" s="53"/>
      <c r="T173" s="170">
        <f t="shared" si="18"/>
        <v>0</v>
      </c>
      <c r="U173" s="170">
        <v>0</v>
      </c>
      <c r="V173" s="170">
        <f t="shared" si="19"/>
        <v>0</v>
      </c>
      <c r="W173" s="170">
        <v>0</v>
      </c>
      <c r="X173" s="171">
        <f t="shared" si="20"/>
        <v>0</v>
      </c>
      <c r="Y173" s="28"/>
      <c r="Z173" s="28"/>
      <c r="AA173" s="28"/>
      <c r="AB173" s="28"/>
      <c r="AC173" s="28"/>
      <c r="AD173" s="28"/>
      <c r="AE173" s="28"/>
      <c r="AR173" s="172" t="s">
        <v>122</v>
      </c>
      <c r="AT173" s="172" t="s">
        <v>118</v>
      </c>
      <c r="AU173" s="172" t="s">
        <v>123</v>
      </c>
      <c r="AY173" s="14" t="s">
        <v>115</v>
      </c>
      <c r="BE173" s="173">
        <f t="shared" si="21"/>
        <v>0</v>
      </c>
      <c r="BF173" s="173">
        <f t="shared" si="22"/>
        <v>0</v>
      </c>
      <c r="BG173" s="173">
        <f t="shared" si="23"/>
        <v>0</v>
      </c>
      <c r="BH173" s="173">
        <f t="shared" si="24"/>
        <v>0</v>
      </c>
      <c r="BI173" s="173">
        <f t="shared" si="25"/>
        <v>0</v>
      </c>
      <c r="BJ173" s="14" t="s">
        <v>123</v>
      </c>
      <c r="BK173" s="173">
        <f t="shared" si="26"/>
        <v>0</v>
      </c>
      <c r="BL173" s="14" t="s">
        <v>122</v>
      </c>
      <c r="BM173" s="172" t="s">
        <v>338</v>
      </c>
    </row>
    <row r="174" spans="1:65" s="2" customFormat="1" ht="24" customHeight="1" x14ac:dyDescent="0.2">
      <c r="A174" s="28"/>
      <c r="B174" s="158"/>
      <c r="C174" s="159" t="s">
        <v>339</v>
      </c>
      <c r="D174" s="159" t="s">
        <v>118</v>
      </c>
      <c r="E174" s="160" t="s">
        <v>340</v>
      </c>
      <c r="F174" s="161" t="s">
        <v>341</v>
      </c>
      <c r="G174" s="162" t="s">
        <v>181</v>
      </c>
      <c r="H174" s="163">
        <v>385</v>
      </c>
      <c r="I174" s="164"/>
      <c r="J174" s="164"/>
      <c r="K174" s="165">
        <f t="shared" si="14"/>
        <v>0</v>
      </c>
      <c r="L174" s="166"/>
      <c r="M174" s="29"/>
      <c r="N174" s="167" t="s">
        <v>1</v>
      </c>
      <c r="O174" s="168" t="s">
        <v>39</v>
      </c>
      <c r="P174" s="169">
        <f t="shared" si="15"/>
        <v>0</v>
      </c>
      <c r="Q174" s="169">
        <f t="shared" si="16"/>
        <v>0</v>
      </c>
      <c r="R174" s="169">
        <f t="shared" si="17"/>
        <v>0</v>
      </c>
      <c r="S174" s="53"/>
      <c r="T174" s="170">
        <f t="shared" si="18"/>
        <v>0</v>
      </c>
      <c r="U174" s="170">
        <v>0</v>
      </c>
      <c r="V174" s="170">
        <f t="shared" si="19"/>
        <v>0</v>
      </c>
      <c r="W174" s="170">
        <v>0</v>
      </c>
      <c r="X174" s="171">
        <f t="shared" si="20"/>
        <v>0</v>
      </c>
      <c r="Y174" s="28"/>
      <c r="Z174" s="28"/>
      <c r="AA174" s="28"/>
      <c r="AB174" s="28"/>
      <c r="AC174" s="28"/>
      <c r="AD174" s="28"/>
      <c r="AE174" s="28"/>
      <c r="AR174" s="172" t="s">
        <v>122</v>
      </c>
      <c r="AT174" s="172" t="s">
        <v>118</v>
      </c>
      <c r="AU174" s="172" t="s">
        <v>123</v>
      </c>
      <c r="AY174" s="14" t="s">
        <v>115</v>
      </c>
      <c r="BE174" s="173">
        <f t="shared" si="21"/>
        <v>0</v>
      </c>
      <c r="BF174" s="173">
        <f t="shared" si="22"/>
        <v>0</v>
      </c>
      <c r="BG174" s="173">
        <f t="shared" si="23"/>
        <v>0</v>
      </c>
      <c r="BH174" s="173">
        <f t="shared" si="24"/>
        <v>0</v>
      </c>
      <c r="BI174" s="173">
        <f t="shared" si="25"/>
        <v>0</v>
      </c>
      <c r="BJ174" s="14" t="s">
        <v>123</v>
      </c>
      <c r="BK174" s="173">
        <f t="shared" si="26"/>
        <v>0</v>
      </c>
      <c r="BL174" s="14" t="s">
        <v>122</v>
      </c>
      <c r="BM174" s="172" t="s">
        <v>342</v>
      </c>
    </row>
    <row r="175" spans="1:65" s="2" customFormat="1" ht="24" customHeight="1" x14ac:dyDescent="0.2">
      <c r="A175" s="28"/>
      <c r="B175" s="158"/>
      <c r="C175" s="159" t="s">
        <v>343</v>
      </c>
      <c r="D175" s="159" t="s">
        <v>118</v>
      </c>
      <c r="E175" s="160" t="s">
        <v>344</v>
      </c>
      <c r="F175" s="161" t="s">
        <v>345</v>
      </c>
      <c r="G175" s="162" t="s">
        <v>346</v>
      </c>
      <c r="H175" s="163">
        <v>200</v>
      </c>
      <c r="I175" s="164"/>
      <c r="J175" s="164"/>
      <c r="K175" s="165">
        <f t="shared" si="14"/>
        <v>0</v>
      </c>
      <c r="L175" s="166"/>
      <c r="M175" s="29"/>
      <c r="N175" s="167" t="s">
        <v>1</v>
      </c>
      <c r="O175" s="168" t="s">
        <v>39</v>
      </c>
      <c r="P175" s="169">
        <f t="shared" si="15"/>
        <v>0</v>
      </c>
      <c r="Q175" s="169">
        <f t="shared" si="16"/>
        <v>0</v>
      </c>
      <c r="R175" s="169">
        <f t="shared" si="17"/>
        <v>0</v>
      </c>
      <c r="S175" s="53"/>
      <c r="T175" s="170">
        <f t="shared" si="18"/>
        <v>0</v>
      </c>
      <c r="U175" s="170">
        <v>0</v>
      </c>
      <c r="V175" s="170">
        <f t="shared" si="19"/>
        <v>0</v>
      </c>
      <c r="W175" s="170">
        <v>0</v>
      </c>
      <c r="X175" s="171">
        <f t="shared" si="20"/>
        <v>0</v>
      </c>
      <c r="Y175" s="28"/>
      <c r="Z175" s="28"/>
      <c r="AA175" s="28"/>
      <c r="AB175" s="28"/>
      <c r="AC175" s="28"/>
      <c r="AD175" s="28"/>
      <c r="AE175" s="28"/>
      <c r="AR175" s="172" t="s">
        <v>122</v>
      </c>
      <c r="AT175" s="172" t="s">
        <v>118</v>
      </c>
      <c r="AU175" s="172" t="s">
        <v>123</v>
      </c>
      <c r="AY175" s="14" t="s">
        <v>115</v>
      </c>
      <c r="BE175" s="173">
        <f t="shared" si="21"/>
        <v>0</v>
      </c>
      <c r="BF175" s="173">
        <f t="shared" si="22"/>
        <v>0</v>
      </c>
      <c r="BG175" s="173">
        <f t="shared" si="23"/>
        <v>0</v>
      </c>
      <c r="BH175" s="173">
        <f t="shared" si="24"/>
        <v>0</v>
      </c>
      <c r="BI175" s="173">
        <f t="shared" si="25"/>
        <v>0</v>
      </c>
      <c r="BJ175" s="14" t="s">
        <v>123</v>
      </c>
      <c r="BK175" s="173">
        <f t="shared" si="26"/>
        <v>0</v>
      </c>
      <c r="BL175" s="14" t="s">
        <v>122</v>
      </c>
      <c r="BM175" s="172" t="s">
        <v>347</v>
      </c>
    </row>
    <row r="176" spans="1:65" s="2" customFormat="1" ht="16.5" customHeight="1" x14ac:dyDescent="0.2">
      <c r="A176" s="28"/>
      <c r="B176" s="158"/>
      <c r="C176" s="174" t="s">
        <v>348</v>
      </c>
      <c r="D176" s="174" t="s">
        <v>112</v>
      </c>
      <c r="E176" s="175" t="s">
        <v>349</v>
      </c>
      <c r="F176" s="176" t="s">
        <v>350</v>
      </c>
      <c r="G176" s="177" t="s">
        <v>181</v>
      </c>
      <c r="H176" s="178">
        <v>385</v>
      </c>
      <c r="I176" s="179"/>
      <c r="J176" s="180"/>
      <c r="K176" s="181">
        <f t="shared" si="14"/>
        <v>0</v>
      </c>
      <c r="L176" s="180"/>
      <c r="M176" s="182"/>
      <c r="N176" s="183" t="s">
        <v>1</v>
      </c>
      <c r="O176" s="168" t="s">
        <v>39</v>
      </c>
      <c r="P176" s="169">
        <f t="shared" si="15"/>
        <v>0</v>
      </c>
      <c r="Q176" s="169">
        <f t="shared" si="16"/>
        <v>0</v>
      </c>
      <c r="R176" s="169">
        <f t="shared" si="17"/>
        <v>0</v>
      </c>
      <c r="S176" s="53"/>
      <c r="T176" s="170">
        <f t="shared" si="18"/>
        <v>0</v>
      </c>
      <c r="U176" s="170">
        <v>0</v>
      </c>
      <c r="V176" s="170">
        <f t="shared" si="19"/>
        <v>0</v>
      </c>
      <c r="W176" s="170">
        <v>0</v>
      </c>
      <c r="X176" s="171">
        <f t="shared" si="20"/>
        <v>0</v>
      </c>
      <c r="Y176" s="28"/>
      <c r="Z176" s="28"/>
      <c r="AA176" s="28"/>
      <c r="AB176" s="28"/>
      <c r="AC176" s="28"/>
      <c r="AD176" s="28"/>
      <c r="AE176" s="28"/>
      <c r="AR176" s="172" t="s">
        <v>128</v>
      </c>
      <c r="AT176" s="172" t="s">
        <v>112</v>
      </c>
      <c r="AU176" s="172" t="s">
        <v>123</v>
      </c>
      <c r="AY176" s="14" t="s">
        <v>115</v>
      </c>
      <c r="BE176" s="173">
        <f t="shared" si="21"/>
        <v>0</v>
      </c>
      <c r="BF176" s="173">
        <f t="shared" si="22"/>
        <v>0</v>
      </c>
      <c r="BG176" s="173">
        <f t="shared" si="23"/>
        <v>0</v>
      </c>
      <c r="BH176" s="173">
        <f t="shared" si="24"/>
        <v>0</v>
      </c>
      <c r="BI176" s="173">
        <f t="shared" si="25"/>
        <v>0</v>
      </c>
      <c r="BJ176" s="14" t="s">
        <v>123</v>
      </c>
      <c r="BK176" s="173">
        <f t="shared" si="26"/>
        <v>0</v>
      </c>
      <c r="BL176" s="14" t="s">
        <v>122</v>
      </c>
      <c r="BM176" s="172" t="s">
        <v>351</v>
      </c>
    </row>
    <row r="177" spans="1:65" s="2" customFormat="1" ht="48" x14ac:dyDescent="0.2">
      <c r="A177" s="28"/>
      <c r="B177" s="29"/>
      <c r="C177" s="28"/>
      <c r="D177" s="185" t="s">
        <v>352</v>
      </c>
      <c r="E177" s="28"/>
      <c r="F177" s="186" t="s">
        <v>353</v>
      </c>
      <c r="G177" s="28"/>
      <c r="H177" s="28"/>
      <c r="I177" s="87"/>
      <c r="J177" s="87"/>
      <c r="K177" s="28"/>
      <c r="L177" s="28"/>
      <c r="M177" s="29"/>
      <c r="N177" s="187"/>
      <c r="O177" s="188"/>
      <c r="P177" s="53"/>
      <c r="Q177" s="53"/>
      <c r="R177" s="53"/>
      <c r="S177" s="53"/>
      <c r="T177" s="53"/>
      <c r="U177" s="53"/>
      <c r="V177" s="53"/>
      <c r="W177" s="53"/>
      <c r="X177" s="54"/>
      <c r="Y177" s="28"/>
      <c r="Z177" s="28"/>
      <c r="AA177" s="28"/>
      <c r="AB177" s="28"/>
      <c r="AC177" s="28"/>
      <c r="AD177" s="28"/>
      <c r="AE177" s="28"/>
      <c r="AT177" s="14" t="s">
        <v>352</v>
      </c>
      <c r="AU177" s="14" t="s">
        <v>123</v>
      </c>
    </row>
    <row r="178" spans="1:65" s="2" customFormat="1" ht="36" customHeight="1" x14ac:dyDescent="0.2">
      <c r="A178" s="28"/>
      <c r="B178" s="158"/>
      <c r="C178" s="159" t="s">
        <v>354</v>
      </c>
      <c r="D178" s="159" t="s">
        <v>118</v>
      </c>
      <c r="E178" s="160" t="s">
        <v>355</v>
      </c>
      <c r="F178" s="161" t="s">
        <v>356</v>
      </c>
      <c r="G178" s="162" t="s">
        <v>181</v>
      </c>
      <c r="H178" s="163">
        <v>10</v>
      </c>
      <c r="I178" s="164"/>
      <c r="J178" s="164"/>
      <c r="K178" s="165">
        <f>ROUND(P178*H178,2)</f>
        <v>0</v>
      </c>
      <c r="L178" s="166"/>
      <c r="M178" s="29"/>
      <c r="N178" s="167" t="s">
        <v>1</v>
      </c>
      <c r="O178" s="168" t="s">
        <v>39</v>
      </c>
      <c r="P178" s="169">
        <f>I178+J178</f>
        <v>0</v>
      </c>
      <c r="Q178" s="169">
        <f>ROUND(I178*H178,2)</f>
        <v>0</v>
      </c>
      <c r="R178" s="169">
        <f>ROUND(J178*H178,2)</f>
        <v>0</v>
      </c>
      <c r="S178" s="53"/>
      <c r="T178" s="170">
        <f>S178*H178</f>
        <v>0</v>
      </c>
      <c r="U178" s="170">
        <v>0</v>
      </c>
      <c r="V178" s="170">
        <f>U178*H178</f>
        <v>0</v>
      </c>
      <c r="W178" s="170">
        <v>0</v>
      </c>
      <c r="X178" s="171">
        <f>W178*H178</f>
        <v>0</v>
      </c>
      <c r="Y178" s="28"/>
      <c r="Z178" s="28"/>
      <c r="AA178" s="28"/>
      <c r="AB178" s="28"/>
      <c r="AC178" s="28"/>
      <c r="AD178" s="28"/>
      <c r="AE178" s="28"/>
      <c r="AR178" s="172" t="s">
        <v>122</v>
      </c>
      <c r="AT178" s="172" t="s">
        <v>118</v>
      </c>
      <c r="AU178" s="172" t="s">
        <v>123</v>
      </c>
      <c r="AY178" s="14" t="s">
        <v>115</v>
      </c>
      <c r="BE178" s="173">
        <f>IF(O178="základná",K178,0)</f>
        <v>0</v>
      </c>
      <c r="BF178" s="173">
        <f>IF(O178="znížená",K178,0)</f>
        <v>0</v>
      </c>
      <c r="BG178" s="173">
        <f>IF(O178="zákl. prenesená",K178,0)</f>
        <v>0</v>
      </c>
      <c r="BH178" s="173">
        <f>IF(O178="zníž. prenesená",K178,0)</f>
        <v>0</v>
      </c>
      <c r="BI178" s="173">
        <f>IF(O178="nulová",K178,0)</f>
        <v>0</v>
      </c>
      <c r="BJ178" s="14" t="s">
        <v>123</v>
      </c>
      <c r="BK178" s="173">
        <f>ROUND(P178*H178,2)</f>
        <v>0</v>
      </c>
      <c r="BL178" s="14" t="s">
        <v>122</v>
      </c>
      <c r="BM178" s="172" t="s">
        <v>357</v>
      </c>
    </row>
    <row r="179" spans="1:65" s="2" customFormat="1" ht="16.5" customHeight="1" x14ac:dyDescent="0.2">
      <c r="A179" s="28"/>
      <c r="B179" s="158"/>
      <c r="C179" s="159" t="s">
        <v>358</v>
      </c>
      <c r="D179" s="159" t="s">
        <v>118</v>
      </c>
      <c r="E179" s="160" t="s">
        <v>359</v>
      </c>
      <c r="F179" s="161" t="s">
        <v>360</v>
      </c>
      <c r="G179" s="162" t="s">
        <v>121</v>
      </c>
      <c r="H179" s="163">
        <v>2</v>
      </c>
      <c r="I179" s="164"/>
      <c r="J179" s="164"/>
      <c r="K179" s="165">
        <f>ROUND(P179*H179,2)</f>
        <v>0</v>
      </c>
      <c r="L179" s="166"/>
      <c r="M179" s="29"/>
      <c r="N179" s="167" t="s">
        <v>1</v>
      </c>
      <c r="O179" s="168" t="s">
        <v>39</v>
      </c>
      <c r="P179" s="169">
        <f>I179+J179</f>
        <v>0</v>
      </c>
      <c r="Q179" s="169">
        <f>ROUND(I179*H179,2)</f>
        <v>0</v>
      </c>
      <c r="R179" s="169">
        <f>ROUND(J179*H179,2)</f>
        <v>0</v>
      </c>
      <c r="S179" s="53"/>
      <c r="T179" s="170">
        <f>S179*H179</f>
        <v>0</v>
      </c>
      <c r="U179" s="170">
        <v>0</v>
      </c>
      <c r="V179" s="170">
        <f>U179*H179</f>
        <v>0</v>
      </c>
      <c r="W179" s="170">
        <v>0</v>
      </c>
      <c r="X179" s="171">
        <f>W179*H179</f>
        <v>0</v>
      </c>
      <c r="Y179" s="28"/>
      <c r="Z179" s="28"/>
      <c r="AA179" s="28"/>
      <c r="AB179" s="28"/>
      <c r="AC179" s="28"/>
      <c r="AD179" s="28"/>
      <c r="AE179" s="28"/>
      <c r="AR179" s="172" t="s">
        <v>122</v>
      </c>
      <c r="AT179" s="172" t="s">
        <v>118</v>
      </c>
      <c r="AU179" s="172" t="s">
        <v>123</v>
      </c>
      <c r="AY179" s="14" t="s">
        <v>115</v>
      </c>
      <c r="BE179" s="173">
        <f>IF(O179="základná",K179,0)</f>
        <v>0</v>
      </c>
      <c r="BF179" s="173">
        <f>IF(O179="znížená",K179,0)</f>
        <v>0</v>
      </c>
      <c r="BG179" s="173">
        <f>IF(O179="zákl. prenesená",K179,0)</f>
        <v>0</v>
      </c>
      <c r="BH179" s="173">
        <f>IF(O179="zníž. prenesená",K179,0)</f>
        <v>0</v>
      </c>
      <c r="BI179" s="173">
        <f>IF(O179="nulová",K179,0)</f>
        <v>0</v>
      </c>
      <c r="BJ179" s="14" t="s">
        <v>123</v>
      </c>
      <c r="BK179" s="173">
        <f>ROUND(P179*H179,2)</f>
        <v>0</v>
      </c>
      <c r="BL179" s="14" t="s">
        <v>122</v>
      </c>
      <c r="BM179" s="172" t="s">
        <v>361</v>
      </c>
    </row>
    <row r="180" spans="1:65" s="2" customFormat="1" ht="16.5" customHeight="1" x14ac:dyDescent="0.2">
      <c r="A180" s="28"/>
      <c r="B180" s="158"/>
      <c r="C180" s="159" t="s">
        <v>362</v>
      </c>
      <c r="D180" s="159" t="s">
        <v>118</v>
      </c>
      <c r="E180" s="160" t="s">
        <v>295</v>
      </c>
      <c r="F180" s="161" t="s">
        <v>296</v>
      </c>
      <c r="G180" s="162" t="s">
        <v>297</v>
      </c>
      <c r="H180" s="184"/>
      <c r="I180" s="164"/>
      <c r="J180" s="164"/>
      <c r="K180" s="165">
        <f>ROUND(P180*H180,2)</f>
        <v>0</v>
      </c>
      <c r="L180" s="166"/>
      <c r="M180" s="29"/>
      <c r="N180" s="167" t="s">
        <v>1</v>
      </c>
      <c r="O180" s="168" t="s">
        <v>39</v>
      </c>
      <c r="P180" s="169">
        <f>I180+J180</f>
        <v>0</v>
      </c>
      <c r="Q180" s="169">
        <f>ROUND(I180*H180,2)</f>
        <v>0</v>
      </c>
      <c r="R180" s="169">
        <f>ROUND(J180*H180,2)</f>
        <v>0</v>
      </c>
      <c r="S180" s="53"/>
      <c r="T180" s="170">
        <f>S180*H180</f>
        <v>0</v>
      </c>
      <c r="U180" s="170">
        <v>0</v>
      </c>
      <c r="V180" s="170">
        <f>U180*H180</f>
        <v>0</v>
      </c>
      <c r="W180" s="170">
        <v>0</v>
      </c>
      <c r="X180" s="171">
        <f>W180*H180</f>
        <v>0</v>
      </c>
      <c r="Y180" s="28"/>
      <c r="Z180" s="28"/>
      <c r="AA180" s="28"/>
      <c r="AB180" s="28"/>
      <c r="AC180" s="28"/>
      <c r="AD180" s="28"/>
      <c r="AE180" s="28"/>
      <c r="AR180" s="172" t="s">
        <v>122</v>
      </c>
      <c r="AT180" s="172" t="s">
        <v>118</v>
      </c>
      <c r="AU180" s="172" t="s">
        <v>123</v>
      </c>
      <c r="AY180" s="14" t="s">
        <v>115</v>
      </c>
      <c r="BE180" s="173">
        <f>IF(O180="základná",K180,0)</f>
        <v>0</v>
      </c>
      <c r="BF180" s="173">
        <f>IF(O180="znížená",K180,0)</f>
        <v>0</v>
      </c>
      <c r="BG180" s="173">
        <f>IF(O180="zákl. prenesená",K180,0)</f>
        <v>0</v>
      </c>
      <c r="BH180" s="173">
        <f>IF(O180="zníž. prenesená",K180,0)</f>
        <v>0</v>
      </c>
      <c r="BI180" s="173">
        <f>IF(O180="nulová",K180,0)</f>
        <v>0</v>
      </c>
      <c r="BJ180" s="14" t="s">
        <v>123</v>
      </c>
      <c r="BK180" s="173">
        <f>ROUND(P180*H180,2)</f>
        <v>0</v>
      </c>
      <c r="BL180" s="14" t="s">
        <v>122</v>
      </c>
      <c r="BM180" s="172" t="s">
        <v>363</v>
      </c>
    </row>
    <row r="181" spans="1:65" s="2" customFormat="1" ht="16.5" customHeight="1" x14ac:dyDescent="0.2">
      <c r="A181" s="28"/>
      <c r="B181" s="158"/>
      <c r="C181" s="159" t="s">
        <v>364</v>
      </c>
      <c r="D181" s="159" t="s">
        <v>118</v>
      </c>
      <c r="E181" s="160" t="s">
        <v>304</v>
      </c>
      <c r="F181" s="161" t="s">
        <v>305</v>
      </c>
      <c r="G181" s="162" t="s">
        <v>297</v>
      </c>
      <c r="H181" s="184"/>
      <c r="I181" s="164"/>
      <c r="J181" s="164"/>
      <c r="K181" s="165">
        <f>ROUND(P181*H181,2)</f>
        <v>0</v>
      </c>
      <c r="L181" s="166"/>
      <c r="M181" s="29"/>
      <c r="N181" s="167" t="s">
        <v>1</v>
      </c>
      <c r="O181" s="168" t="s">
        <v>39</v>
      </c>
      <c r="P181" s="169">
        <f>I181+J181</f>
        <v>0</v>
      </c>
      <c r="Q181" s="169">
        <f>ROUND(I181*H181,2)</f>
        <v>0</v>
      </c>
      <c r="R181" s="169">
        <f>ROUND(J181*H181,2)</f>
        <v>0</v>
      </c>
      <c r="S181" s="53"/>
      <c r="T181" s="170">
        <f>S181*H181</f>
        <v>0</v>
      </c>
      <c r="U181" s="170">
        <v>0</v>
      </c>
      <c r="V181" s="170">
        <f>U181*H181</f>
        <v>0</v>
      </c>
      <c r="W181" s="170">
        <v>0</v>
      </c>
      <c r="X181" s="171">
        <f>W181*H181</f>
        <v>0</v>
      </c>
      <c r="Y181" s="28"/>
      <c r="Z181" s="28"/>
      <c r="AA181" s="28"/>
      <c r="AB181" s="28"/>
      <c r="AC181" s="28"/>
      <c r="AD181" s="28"/>
      <c r="AE181" s="28"/>
      <c r="AR181" s="172" t="s">
        <v>122</v>
      </c>
      <c r="AT181" s="172" t="s">
        <v>118</v>
      </c>
      <c r="AU181" s="172" t="s">
        <v>123</v>
      </c>
      <c r="AY181" s="14" t="s">
        <v>115</v>
      </c>
      <c r="BE181" s="173">
        <f>IF(O181="základná",K181,0)</f>
        <v>0</v>
      </c>
      <c r="BF181" s="173">
        <f>IF(O181="znížená",K181,0)</f>
        <v>0</v>
      </c>
      <c r="BG181" s="173">
        <f>IF(O181="zákl. prenesená",K181,0)</f>
        <v>0</v>
      </c>
      <c r="BH181" s="173">
        <f>IF(O181="zníž. prenesená",K181,0)</f>
        <v>0</v>
      </c>
      <c r="BI181" s="173">
        <f>IF(O181="nulová",K181,0)</f>
        <v>0</v>
      </c>
      <c r="BJ181" s="14" t="s">
        <v>123</v>
      </c>
      <c r="BK181" s="173">
        <f>ROUND(P181*H181,2)</f>
        <v>0</v>
      </c>
      <c r="BL181" s="14" t="s">
        <v>122</v>
      </c>
      <c r="BM181" s="172" t="s">
        <v>365</v>
      </c>
    </row>
    <row r="182" spans="1:65" s="2" customFormat="1" ht="16.5" customHeight="1" x14ac:dyDescent="0.2">
      <c r="A182" s="28"/>
      <c r="B182" s="158"/>
      <c r="C182" s="159" t="s">
        <v>366</v>
      </c>
      <c r="D182" s="159" t="s">
        <v>118</v>
      </c>
      <c r="E182" s="160" t="s">
        <v>312</v>
      </c>
      <c r="F182" s="161" t="s">
        <v>313</v>
      </c>
      <c r="G182" s="162" t="s">
        <v>297</v>
      </c>
      <c r="H182" s="184"/>
      <c r="I182" s="164"/>
      <c r="J182" s="164"/>
      <c r="K182" s="165">
        <f>ROUND(P182*H182,2)</f>
        <v>0</v>
      </c>
      <c r="L182" s="166"/>
      <c r="M182" s="29"/>
      <c r="N182" s="167" t="s">
        <v>1</v>
      </c>
      <c r="O182" s="168" t="s">
        <v>39</v>
      </c>
      <c r="P182" s="169">
        <f>I182+J182</f>
        <v>0</v>
      </c>
      <c r="Q182" s="169">
        <f>ROUND(I182*H182,2)</f>
        <v>0</v>
      </c>
      <c r="R182" s="169">
        <f>ROUND(J182*H182,2)</f>
        <v>0</v>
      </c>
      <c r="S182" s="53"/>
      <c r="T182" s="170">
        <f>S182*H182</f>
        <v>0</v>
      </c>
      <c r="U182" s="170">
        <v>0</v>
      </c>
      <c r="V182" s="170">
        <f>U182*H182</f>
        <v>0</v>
      </c>
      <c r="W182" s="170">
        <v>0</v>
      </c>
      <c r="X182" s="171">
        <f>W182*H182</f>
        <v>0</v>
      </c>
      <c r="Y182" s="28"/>
      <c r="Z182" s="28"/>
      <c r="AA182" s="28"/>
      <c r="AB182" s="28"/>
      <c r="AC182" s="28"/>
      <c r="AD182" s="28"/>
      <c r="AE182" s="28"/>
      <c r="AR182" s="172" t="s">
        <v>122</v>
      </c>
      <c r="AT182" s="172" t="s">
        <v>118</v>
      </c>
      <c r="AU182" s="172" t="s">
        <v>123</v>
      </c>
      <c r="AY182" s="14" t="s">
        <v>115</v>
      </c>
      <c r="BE182" s="173">
        <f>IF(O182="základná",K182,0)</f>
        <v>0</v>
      </c>
      <c r="BF182" s="173">
        <f>IF(O182="znížená",K182,0)</f>
        <v>0</v>
      </c>
      <c r="BG182" s="173">
        <f>IF(O182="zákl. prenesená",K182,0)</f>
        <v>0</v>
      </c>
      <c r="BH182" s="173">
        <f>IF(O182="zníž. prenesená",K182,0)</f>
        <v>0</v>
      </c>
      <c r="BI182" s="173">
        <f>IF(O182="nulová",K182,0)</f>
        <v>0</v>
      </c>
      <c r="BJ182" s="14" t="s">
        <v>123</v>
      </c>
      <c r="BK182" s="173">
        <f>ROUND(P182*H182,2)</f>
        <v>0</v>
      </c>
      <c r="BL182" s="14" t="s">
        <v>122</v>
      </c>
      <c r="BM182" s="172" t="s">
        <v>367</v>
      </c>
    </row>
    <row r="183" spans="1:65" s="12" customFormat="1" ht="22.8" customHeight="1" x14ac:dyDescent="0.25">
      <c r="B183" s="144"/>
      <c r="D183" s="145" t="s">
        <v>74</v>
      </c>
      <c r="E183" s="156" t="s">
        <v>368</v>
      </c>
      <c r="F183" s="156" t="s">
        <v>369</v>
      </c>
      <c r="I183" s="147"/>
      <c r="J183" s="147"/>
      <c r="K183" s="157">
        <f>BK183</f>
        <v>0</v>
      </c>
      <c r="M183" s="144"/>
      <c r="N183" s="149"/>
      <c r="O183" s="150"/>
      <c r="P183" s="150"/>
      <c r="Q183" s="151">
        <f>Q184</f>
        <v>0</v>
      </c>
      <c r="R183" s="151">
        <f>R184</f>
        <v>0</v>
      </c>
      <c r="S183" s="150"/>
      <c r="T183" s="152">
        <f>T184</f>
        <v>0</v>
      </c>
      <c r="U183" s="150"/>
      <c r="V183" s="152">
        <f>V184</f>
        <v>0</v>
      </c>
      <c r="W183" s="150"/>
      <c r="X183" s="153">
        <f>X184</f>
        <v>0</v>
      </c>
      <c r="AR183" s="145" t="s">
        <v>114</v>
      </c>
      <c r="AT183" s="154" t="s">
        <v>74</v>
      </c>
      <c r="AU183" s="154" t="s">
        <v>80</v>
      </c>
      <c r="AY183" s="145" t="s">
        <v>115</v>
      </c>
      <c r="BK183" s="155">
        <f>BK184</f>
        <v>0</v>
      </c>
    </row>
    <row r="184" spans="1:65" s="2" customFormat="1" ht="24" customHeight="1" x14ac:dyDescent="0.2">
      <c r="A184" s="28"/>
      <c r="B184" s="158"/>
      <c r="C184" s="159" t="s">
        <v>370</v>
      </c>
      <c r="D184" s="159" t="s">
        <v>118</v>
      </c>
      <c r="E184" s="160" t="s">
        <v>371</v>
      </c>
      <c r="F184" s="161" t="s">
        <v>372</v>
      </c>
      <c r="G184" s="162" t="s">
        <v>373</v>
      </c>
      <c r="H184" s="163">
        <v>1</v>
      </c>
      <c r="I184" s="164"/>
      <c r="J184" s="164"/>
      <c r="K184" s="165">
        <f>ROUND(P184*H184,2)</f>
        <v>0</v>
      </c>
      <c r="L184" s="166"/>
      <c r="M184" s="29"/>
      <c r="N184" s="189" t="s">
        <v>1</v>
      </c>
      <c r="O184" s="190" t="s">
        <v>39</v>
      </c>
      <c r="P184" s="191">
        <f>I184+J184</f>
        <v>0</v>
      </c>
      <c r="Q184" s="191">
        <f>ROUND(I184*H184,2)</f>
        <v>0</v>
      </c>
      <c r="R184" s="191">
        <f>ROUND(J184*H184,2)</f>
        <v>0</v>
      </c>
      <c r="S184" s="192"/>
      <c r="T184" s="193">
        <f>S184*H184</f>
        <v>0</v>
      </c>
      <c r="U184" s="193">
        <v>0</v>
      </c>
      <c r="V184" s="193">
        <f>U184*H184</f>
        <v>0</v>
      </c>
      <c r="W184" s="193">
        <v>0</v>
      </c>
      <c r="X184" s="194">
        <f>W184*H184</f>
        <v>0</v>
      </c>
      <c r="Y184" s="28"/>
      <c r="Z184" s="28"/>
      <c r="AA184" s="28"/>
      <c r="AB184" s="28"/>
      <c r="AC184" s="28"/>
      <c r="AD184" s="28"/>
      <c r="AE184" s="28"/>
      <c r="AR184" s="172" t="s">
        <v>122</v>
      </c>
      <c r="AT184" s="172" t="s">
        <v>118</v>
      </c>
      <c r="AU184" s="172" t="s">
        <v>123</v>
      </c>
      <c r="AY184" s="14" t="s">
        <v>115</v>
      </c>
      <c r="BE184" s="173">
        <f>IF(O184="základná",K184,0)</f>
        <v>0</v>
      </c>
      <c r="BF184" s="173">
        <f>IF(O184="znížená",K184,0)</f>
        <v>0</v>
      </c>
      <c r="BG184" s="173">
        <f>IF(O184="zákl. prenesená",K184,0)</f>
        <v>0</v>
      </c>
      <c r="BH184" s="173">
        <f>IF(O184="zníž. prenesená",K184,0)</f>
        <v>0</v>
      </c>
      <c r="BI184" s="173">
        <f>IF(O184="nulová",K184,0)</f>
        <v>0</v>
      </c>
      <c r="BJ184" s="14" t="s">
        <v>123</v>
      </c>
      <c r="BK184" s="173">
        <f>ROUND(P184*H184,2)</f>
        <v>0</v>
      </c>
      <c r="BL184" s="14" t="s">
        <v>122</v>
      </c>
      <c r="BM184" s="172" t="s">
        <v>374</v>
      </c>
    </row>
    <row r="185" spans="1:65" s="2" customFormat="1" ht="6.9" customHeight="1" x14ac:dyDescent="0.2">
      <c r="A185" s="28"/>
      <c r="B185" s="43"/>
      <c r="C185" s="44"/>
      <c r="D185" s="44"/>
      <c r="E185" s="44"/>
      <c r="F185" s="44"/>
      <c r="G185" s="44"/>
      <c r="H185" s="44"/>
      <c r="I185" s="113"/>
      <c r="J185" s="113"/>
      <c r="K185" s="44"/>
      <c r="L185" s="44"/>
      <c r="M185" s="29"/>
      <c r="N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</row>
  </sheetData>
  <autoFilter ref="C115:L184" xr:uid="{00000000-0009-0000-0000-000001000000}"/>
  <mergeCells count="6">
    <mergeCell ref="M2:Z2"/>
    <mergeCell ref="E7:H7"/>
    <mergeCell ref="E16:H16"/>
    <mergeCell ref="E25:H25"/>
    <mergeCell ref="E85:H85"/>
    <mergeCell ref="E108:H10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SO03 - URGENTNÝ PRÍJEM - ...</vt:lpstr>
      <vt:lpstr>'Rekapitulácia stavby'!Názvy_tlače</vt:lpstr>
      <vt:lpstr>'SO03 - URGENTNÝ PRÍJEM - ...'!Názvy_tlače</vt:lpstr>
      <vt:lpstr>'Rekapitulácia stavby'!Oblasť_tlače</vt:lpstr>
      <vt:lpstr>'SO03 - URGENTNÝ PRÍJEM - 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DESKTOP-AINO7HQ\tibika</dc:creator>
  <cp:lastModifiedBy>tibika</cp:lastModifiedBy>
  <dcterms:created xsi:type="dcterms:W3CDTF">2019-11-13T08:40:24Z</dcterms:created>
  <dcterms:modified xsi:type="dcterms:W3CDTF">2019-11-13T08:52:03Z</dcterms:modified>
</cp:coreProperties>
</file>