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dawid.kikulski\Documents\Przetarg na prace leśne na 2025r\Pakiety po wstawieniu formuł —do wstawiania\"/>
    </mc:Choice>
  </mc:AlternateContent>
  <xr:revisionPtr revIDLastSave="0" documentId="13_ncr:1_{B7F288BC-CF95-4A47-BF54-0517F1778CD2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Formularz ofertowy" sheetId="1" r:id="rId1"/>
    <sheet name="Excelblog.pl - Kwoty słownie" sheetId="2" state="hidden" r:id="rId2"/>
  </sheets>
  <definedNames>
    <definedName name="excelblog_Dziesiatki" localSheetId="1">{"dziesięć";"dwadzieścia";"trzydzieści";"czterdzieści";"pięćdziesiąt";"sześćdziesiąt";"siedemdziesiąt";"osiemdziesiąt";"dziewięćdziesiąt"}</definedName>
    <definedName name="excelblog_Dziesiatki">{"dziesięć";"dwadzieścia";"trzydzieści";"czterdzieści";"pięćdziesiąt";"sześćdziesiąt";"siedemdziesiąt";"osiemdziesiąt";"dziewięćdziesiąt"}</definedName>
    <definedName name="excelblog_Jednosci" localSheetId="1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1">{"sto";"dwieście";"trzysta";"czterysta";"pięćset";"sześćset";"siedemset";"osiemset";"dziewięćset"}</definedName>
    <definedName name="excelblog_Setki">{"sto";"dwieście";"trzysta";"czterysta";"pięćset";"sześćset";"siedemset";"osiemset";"dziewięcset"}</definedName>
    <definedName name="slownie">'Excelblog.pl - Kwoty słownie'!$B$8</definedName>
  </definedNames>
  <calcPr calcId="191029" fullPrecision="0"/>
</workbook>
</file>

<file path=xl/calcChain.xml><?xml version="1.0" encoding="utf-8"?>
<calcChain xmlns="http://schemas.openxmlformats.org/spreadsheetml/2006/main">
  <c r="I72" i="1" l="1"/>
  <c r="I71" i="1"/>
  <c r="K71" i="1" s="1"/>
  <c r="L71" i="1" s="1"/>
  <c r="I70" i="1"/>
  <c r="I69" i="1"/>
  <c r="I68" i="1"/>
  <c r="K67" i="1"/>
  <c r="I67" i="1"/>
  <c r="I66" i="1"/>
  <c r="I65" i="1"/>
  <c r="I64" i="1"/>
  <c r="I63" i="1"/>
  <c r="K63" i="1" s="1"/>
  <c r="L63" i="1" s="1"/>
  <c r="I62" i="1"/>
  <c r="I61" i="1"/>
  <c r="I60" i="1"/>
  <c r="K60" i="1" s="1"/>
  <c r="I59" i="1"/>
  <c r="I58" i="1"/>
  <c r="I57" i="1"/>
  <c r="I56" i="1"/>
  <c r="I55" i="1"/>
  <c r="K55" i="1" s="1"/>
  <c r="L55" i="1" s="1"/>
  <c r="I54" i="1"/>
  <c r="I53" i="1"/>
  <c r="I52" i="1"/>
  <c r="I51" i="1"/>
  <c r="K51" i="1" s="1"/>
  <c r="I50" i="1"/>
  <c r="K50" i="1" s="1"/>
  <c r="I49" i="1"/>
  <c r="K49" i="1" s="1"/>
  <c r="L49" i="1" s="1"/>
  <c r="I48" i="1"/>
  <c r="I45" i="1"/>
  <c r="K45" i="1" s="1"/>
  <c r="L45" i="1" s="1"/>
  <c r="I40" i="1"/>
  <c r="K40" i="1" s="1"/>
  <c r="L40" i="1" s="1"/>
  <c r="I35" i="1"/>
  <c r="I30" i="1"/>
  <c r="K30" i="1" s="1"/>
  <c r="L30" i="1" s="1"/>
  <c r="K68" i="1" l="1"/>
  <c r="L68" i="1" s="1"/>
  <c r="L51" i="1"/>
  <c r="K65" i="1"/>
  <c r="L65" i="1" s="1"/>
  <c r="L60" i="1"/>
  <c r="K59" i="1"/>
  <c r="L59" i="1" s="1"/>
  <c r="K52" i="1"/>
  <c r="L52" i="1" s="1"/>
  <c r="K57" i="1"/>
  <c r="L57" i="1" s="1"/>
  <c r="F74" i="1"/>
  <c r="L67" i="1"/>
  <c r="K58" i="1"/>
  <c r="L58" i="1" s="1"/>
  <c r="K66" i="1"/>
  <c r="L66" i="1" s="1"/>
  <c r="K35" i="1"/>
  <c r="L35" i="1" s="1"/>
  <c r="L50" i="1"/>
  <c r="K53" i="1"/>
  <c r="L53" i="1" s="1"/>
  <c r="K61" i="1"/>
  <c r="L61" i="1" s="1"/>
  <c r="K69" i="1"/>
  <c r="L69" i="1" s="1"/>
  <c r="K48" i="1"/>
  <c r="L48" i="1" s="1"/>
  <c r="K56" i="1"/>
  <c r="L56" i="1" s="1"/>
  <c r="K64" i="1"/>
  <c r="L64" i="1" s="1"/>
  <c r="K72" i="1"/>
  <c r="L72" i="1" s="1"/>
  <c r="K54" i="1"/>
  <c r="L54" i="1" s="1"/>
  <c r="K62" i="1"/>
  <c r="L62" i="1" s="1"/>
  <c r="K70" i="1"/>
  <c r="L70" i="1" s="1"/>
  <c r="F75" i="1" l="1"/>
  <c r="B24" i="1" l="1"/>
  <c r="L73" i="1"/>
  <c r="B3" i="2" s="1"/>
  <c r="H5" i="2" l="1"/>
  <c r="H6" i="2" s="1"/>
  <c r="C6" i="2"/>
  <c r="D5" i="2"/>
  <c r="D6" i="2" s="1"/>
  <c r="E5" i="2"/>
  <c r="E6" i="2" s="1"/>
  <c r="B9" i="2" s="1"/>
  <c r="F5" i="2"/>
  <c r="F6" i="2" s="1"/>
  <c r="G5" i="2"/>
  <c r="G6" i="2" s="1"/>
  <c r="B10" i="2" l="1"/>
  <c r="B77" i="1" s="1"/>
  <c r="B8" i="2"/>
</calcChain>
</file>

<file path=xl/sharedStrings.xml><?xml version="1.0" encoding="utf-8"?>
<sst xmlns="http://schemas.openxmlformats.org/spreadsheetml/2006/main" count="242" uniqueCount="158">
  <si>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</si>
  <si>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</si>
  <si>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</si>
  <si>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</si>
  <si>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</si>
  <si>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</si>
  <si>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</si>
  <si>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</si>
  <si>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</si>
  <si>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</si>
  <si>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</si>
  <si>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</si>
  <si>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</si>
  <si>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</si>
  <si>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</si>
  <si>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18</t>
  </si>
  <si>
    <t>PORZ-STOS</t>
  </si>
  <si>
    <t>Wynoszenie i układanie pozostałości w stosy niewymiarowe</t>
  </si>
  <si>
    <t>M3P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</si>
  <si>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</si>
  <si>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</si>
  <si>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</si>
  <si>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</si>
  <si>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75</t>
  </si>
  <si>
    <t>WYK-PASCP</t>
  </si>
  <si>
    <t>Wyorywanie bruzd pługiem leśnym pod okapem</t>
  </si>
  <si>
    <t>KMTR</t>
  </si>
  <si>
    <t xml:space="preserve"> 79</t>
  </si>
  <si>
    <t>WYK-P5GCP</t>
  </si>
  <si>
    <t>Wyorywanie bruzd pługiem leśnym z pogłębiaczem na pow. do 0,5 ha</t>
  </si>
  <si>
    <t>101</t>
  </si>
  <si>
    <t>SADZ 1R</t>
  </si>
  <si>
    <t>Sadzenie 1-latek z odkrytym systemem korzeniowym</t>
  </si>
  <si>
    <t>TSZT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</si>
  <si>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</si>
  <si>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</si>
  <si>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</si>
  <si>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</si>
  <si>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</si>
  <si>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</si>
  <si>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105</t>
  </si>
  <si>
    <t>SAD-BRYŁ</t>
  </si>
  <si>
    <t>Sadzenie sadzonek z zakrytym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</si>
  <si>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</si>
  <si>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</si>
  <si>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</si>
  <si>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</si>
  <si>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</si>
  <si>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</si>
  <si>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</si>
  <si>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</si>
  <si>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</si>
  <si>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</si>
  <si>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</si>
  <si>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</si>
  <si>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</si>
  <si>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</si>
  <si>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</si>
  <si>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</si>
  <si>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</si>
  <si>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</si>
  <si>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144</t>
  </si>
  <si>
    <t>GRODZ-SRN</t>
  </si>
  <si>
    <t>Grodzenie upraw przed zwierzyną siatką rozbiórkową</t>
  </si>
  <si>
    <t>HM</t>
  </si>
  <si>
    <t>148</t>
  </si>
  <si>
    <t>K GRODZEŃ</t>
  </si>
  <si>
    <t>Naprawa (konserwacja) ogrodzeń upraw leśnych</t>
  </si>
  <si>
    <t>H</t>
  </si>
  <si>
    <t>155</t>
  </si>
  <si>
    <t>PUŁ-RYJ</t>
  </si>
  <si>
    <t>Wykładanie pułapek na ryjkowce - dołki chwytne, wałki itp.</t>
  </si>
  <si>
    <t>SZT</t>
  </si>
  <si>
    <t>161</t>
  </si>
  <si>
    <t>SZUK-OWA2</t>
  </si>
  <si>
    <t>Próbne poszukiwania owadów w ściole metodą dwóch drzew próbnych</t>
  </si>
  <si>
    <t>162</t>
  </si>
  <si>
    <t>ZW-ZRĘB</t>
  </si>
  <si>
    <t>Zwalczanie mechaniczne szkodników wtórnych poprzez zrębkowanie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</si>
  <si>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</si>
  <si>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</si>
  <si>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</si>
  <si>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</si>
  <si>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</si>
  <si>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</si>
  <si>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</si>
  <si>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</si>
  <si>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</si>
  <si>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</si>
  <si>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</si>
  <si>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</si>
  <si>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</si>
  <si>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</si>
  <si>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</si>
  <si>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</si>
  <si>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</si>
  <si>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</si>
  <si>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</si>
  <si>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</si>
  <si>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</si>
  <si>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 xml:space="preserve">Załącznik nr 1 do SWZ </t>
  </si>
  <si>
    <t>____________________________, dnia ______________</t>
  </si>
  <si>
    <t>FORMULARZ OFERTOWY</t>
  </si>
  <si>
    <t>Skarb Państwa</t>
  </si>
  <si>
    <t>Państwowe Gospodarstwo Leśne Lasy Państwowe</t>
  </si>
  <si>
    <t>Nadleśnictwo Dabrowa</t>
  </si>
  <si>
    <t xml:space="preserve">86-131 Jeżewo; Leśna 25                      </t>
  </si>
  <si>
    <t>Odpowiadając na ogłoszenie o przetargu nieograniczonym na „Wykonywanie usług z zakresu gospodarki leśnej na terenie Nadleśnictwa Dabrowa w roku 2025''  składamy niniejszym ofertę na pakiet PAKIET NR 8 tego zamówienia: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</si>
  <si>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</si>
  <si>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</si>
  <si>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</si>
  <si>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</si>
  <si>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</si>
  <si>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</si>
  <si>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7. Oświadczamy, że następujące usługi stanowiące przedmiot zamówienia wykonają poszczególni Wykonawcy wspólnie ubiegający się o udzielenie zamówienia**: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</si>
  <si>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</si>
  <si>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</si>
  <si>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(Nazwa i adres wykonawcy/wykonawców - wszystkich)</t>
  </si>
  <si>
    <t>,dnia</t>
  </si>
  <si>
    <r>
      <t xml:space="preserve">3. Informujemy, że wybór oferty </t>
    </r>
    <r>
      <rPr>
        <sz val="11"/>
        <rFont val="Arial"/>
        <family val="2"/>
        <charset val="238"/>
      </rPr>
      <t xml:space="preserve">nie będzie/będzie* </t>
    </r>
    <r>
      <rPr>
        <sz val="11"/>
        <color indexed="63"/>
        <rFont val="Arial"/>
        <family val="2"/>
        <charset val="238"/>
      </rPr>
      <t>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  </r>
  </si>
  <si>
    <t xml:space="preserve">Nazwy (firmy) podwykonawców, na których zasoby powołujemy się na zasadach określonych w art. 118 PZP, w celu wykazania spełniania warunków udziału w postępowaniu:
</t>
  </si>
  <si>
    <t>…………………………………</t>
  </si>
  <si>
    <t>Zakres zamówienia, który zostanie wykonany przez danego Wykonawcę wspólnie ubiegającego się o udzielenie zamówienia</t>
  </si>
  <si>
    <t xml:space="preserve">8.  Następujące informacje zawarte w naszej ofercie stanowią tajemnicę przedsiębiorstwa:
</t>
  </si>
  <si>
    <t>………………………………………………</t>
  </si>
  <si>
    <t xml:space="preserve">Uzasadnienie zastrzeżenia ww. informacji jako tajemnicy przedsiębiorstwa zostało załączone do naszej oferty. 
9. Wszelką korespondencję w sprawie niniejszego postępowania należy kierować na e-mail: 
</t>
  </si>
  <si>
    <t>……..</t>
  </si>
  <si>
    <t>10. Wadium wniesione w pieniądzu należy zwrócić na rachunek bankowy:</t>
  </si>
  <si>
    <t>……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</si>
  <si>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</si>
  <si>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</si>
  <si>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(zaznacz krzyżem odpowiednie pole):</t>
  </si>
  <si>
    <t>mikroprzedsiębiorstwem</t>
  </si>
  <si>
    <t>małym przedsiębiorstwem</t>
  </si>
  <si>
    <t>średnim przedsiębiorstwem</t>
  </si>
  <si>
    <t>dużym przedsiębiorstwe</t>
  </si>
  <si>
    <t>prowadzi jednoosobową działalność gospodarczą</t>
  </si>
  <si>
    <t>jest osobą fizyczną nieprowadzącą działalności gospodarczej</t>
  </si>
  <si>
    <t>inny rodzaj</t>
  </si>
  <si>
    <t xml:space="preserve">14. Załącznikami do niniejszej oferty są:
</t>
  </si>
  <si>
    <t>……………..</t>
  </si>
  <si>
    <t>autor: Marcin Egert | www.excelblog.pl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</si>
  <si>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</si>
  <si>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</si>
  <si>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</si>
  <si>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</si>
  <si>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</si>
  <si>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</si>
  <si>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</si>
  <si>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</si>
  <si>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</si>
  <si>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</si>
  <si>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</si>
  <si>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</si>
  <si>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Dostępne na licencji Creative Commons Uznanie autorstwa 2.5 Polska</t>
  </si>
  <si>
    <t xml:space="preserve">UWAGA - TO SĄ ARKUSZE WYLICZAJĄCE KWOTY SŁOWNIE W ARKUSZACH OFERT - PROSZĘ TU NIC NIE MODYFIKOWAĆ </t>
  </si>
  <si>
    <t>- W PRZECIWNYM RAZIE ARKUSZE MOGĄ ŹLE DZIAŁAĆ    !!!!!</t>
  </si>
  <si>
    <t>Leśnictwo Grabowiec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</si>
</sst>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;[Red]#,##0.00"/>
    <numFmt numFmtId="165" formatCode="#&quot; &quot;??/16"/>
  </numFmts>
  <fonts count="26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u/>
      <sz val="12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name val="Arial"/>
      <family val="2"/>
      <charset val="238"/>
    </font>
    <font>
      <sz val="11"/>
      <color indexed="6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Tahoma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8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9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rgb="FF000000"/>
      </bottom>
      <diagonal/>
    </border>
    <border>
      <left/>
      <right/>
      <top style="thick">
        <color theme="9" tint="-0.24994659260841701"/>
      </top>
      <bottom style="thin">
        <color rgb="FF000000"/>
      </bottom>
      <diagonal/>
    </border>
    <border>
      <left/>
      <right style="thin">
        <color rgb="FF000000"/>
      </right>
      <top style="thick">
        <color theme="9" tint="-0.24994659260841701"/>
      </top>
      <bottom style="thin">
        <color rgb="FF000000"/>
      </bottom>
      <diagonal/>
    </border>
    <border>
      <left style="thin">
        <color rgb="FF000000"/>
      </left>
      <right/>
      <top style="thick">
        <color theme="9" tint="-0.24994659260841701"/>
      </top>
      <bottom style="thin">
        <color rgb="FF000000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theme="9" tint="-0.24994659260841701"/>
      </right>
      <top style="thin">
        <color rgb="FF000000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ck">
        <color theme="9" tint="-0.24994659260841701"/>
      </bottom>
      <diagonal/>
    </border>
    <border>
      <left/>
      <right/>
      <top style="thin">
        <color rgb="FF000000"/>
      </top>
      <bottom style="thick">
        <color theme="9" tint="-0.24994659260841701"/>
      </bottom>
      <diagonal/>
    </border>
    <border>
      <left/>
      <right style="thin">
        <color rgb="FF000000"/>
      </right>
      <top style="thin">
        <color rgb="FF000000"/>
      </top>
      <bottom style="thick">
        <color theme="9" tint="-0.24994659260841701"/>
      </bottom>
      <diagonal/>
    </border>
    <border>
      <left style="thin">
        <color rgb="FF000000"/>
      </left>
      <right/>
      <top style="thin">
        <color rgb="FF000000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rgb="FF000000"/>
      </top>
      <bottom style="thick">
        <color theme="9" tint="-0.24994659260841701"/>
      </bottom>
      <diagonal/>
    </border>
    <border>
      <left/>
      <right/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indexed="64"/>
      </bottom>
      <diagonal/>
    </border>
    <border>
      <left/>
      <right/>
      <top style="thick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thick">
        <color theme="9" tint="-0.24994659260841701"/>
      </top>
      <bottom style="thin">
        <color indexed="64"/>
      </bottom>
      <diagonal/>
    </border>
    <border>
      <left style="thin">
        <color indexed="64"/>
      </left>
      <right/>
      <top style="thick">
        <color theme="9" tint="-0.24994659260841701"/>
      </top>
      <bottom style="thin">
        <color indexed="64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9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ck">
        <color theme="9" tint="-0.24994659260841701"/>
      </bottom>
      <diagonal/>
    </border>
    <border>
      <left/>
      <right/>
      <top style="thin">
        <color indexed="64"/>
      </top>
      <bottom style="thick">
        <color theme="9" tint="-0.24994659260841701"/>
      </bottom>
      <diagonal/>
    </border>
    <border>
      <left/>
      <right style="thin">
        <color indexed="64"/>
      </right>
      <top style="thin">
        <color indexed="64"/>
      </top>
      <bottom style="thick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indexed="64"/>
      </top>
      <bottom style="thick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left"/>
    </xf>
    <xf numFmtId="49" fontId="9" fillId="2" borderId="0" xfId="0" applyNumberFormat="1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vertical="center"/>
    </xf>
    <xf numFmtId="49" fontId="10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9" fillId="2" borderId="0" xfId="0" applyFont="1" applyFill="1" applyAlignment="1" applyProtection="1">
      <alignment vertical="top" wrapText="1"/>
    </xf>
    <xf numFmtId="0" fontId="9" fillId="2" borderId="36" xfId="0" applyFont="1" applyFill="1" applyBorder="1" applyAlignment="1" applyProtection="1">
      <alignment horizontal="left" vertical="top" wrapText="1"/>
      <protection locked="0"/>
    </xf>
    <xf numFmtId="49" fontId="9" fillId="2" borderId="0" xfId="0" applyNumberFormat="1" applyFont="1" applyFill="1" applyAlignment="1" applyProtection="1">
      <alignment vertical="center" wrapText="1"/>
    </xf>
    <xf numFmtId="0" fontId="9" fillId="2" borderId="0" xfId="0" applyFont="1" applyFill="1" applyAlignment="1" applyProtection="1">
      <alignment wrapText="1"/>
    </xf>
    <xf numFmtId="0" fontId="9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/>
    </xf>
    <xf numFmtId="0" fontId="9" fillId="2" borderId="52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top" wrapText="1"/>
    </xf>
    <xf numFmtId="49" fontId="17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19" fillId="4" borderId="0" xfId="1" applyFont="1" applyFill="1" applyAlignment="1" applyProtection="1">
      <alignment vertical="center"/>
    </xf>
    <xf numFmtId="0" fontId="18" fillId="4" borderId="0" xfId="1" applyFill="1" applyAlignment="1" applyProtection="1">
      <alignment vertical="center"/>
    </xf>
    <xf numFmtId="0" fontId="18" fillId="0" borderId="0" xfId="1" applyAlignment="1" applyProtection="1">
      <alignment vertical="center"/>
    </xf>
    <xf numFmtId="0" fontId="18" fillId="5" borderId="0" xfId="1" applyFill="1" applyProtection="1"/>
    <xf numFmtId="0" fontId="20" fillId="5" borderId="0" xfId="1" applyFont="1" applyFill="1" applyProtection="1"/>
    <xf numFmtId="0" fontId="18" fillId="5" borderId="0" xfId="1" applyFill="1" applyBorder="1" applyProtection="1"/>
    <xf numFmtId="0" fontId="18" fillId="0" borderId="0" xfId="1" applyProtection="1"/>
    <xf numFmtId="0" fontId="20" fillId="0" borderId="0" xfId="1" applyFont="1" applyProtection="1"/>
    <xf numFmtId="4" fontId="18" fillId="6" borderId="54" xfId="1" applyNumberFormat="1" applyFill="1" applyBorder="1" applyProtection="1">
      <protection locked="0"/>
    </xf>
    <xf numFmtId="4" fontId="18" fillId="5" borderId="0" xfId="1" applyNumberFormat="1" applyFill="1" applyProtection="1"/>
    <xf numFmtId="4" fontId="20" fillId="5" borderId="0" xfId="1" applyNumberFormat="1" applyFont="1" applyFill="1" applyAlignment="1" applyProtection="1">
      <alignment horizontal="center"/>
    </xf>
    <xf numFmtId="0" fontId="20" fillId="5" borderId="0" xfId="1" applyFont="1" applyFill="1" applyBorder="1" applyAlignment="1" applyProtection="1">
      <alignment horizontal="center"/>
    </xf>
    <xf numFmtId="165" fontId="18" fillId="5" borderId="0" xfId="1" applyNumberFormat="1" applyFill="1" applyAlignment="1" applyProtection="1">
      <alignment horizontal="center"/>
    </xf>
    <xf numFmtId="0" fontId="18" fillId="5" borderId="0" xfId="1" applyFill="1" applyBorder="1" applyAlignment="1" applyProtection="1">
      <alignment horizontal="center"/>
    </xf>
    <xf numFmtId="0" fontId="21" fillId="5" borderId="0" xfId="1" applyFont="1" applyFill="1" applyProtection="1"/>
    <xf numFmtId="0" fontId="21" fillId="5" borderId="0" xfId="1" applyFont="1" applyFill="1" applyBorder="1" applyProtection="1"/>
    <xf numFmtId="0" fontId="18" fillId="6" borderId="45" xfId="1" applyFill="1" applyBorder="1" applyProtection="1">
      <protection locked="0"/>
    </xf>
    <xf numFmtId="0" fontId="18" fillId="6" borderId="43" xfId="1" applyFill="1" applyBorder="1" applyProtection="1">
      <protection locked="0"/>
    </xf>
    <xf numFmtId="0" fontId="18" fillId="6" borderId="44" xfId="1" applyFill="1" applyBorder="1" applyProtection="1">
      <protection locked="0"/>
    </xf>
    <xf numFmtId="0" fontId="18" fillId="4" borderId="0" xfId="1" applyFont="1" applyFill="1" applyAlignment="1" applyProtection="1">
      <alignment vertical="center"/>
    </xf>
    <xf numFmtId="0" fontId="18" fillId="4" borderId="0" xfId="1" applyFont="1" applyFill="1" applyBorder="1" applyAlignment="1" applyProtection="1">
      <alignment vertical="center"/>
    </xf>
    <xf numFmtId="0" fontId="23" fillId="4" borderId="0" xfId="2" applyFont="1" applyFill="1" applyAlignment="1" applyProtection="1">
      <alignment horizontal="right" vertical="center"/>
    </xf>
    <xf numFmtId="0" fontId="18" fillId="0" borderId="0" xfId="1" applyFont="1" applyAlignment="1" applyProtection="1">
      <alignment vertical="center"/>
    </xf>
    <xf numFmtId="0" fontId="18" fillId="0" borderId="0" xfId="1" applyFont="1" applyProtection="1">
      <protection locked="0"/>
    </xf>
    <xf numFmtId="0" fontId="18" fillId="0" borderId="0" xfId="1" applyProtection="1">
      <protection locked="0"/>
    </xf>
    <xf numFmtId="0" fontId="18" fillId="0" borderId="0" xfId="1" quotePrefix="1" applyFont="1" applyProtection="1">
      <protection locked="0"/>
    </xf>
    <xf numFmtId="0" fontId="24" fillId="2" borderId="0" xfId="0" applyFont="1" applyFill="1" applyAlignment="1">
      <alignment horizontal="left"/>
    </xf>
    <xf numFmtId="4" fontId="25" fillId="2" borderId="0" xfId="0" applyNumberFormat="1" applyFont="1" applyFill="1" applyAlignment="1">
      <alignment horizontal="left"/>
    </xf>
    <xf numFmtId="0" fontId="8" fillId="2" borderId="0" xfId="0" applyFont="1" applyFill="1" applyAlignment="1" applyProtection="1">
      <alignment horizontal="left" vertical="center" wrapText="1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0" fontId="9" fillId="2" borderId="9" xfId="0" applyFont="1" applyFill="1" applyBorder="1" applyAlignment="1" applyProtection="1">
      <alignment horizontal="left" vertical="top" wrapText="1"/>
      <protection locked="0"/>
    </xf>
    <xf numFmtId="49" fontId="17" fillId="2" borderId="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left" vertical="top" wrapText="1"/>
    </xf>
    <xf numFmtId="0" fontId="9" fillId="2" borderId="53" xfId="0" applyFont="1" applyFill="1" applyBorder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wrapText="1"/>
    </xf>
    <xf numFmtId="0" fontId="9" fillId="2" borderId="0" xfId="0" applyFont="1" applyFill="1" applyAlignment="1" applyProtection="1">
      <alignment horizontal="left"/>
    </xf>
    <xf numFmtId="49" fontId="9" fillId="2" borderId="7" xfId="0" applyNumberFormat="1" applyFont="1" applyFill="1" applyBorder="1" applyAlignment="1" applyProtection="1">
      <alignment horizontal="left" vertical="center"/>
    </xf>
    <xf numFmtId="49" fontId="9" fillId="2" borderId="8" xfId="0" applyNumberFormat="1" applyFont="1" applyFill="1" applyBorder="1" applyAlignment="1" applyProtection="1">
      <alignment horizontal="left" vertical="center"/>
    </xf>
    <xf numFmtId="49" fontId="9" fillId="2" borderId="9" xfId="0" applyNumberFormat="1" applyFont="1" applyFill="1" applyBorder="1" applyAlignment="1" applyProtection="1">
      <alignment horizontal="left" vertical="center"/>
    </xf>
    <xf numFmtId="0" fontId="8" fillId="2" borderId="42" xfId="0" applyFont="1" applyFill="1" applyBorder="1" applyAlignment="1" applyProtection="1">
      <alignment horizontal="left"/>
      <protection locked="0"/>
    </xf>
    <xf numFmtId="0" fontId="8" fillId="2" borderId="43" xfId="0" applyFont="1" applyFill="1" applyBorder="1" applyAlignment="1" applyProtection="1">
      <alignment horizontal="left"/>
      <protection locked="0"/>
    </xf>
    <xf numFmtId="0" fontId="8" fillId="2" borderId="44" xfId="0" applyFont="1" applyFill="1" applyBorder="1" applyAlignment="1" applyProtection="1">
      <alignment horizontal="left"/>
      <protection locked="0"/>
    </xf>
    <xf numFmtId="0" fontId="8" fillId="2" borderId="45" xfId="0" applyFont="1" applyFill="1" applyBorder="1" applyAlignment="1" applyProtection="1">
      <alignment horizontal="left"/>
      <protection locked="0"/>
    </xf>
    <xf numFmtId="0" fontId="8" fillId="2" borderId="46" xfId="0" applyFont="1" applyFill="1" applyBorder="1" applyAlignment="1" applyProtection="1">
      <alignment horizontal="left"/>
      <protection locked="0"/>
    </xf>
    <xf numFmtId="0" fontId="8" fillId="2" borderId="47" xfId="0" applyFont="1" applyFill="1" applyBorder="1" applyAlignment="1" applyProtection="1">
      <alignment horizontal="left"/>
      <protection locked="0"/>
    </xf>
    <xf numFmtId="0" fontId="8" fillId="2" borderId="48" xfId="0" applyFont="1" applyFill="1" applyBorder="1" applyAlignment="1" applyProtection="1">
      <alignment horizontal="left"/>
      <protection locked="0"/>
    </xf>
    <xf numFmtId="0" fontId="8" fillId="2" borderId="49" xfId="0" applyFont="1" applyFill="1" applyBorder="1" applyAlignment="1" applyProtection="1">
      <alignment horizontal="left"/>
      <protection locked="0"/>
    </xf>
    <xf numFmtId="0" fontId="8" fillId="2" borderId="50" xfId="0" applyFont="1" applyFill="1" applyBorder="1" applyAlignment="1" applyProtection="1">
      <alignment horizontal="left"/>
      <protection locked="0"/>
    </xf>
    <xf numFmtId="0" fontId="8" fillId="2" borderId="51" xfId="0" applyFont="1" applyFill="1" applyBorder="1" applyAlignment="1" applyProtection="1">
      <alignment horizontal="left"/>
      <protection locked="0"/>
    </xf>
    <xf numFmtId="0" fontId="9" fillId="2" borderId="35" xfId="0" applyFont="1" applyFill="1" applyBorder="1" applyAlignment="1" applyProtection="1">
      <alignment horizontal="left" vertical="top" wrapText="1"/>
    </xf>
    <xf numFmtId="49" fontId="9" fillId="2" borderId="0" xfId="0" applyNumberFormat="1" applyFont="1" applyFill="1" applyAlignment="1" applyProtection="1">
      <alignment horizontal="center" vertical="top"/>
    </xf>
    <xf numFmtId="49" fontId="11" fillId="2" borderId="10" xfId="0" applyNumberFormat="1" applyFont="1" applyFill="1" applyBorder="1" applyAlignment="1" applyProtection="1">
      <alignment horizontal="center" vertical="center"/>
      <protection locked="0"/>
    </xf>
    <xf numFmtId="49" fontId="11" fillId="2" borderId="11" xfId="0" applyNumberFormat="1" applyFont="1" applyFill="1" applyBorder="1" applyAlignment="1" applyProtection="1">
      <alignment horizontal="center" vertical="center"/>
      <protection locked="0"/>
    </xf>
    <xf numFmtId="49" fontId="11" fillId="2" borderId="12" xfId="0" applyNumberFormat="1" applyFont="1" applyFill="1" applyBorder="1" applyAlignment="1" applyProtection="1">
      <alignment horizontal="center" vertical="center"/>
      <protection locked="0"/>
    </xf>
    <xf numFmtId="49" fontId="11" fillId="2" borderId="13" xfId="0" applyNumberFormat="1" applyFont="1" applyFill="1" applyBorder="1" applyAlignment="1" applyProtection="1">
      <alignment horizontal="center" vertical="center"/>
      <protection locked="0"/>
    </xf>
    <xf numFmtId="49" fontId="11" fillId="2" borderId="14" xfId="0" applyNumberFormat="1" applyFont="1" applyFill="1" applyBorder="1" applyAlignment="1" applyProtection="1">
      <alignment horizontal="center" vertical="center"/>
      <protection locked="0"/>
    </xf>
    <xf numFmtId="49" fontId="11" fillId="2" borderId="15" xfId="0" applyNumberFormat="1" applyFont="1" applyFill="1" applyBorder="1" applyAlignment="1" applyProtection="1">
      <alignment horizontal="center" vertical="center"/>
      <protection locked="0"/>
    </xf>
    <xf numFmtId="49" fontId="12" fillId="2" borderId="10" xfId="0" applyNumberFormat="1" applyFont="1" applyFill="1" applyBorder="1" applyAlignment="1" applyProtection="1">
      <alignment horizontal="center" vertical="center"/>
      <protection locked="0"/>
    </xf>
    <xf numFmtId="49" fontId="12" fillId="2" borderId="11" xfId="0" applyNumberFormat="1" applyFont="1" applyFill="1" applyBorder="1" applyAlignment="1" applyProtection="1">
      <alignment horizontal="center" vertical="center"/>
      <protection locked="0"/>
    </xf>
    <xf numFmtId="49" fontId="12" fillId="2" borderId="12" xfId="0" applyNumberFormat="1" applyFont="1" applyFill="1" applyBorder="1" applyAlignment="1" applyProtection="1">
      <alignment horizontal="center" vertical="center"/>
      <protection locked="0"/>
    </xf>
    <xf numFmtId="49" fontId="12" fillId="2" borderId="13" xfId="0" applyNumberFormat="1" applyFont="1" applyFill="1" applyBorder="1" applyAlignment="1" applyProtection="1">
      <alignment horizontal="center" vertical="center"/>
      <protection locked="0"/>
    </xf>
    <xf numFmtId="49" fontId="12" fillId="2" borderId="14" xfId="0" applyNumberFormat="1" applyFont="1" applyFill="1" applyBorder="1" applyAlignment="1" applyProtection="1">
      <alignment horizontal="center" vertical="center"/>
      <protection locked="0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center" vertical="top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 vertical="top" wrapText="1"/>
      <protection locked="0"/>
    </xf>
    <xf numFmtId="0" fontId="9" fillId="2" borderId="17" xfId="0" applyFont="1" applyFill="1" applyBorder="1" applyAlignment="1" applyProtection="1">
      <alignment horizontal="left" vertical="top" wrapText="1"/>
      <protection locked="0"/>
    </xf>
    <xf numFmtId="0" fontId="9" fillId="2" borderId="18" xfId="0" applyFont="1" applyFill="1" applyBorder="1" applyAlignment="1" applyProtection="1">
      <alignment horizontal="left" vertical="top" wrapText="1"/>
      <protection locked="0"/>
    </xf>
    <xf numFmtId="0" fontId="8" fillId="2" borderId="30" xfId="0" applyFont="1" applyFill="1" applyBorder="1" applyAlignment="1" applyProtection="1">
      <alignment horizontal="left"/>
      <protection locked="0"/>
    </xf>
    <xf numFmtId="0" fontId="8" fillId="2" borderId="31" xfId="0" applyFont="1" applyFill="1" applyBorder="1" applyAlignment="1" applyProtection="1">
      <alignment horizontal="left"/>
      <protection locked="0"/>
    </xf>
    <xf numFmtId="0" fontId="8" fillId="2" borderId="32" xfId="0" applyFont="1" applyFill="1" applyBorder="1" applyAlignment="1" applyProtection="1">
      <alignment horizontal="left"/>
      <protection locked="0"/>
    </xf>
    <xf numFmtId="0" fontId="8" fillId="2" borderId="33" xfId="0" applyFont="1" applyFill="1" applyBorder="1" applyAlignment="1" applyProtection="1">
      <alignment horizontal="left"/>
      <protection locked="0"/>
    </xf>
    <xf numFmtId="0" fontId="8" fillId="2" borderId="34" xfId="0" applyFont="1" applyFill="1" applyBorder="1" applyAlignment="1" applyProtection="1">
      <alignment horizontal="left"/>
      <protection locked="0"/>
    </xf>
    <xf numFmtId="49" fontId="9" fillId="2" borderId="0" xfId="0" applyNumberFormat="1" applyFont="1" applyFill="1" applyBorder="1" applyAlignment="1" applyProtection="1">
      <alignment horizontal="left" vertical="center" wrapText="1"/>
    </xf>
    <xf numFmtId="0" fontId="14" fillId="3" borderId="37" xfId="0" applyFont="1" applyFill="1" applyBorder="1" applyAlignment="1" applyProtection="1">
      <alignment horizontal="center" vertical="top" wrapText="1"/>
      <protection locked="0"/>
    </xf>
    <xf numFmtId="0" fontId="14" fillId="3" borderId="38" xfId="0" applyFont="1" applyFill="1" applyBorder="1" applyAlignment="1" applyProtection="1">
      <alignment horizontal="center" vertical="top" wrapText="1"/>
      <protection locked="0"/>
    </xf>
    <xf numFmtId="0" fontId="14" fillId="3" borderId="39" xfId="0" applyFont="1" applyFill="1" applyBorder="1" applyAlignment="1" applyProtection="1">
      <alignment horizontal="center" vertical="top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4" fillId="3" borderId="21" xfId="0" applyFont="1" applyFill="1" applyBorder="1" applyAlignment="1" applyProtection="1">
      <alignment horizontal="center" vertical="center" wrapText="1"/>
      <protection locked="0"/>
    </xf>
    <xf numFmtId="0" fontId="14" fillId="3" borderId="22" xfId="0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left"/>
      <protection locked="0"/>
    </xf>
    <xf numFmtId="0" fontId="8" fillId="2" borderId="26" xfId="0" applyFont="1" applyFill="1" applyBorder="1" applyAlignment="1" applyProtection="1">
      <alignment horizontal="left"/>
      <protection locked="0"/>
    </xf>
    <xf numFmtId="0" fontId="8" fillId="2" borderId="27" xfId="0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4" fillId="3" borderId="23" xfId="0" applyNumberFormat="1" applyFont="1" applyFill="1" applyBorder="1" applyAlignment="1" applyProtection="1">
      <alignment horizontal="center" vertical="center"/>
      <protection locked="0"/>
    </xf>
    <xf numFmtId="49" fontId="14" fillId="3" borderId="21" xfId="0" applyNumberFormat="1" applyFont="1" applyFill="1" applyBorder="1" applyAlignment="1" applyProtection="1">
      <alignment horizontal="center" vertical="center"/>
      <protection locked="0"/>
    </xf>
    <xf numFmtId="49" fontId="14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left"/>
      <protection locked="0"/>
    </xf>
    <xf numFmtId="0" fontId="8" fillId="2" borderId="29" xfId="0" applyFont="1" applyFill="1" applyBorder="1" applyAlignment="1" applyProtection="1">
      <alignment horizontal="left"/>
      <protection locked="0"/>
    </xf>
    <xf numFmtId="49" fontId="14" fillId="3" borderId="40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38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41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top" wrapText="1"/>
    </xf>
    <xf numFmtId="0" fontId="8" fillId="2" borderId="7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4" fontId="8" fillId="2" borderId="4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right" vertical="center"/>
    </xf>
    <xf numFmtId="49" fontId="8" fillId="2" borderId="6" xfId="0" applyNumberFormat="1" applyFont="1" applyFill="1" applyBorder="1" applyAlignment="1">
      <alignment horizontal="right" vertical="center"/>
    </xf>
    <xf numFmtId="4" fontId="24" fillId="2" borderId="4" xfId="0" applyNumberFormat="1" applyFont="1" applyFill="1" applyBorder="1" applyAlignment="1">
      <alignment horizontal="right" vertical="center"/>
    </xf>
    <xf numFmtId="49" fontId="24" fillId="2" borderId="5" xfId="0" applyNumberFormat="1" applyFont="1" applyFill="1" applyBorder="1" applyAlignment="1">
      <alignment horizontal="right" vertical="center"/>
    </xf>
    <xf numFmtId="49" fontId="24" fillId="2" borderId="6" xfId="0" applyNumberFormat="1" applyFont="1" applyFill="1" applyBorder="1" applyAlignment="1">
      <alignment horizontal="right" vertical="center"/>
    </xf>
    <xf numFmtId="0" fontId="14" fillId="2" borderId="16" xfId="0" applyFont="1" applyFill="1" applyBorder="1" applyAlignment="1" applyProtection="1">
      <alignment horizontal="left" vertical="center" wrapText="1"/>
    </xf>
    <xf numFmtId="0" fontId="14" fillId="2" borderId="17" xfId="0" applyFont="1" applyFill="1" applyBorder="1" applyAlignment="1" applyProtection="1">
      <alignment horizontal="left" vertical="center" wrapText="1"/>
    </xf>
    <xf numFmtId="0" fontId="14" fillId="2" borderId="18" xfId="0" applyFont="1" applyFill="1" applyBorder="1" applyAlignment="1" applyProtection="1">
      <alignment horizontal="left" vertical="center" wrapText="1"/>
    </xf>
  </cellXfs>
  <cellStyles count="3">
    <cellStyle name="Hiperłącze 2" xfId="2" xr:uid="{CD809B72-3FCB-4826-9C86-AC31F705BE6D}"/>
    <cellStyle name="Normalny" xfId="0" builtinId="0"/>
    <cellStyle name="Normalny 2" xfId="1" xr:uid="{EA607501-4206-4AE1-9CE2-2038EA19AD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2.5/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B1:N134"/>
  <sheetViews>
    <sheetView tabSelected="1" zoomScale="85" zoomScaleNormal="85" workbookViewId="0">
      <selection activeCell="Z70" sqref="Z70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4" s="1" customFormat="1" ht="5.25" customHeight="1" x14ac:dyDescent="0.2"/>
    <row r="2" spans="2:14" s="11" customFormat="1" ht="17.100000000000001" customHeight="1" thickBot="1" x14ac:dyDescent="0.25">
      <c r="I2" s="80" t="s">
        <v>100</v>
      </c>
      <c r="J2" s="80"/>
      <c r="K2" s="80"/>
      <c r="L2" s="80"/>
      <c r="M2" s="12"/>
      <c r="N2" s="12"/>
    </row>
    <row r="3" spans="2:14" s="11" customFormat="1" ht="58.15" customHeight="1" thickBot="1" x14ac:dyDescent="0.25">
      <c r="B3" s="130"/>
      <c r="C3" s="131"/>
      <c r="D3" s="131"/>
      <c r="E3" s="132"/>
    </row>
    <row r="4" spans="2:14" s="11" customFormat="1" ht="2.65" customHeight="1" thickBot="1" x14ac:dyDescent="0.25">
      <c r="B4" s="133"/>
      <c r="C4" s="133"/>
      <c r="D4" s="133"/>
      <c r="E4" s="13"/>
    </row>
    <row r="5" spans="2:14" s="11" customFormat="1" ht="60" customHeight="1" thickBot="1" x14ac:dyDescent="0.25">
      <c r="B5" s="130"/>
      <c r="C5" s="131"/>
      <c r="D5" s="131"/>
      <c r="E5" s="132"/>
    </row>
    <row r="6" spans="2:14" s="11" customFormat="1" ht="2.65" customHeight="1" thickBot="1" x14ac:dyDescent="0.25">
      <c r="B6" s="133"/>
      <c r="C6" s="133"/>
      <c r="D6" s="133"/>
      <c r="E6" s="13"/>
    </row>
    <row r="7" spans="2:14" s="11" customFormat="1" ht="58.9" customHeight="1" thickBot="1" x14ac:dyDescent="0.25">
      <c r="B7" s="130"/>
      <c r="C7" s="131"/>
      <c r="D7" s="131"/>
      <c r="E7" s="132"/>
    </row>
    <row r="8" spans="2:14" s="11" customFormat="1" ht="5.25" customHeight="1" x14ac:dyDescent="0.2">
      <c r="B8" s="14"/>
      <c r="C8" s="14"/>
      <c r="D8" s="14"/>
      <c r="H8" s="81"/>
      <c r="I8" s="82"/>
      <c r="K8" s="87"/>
      <c r="L8" s="88"/>
    </row>
    <row r="9" spans="2:14" s="11" customFormat="1" ht="4.1500000000000004" customHeight="1" x14ac:dyDescent="0.2">
      <c r="H9" s="83"/>
      <c r="I9" s="84"/>
      <c r="K9" s="89"/>
      <c r="L9" s="90"/>
    </row>
    <row r="10" spans="2:14" s="11" customFormat="1" ht="6.95" customHeight="1" x14ac:dyDescent="0.2">
      <c r="B10" s="93" t="s">
        <v>117</v>
      </c>
      <c r="C10" s="93"/>
      <c r="D10" s="93"/>
      <c r="E10" s="93"/>
      <c r="H10" s="83"/>
      <c r="I10" s="84"/>
      <c r="K10" s="89"/>
      <c r="L10" s="90"/>
    </row>
    <row r="11" spans="2:14" s="11" customFormat="1" ht="12.4" customHeight="1" thickBot="1" x14ac:dyDescent="0.25">
      <c r="B11" s="93"/>
      <c r="C11" s="93"/>
      <c r="D11" s="93"/>
      <c r="E11" s="93"/>
      <c r="G11" s="15" t="s">
        <v>101</v>
      </c>
      <c r="H11" s="85"/>
      <c r="I11" s="86"/>
      <c r="J11" s="15" t="s">
        <v>118</v>
      </c>
      <c r="K11" s="91"/>
      <c r="L11" s="92"/>
      <c r="M11" s="15"/>
    </row>
    <row r="12" spans="2:14" s="11" customFormat="1" ht="7.9" customHeight="1" x14ac:dyDescent="0.2">
      <c r="B12" s="93"/>
      <c r="C12" s="93"/>
      <c r="D12" s="93"/>
      <c r="E12" s="93"/>
      <c r="G12" s="15"/>
      <c r="H12" s="15"/>
      <c r="I12" s="15"/>
      <c r="J12" s="15"/>
      <c r="K12" s="15"/>
      <c r="L12" s="15"/>
      <c r="M12" s="15"/>
    </row>
    <row r="13" spans="2:14" s="1" customFormat="1" ht="20.25" customHeight="1" x14ac:dyDescent="0.2"/>
    <row r="14" spans="2:14" s="1" customFormat="1" ht="24" customHeight="1" x14ac:dyDescent="0.2">
      <c r="E14" s="118" t="s">
        <v>102</v>
      </c>
      <c r="F14" s="118"/>
      <c r="G14" s="118"/>
    </row>
    <row r="15" spans="2:14" s="1" customFormat="1" ht="20.85" customHeight="1" x14ac:dyDescent="0.2">
      <c r="B15" s="116" t="s">
        <v>103</v>
      </c>
      <c r="C15" s="116"/>
      <c r="D15" s="116"/>
      <c r="E15" s="116"/>
      <c r="F15" s="116"/>
      <c r="G15" s="116"/>
      <c r="H15" s="116"/>
      <c r="I15" s="116"/>
    </row>
    <row r="16" spans="2:14" s="1" customFormat="1" ht="2.65" customHeight="1" x14ac:dyDescent="0.2"/>
    <row r="17" spans="2:13" s="1" customFormat="1" ht="20.85" customHeight="1" x14ac:dyDescent="0.2">
      <c r="B17" s="116" t="s">
        <v>104</v>
      </c>
      <c r="C17" s="116"/>
      <c r="D17" s="116"/>
      <c r="E17" s="116"/>
      <c r="F17" s="116"/>
      <c r="G17" s="116"/>
      <c r="H17" s="116"/>
      <c r="I17" s="116"/>
    </row>
    <row r="18" spans="2:13" s="1" customFormat="1" ht="2.65" customHeight="1" x14ac:dyDescent="0.2"/>
    <row r="19" spans="2:13" s="1" customFormat="1" ht="20.85" customHeight="1" x14ac:dyDescent="0.2">
      <c r="B19" s="116" t="s">
        <v>105</v>
      </c>
      <c r="C19" s="116"/>
      <c r="D19" s="116"/>
      <c r="E19" s="116"/>
      <c r="F19" s="116"/>
      <c r="G19" s="116"/>
      <c r="H19" s="116"/>
      <c r="I19" s="116"/>
    </row>
    <row r="20" spans="2:13" s="1" customFormat="1" ht="2.65" customHeight="1" x14ac:dyDescent="0.2"/>
    <row r="21" spans="2:13" s="1" customFormat="1" ht="20.85" customHeight="1" x14ac:dyDescent="0.2">
      <c r="B21" s="116" t="s">
        <v>106</v>
      </c>
      <c r="C21" s="116"/>
      <c r="D21" s="116"/>
      <c r="E21" s="116"/>
      <c r="F21" s="116"/>
      <c r="G21" s="116"/>
      <c r="H21" s="116"/>
      <c r="I21" s="116"/>
    </row>
    <row r="22" spans="2:13" s="1" customFormat="1" ht="50.1" customHeight="1" x14ac:dyDescent="0.2">
      <c r="B22" s="113" t="s">
        <v>107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2:13" s="1" customFormat="1" ht="2.65" customHeight="1" x14ac:dyDescent="0.2"/>
    <row r="24" spans="2:13" s="1" customFormat="1" ht="50.1" customHeight="1" x14ac:dyDescent="0.2">
      <c r="B24" s="114" t="str">
        <f xml:space="preserve"> "1.  Za wykonanie przedmiotu zamówienia w tym Pakiecie oferujemy następujące wynagrodzenie brutto: " &amp; TEXT(F75,"#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</row>
    <row r="25" spans="2:13" s="1" customFormat="1" ht="28.7" customHeight="1" x14ac:dyDescent="0.25">
      <c r="B25" s="54" t="s">
        <v>157</v>
      </c>
    </row>
    <row r="26" spans="2:13" s="1" customFormat="1" ht="3.2" customHeight="1" x14ac:dyDescent="0.2"/>
    <row r="27" spans="2:13" s="1" customFormat="1" ht="18.2" customHeight="1" x14ac:dyDescent="0.2">
      <c r="B27" s="116" t="s">
        <v>108</v>
      </c>
      <c r="C27" s="116"/>
      <c r="D27" s="116"/>
      <c r="E27" s="116"/>
      <c r="F27" s="116"/>
      <c r="G27" s="116"/>
      <c r="H27" s="116"/>
      <c r="I27" s="116"/>
      <c r="J27" s="116"/>
      <c r="K27" s="116"/>
    </row>
    <row r="28" spans="2:13" s="1" customFormat="1" ht="5.25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29" t="s">
        <v>10</v>
      </c>
      <c r="M29" s="129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612</v>
      </c>
      <c r="H30" s="10">
        <v>0</v>
      </c>
      <c r="I30" s="9">
        <f>ROUND(G30* H30,2)</f>
        <v>0</v>
      </c>
      <c r="J30" s="5">
        <v>8</v>
      </c>
      <c r="K30" s="9">
        <f>ROUND(I30* J30/100,2)</f>
        <v>0</v>
      </c>
      <c r="L30" s="119">
        <f>ROUND(I30+ K30,2)</f>
        <v>0</v>
      </c>
      <c r="M30" s="120"/>
    </row>
    <row r="31" spans="2:13" s="1" customFormat="1" ht="3.2" customHeight="1" x14ac:dyDescent="0.2"/>
    <row r="32" spans="2:13" s="1" customFormat="1" ht="18.2" customHeight="1" x14ac:dyDescent="0.2">
      <c r="B32" s="116" t="s">
        <v>109</v>
      </c>
      <c r="C32" s="116"/>
      <c r="D32" s="116"/>
      <c r="E32" s="116"/>
      <c r="F32" s="116"/>
      <c r="G32" s="116"/>
      <c r="H32" s="116"/>
      <c r="I32" s="116"/>
      <c r="J32" s="116"/>
      <c r="K32" s="116"/>
    </row>
    <row r="33" spans="2:13" s="1" customFormat="1" ht="5.25" customHeight="1" x14ac:dyDescent="0.2"/>
    <row r="34" spans="2:13" s="1" customFormat="1" ht="45.4" customHeight="1" x14ac:dyDescent="0.2">
      <c r="B34" s="2" t="s">
        <v>0</v>
      </c>
      <c r="C34" s="3" t="s">
        <v>1</v>
      </c>
      <c r="D34" s="4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3" t="s">
        <v>7</v>
      </c>
      <c r="J34" s="4" t="s">
        <v>8</v>
      </c>
      <c r="K34" s="4" t="s">
        <v>9</v>
      </c>
      <c r="L34" s="129" t="s">
        <v>10</v>
      </c>
      <c r="M34" s="129"/>
    </row>
    <row r="35" spans="2:13" s="1" customFormat="1" ht="19.7" customHeight="1" x14ac:dyDescent="0.2">
      <c r="B35" s="5">
        <v>2</v>
      </c>
      <c r="C35" s="6" t="s">
        <v>11</v>
      </c>
      <c r="D35" s="6" t="s">
        <v>12</v>
      </c>
      <c r="E35" s="7" t="s">
        <v>13</v>
      </c>
      <c r="F35" s="6" t="s">
        <v>14</v>
      </c>
      <c r="G35" s="8">
        <v>3504</v>
      </c>
      <c r="H35" s="10">
        <v>0</v>
      </c>
      <c r="I35" s="9">
        <f>ROUND(G35* H35,2)</f>
        <v>0</v>
      </c>
      <c r="J35" s="5">
        <v>8</v>
      </c>
      <c r="K35" s="9">
        <f>ROUND(I35* J35/100,2)</f>
        <v>0</v>
      </c>
      <c r="L35" s="119">
        <f>ROUND(I35+ K35,2)</f>
        <v>0</v>
      </c>
      <c r="M35" s="120"/>
    </row>
    <row r="36" spans="2:13" s="1" customFormat="1" ht="3.2" customHeight="1" x14ac:dyDescent="0.2"/>
    <row r="37" spans="2:13" s="1" customFormat="1" ht="18.2" customHeight="1" x14ac:dyDescent="0.2">
      <c r="B37" s="116" t="s">
        <v>110</v>
      </c>
      <c r="C37" s="116"/>
      <c r="D37" s="116"/>
      <c r="E37" s="116"/>
      <c r="F37" s="116"/>
      <c r="G37" s="116"/>
      <c r="H37" s="116"/>
      <c r="I37" s="116"/>
      <c r="J37" s="116"/>
      <c r="K37" s="116"/>
    </row>
    <row r="38" spans="2:13" s="1" customFormat="1" ht="5.25" customHeight="1" x14ac:dyDescent="0.2"/>
    <row r="39" spans="2:13" s="1" customFormat="1" ht="45.4" customHeight="1" x14ac:dyDescent="0.2">
      <c r="B39" s="2" t="s">
        <v>0</v>
      </c>
      <c r="C39" s="3" t="s">
        <v>1</v>
      </c>
      <c r="D39" s="4" t="s">
        <v>2</v>
      </c>
      <c r="E39" s="4" t="s">
        <v>3</v>
      </c>
      <c r="F39" s="4" t="s">
        <v>4</v>
      </c>
      <c r="G39" s="4" t="s">
        <v>5</v>
      </c>
      <c r="H39" s="4" t="s">
        <v>6</v>
      </c>
      <c r="I39" s="3" t="s">
        <v>7</v>
      </c>
      <c r="J39" s="4" t="s">
        <v>8</v>
      </c>
      <c r="K39" s="4" t="s">
        <v>9</v>
      </c>
      <c r="L39" s="129" t="s">
        <v>10</v>
      </c>
      <c r="M39" s="129"/>
    </row>
    <row r="40" spans="2:13" s="1" customFormat="1" ht="19.7" customHeight="1" x14ac:dyDescent="0.2">
      <c r="B40" s="5">
        <v>3</v>
      </c>
      <c r="C40" s="6" t="s">
        <v>11</v>
      </c>
      <c r="D40" s="6" t="s">
        <v>12</v>
      </c>
      <c r="E40" s="7" t="s">
        <v>13</v>
      </c>
      <c r="F40" s="6" t="s">
        <v>14</v>
      </c>
      <c r="G40" s="8">
        <v>852</v>
      </c>
      <c r="H40" s="10">
        <v>0</v>
      </c>
      <c r="I40" s="9">
        <f>ROUND(G40* H40,2)</f>
        <v>0</v>
      </c>
      <c r="J40" s="5">
        <v>8</v>
      </c>
      <c r="K40" s="9">
        <f>ROUND(I40* J40/100,2)</f>
        <v>0</v>
      </c>
      <c r="L40" s="119">
        <f>ROUND(I40+ K40,2)</f>
        <v>0</v>
      </c>
      <c r="M40" s="120"/>
    </row>
    <row r="41" spans="2:13" s="1" customFormat="1" ht="3.2" customHeight="1" x14ac:dyDescent="0.2"/>
    <row r="42" spans="2:13" s="1" customFormat="1" ht="18.2" customHeight="1" x14ac:dyDescent="0.2">
      <c r="B42" s="116" t="s">
        <v>111</v>
      </c>
      <c r="C42" s="116"/>
      <c r="D42" s="116"/>
      <c r="E42" s="116"/>
      <c r="F42" s="116"/>
      <c r="G42" s="116"/>
      <c r="H42" s="116"/>
      <c r="I42" s="116"/>
      <c r="J42" s="116"/>
      <c r="K42" s="116"/>
    </row>
    <row r="43" spans="2:13" s="1" customFormat="1" ht="5.25" customHeight="1" x14ac:dyDescent="0.2"/>
    <row r="44" spans="2:13" s="1" customFormat="1" ht="45.4" customHeight="1" x14ac:dyDescent="0.2">
      <c r="B44" s="2" t="s">
        <v>0</v>
      </c>
      <c r="C44" s="3" t="s">
        <v>1</v>
      </c>
      <c r="D44" s="4" t="s">
        <v>2</v>
      </c>
      <c r="E44" s="4" t="s">
        <v>3</v>
      </c>
      <c r="F44" s="4" t="s">
        <v>4</v>
      </c>
      <c r="G44" s="4" t="s">
        <v>5</v>
      </c>
      <c r="H44" s="4" t="s">
        <v>6</v>
      </c>
      <c r="I44" s="3" t="s">
        <v>7</v>
      </c>
      <c r="J44" s="4" t="s">
        <v>8</v>
      </c>
      <c r="K44" s="4" t="s">
        <v>9</v>
      </c>
      <c r="L44" s="129" t="s">
        <v>10</v>
      </c>
      <c r="M44" s="129"/>
    </row>
    <row r="45" spans="2:13" s="1" customFormat="1" ht="19.7" customHeight="1" x14ac:dyDescent="0.2">
      <c r="B45" s="5">
        <v>4</v>
      </c>
      <c r="C45" s="6" t="s">
        <v>11</v>
      </c>
      <c r="D45" s="6" t="s">
        <v>12</v>
      </c>
      <c r="E45" s="7" t="s">
        <v>13</v>
      </c>
      <c r="F45" s="6" t="s">
        <v>14</v>
      </c>
      <c r="G45" s="8">
        <v>470</v>
      </c>
      <c r="H45" s="10">
        <v>0</v>
      </c>
      <c r="I45" s="9">
        <f>ROUND(G45* H45,2)</f>
        <v>0</v>
      </c>
      <c r="J45" s="5">
        <v>8</v>
      </c>
      <c r="K45" s="9">
        <f>ROUND(I45* J45/100,2)</f>
        <v>0</v>
      </c>
      <c r="L45" s="119">
        <f>ROUND(I45+ K45,2)</f>
        <v>0</v>
      </c>
      <c r="M45" s="120"/>
    </row>
    <row r="46" spans="2:13" s="1" customFormat="1" ht="9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129" t="s">
        <v>10</v>
      </c>
      <c r="M47" s="129"/>
    </row>
    <row r="48" spans="2:13" s="1" customFormat="1" ht="28.7" customHeight="1" x14ac:dyDescent="0.2">
      <c r="B48" s="5">
        <v>5</v>
      </c>
      <c r="C48" s="6" t="s">
        <v>15</v>
      </c>
      <c r="D48" s="6" t="s">
        <v>16</v>
      </c>
      <c r="E48" s="7" t="s">
        <v>17</v>
      </c>
      <c r="F48" s="6" t="s">
        <v>18</v>
      </c>
      <c r="G48" s="8">
        <v>17</v>
      </c>
      <c r="H48" s="10">
        <v>0</v>
      </c>
      <c r="I48" s="9">
        <f t="shared" ref="I48:I72" si="0">ROUND(G48* H48,2)</f>
        <v>0</v>
      </c>
      <c r="J48" s="5">
        <v>8</v>
      </c>
      <c r="K48" s="9">
        <f t="shared" ref="K48:K72" si="1">ROUND(I48* J48/100,2)</f>
        <v>0</v>
      </c>
      <c r="L48" s="119">
        <f t="shared" ref="L48:L72" si="2">ROUND(I48+ K48,2)</f>
        <v>0</v>
      </c>
      <c r="M48" s="120"/>
    </row>
    <row r="49" spans="2:13" s="1" customFormat="1" ht="38.85" customHeight="1" x14ac:dyDescent="0.2">
      <c r="B49" s="5">
        <v>6</v>
      </c>
      <c r="C49" s="6" t="s">
        <v>19</v>
      </c>
      <c r="D49" s="6" t="s">
        <v>20</v>
      </c>
      <c r="E49" s="7" t="s">
        <v>21</v>
      </c>
      <c r="F49" s="6" t="s">
        <v>22</v>
      </c>
      <c r="G49" s="8">
        <v>2</v>
      </c>
      <c r="H49" s="10">
        <v>0</v>
      </c>
      <c r="I49" s="9">
        <f t="shared" si="0"/>
        <v>0</v>
      </c>
      <c r="J49" s="5">
        <v>8</v>
      </c>
      <c r="K49" s="9">
        <f t="shared" si="1"/>
        <v>0</v>
      </c>
      <c r="L49" s="119">
        <f t="shared" si="2"/>
        <v>0</v>
      </c>
      <c r="M49" s="120"/>
    </row>
    <row r="50" spans="2:13" s="1" customFormat="1" ht="19.7" customHeight="1" x14ac:dyDescent="0.2">
      <c r="B50" s="5">
        <v>7</v>
      </c>
      <c r="C50" s="6" t="s">
        <v>23</v>
      </c>
      <c r="D50" s="6" t="s">
        <v>24</v>
      </c>
      <c r="E50" s="7" t="s">
        <v>25</v>
      </c>
      <c r="F50" s="6" t="s">
        <v>26</v>
      </c>
      <c r="G50" s="8">
        <v>16.27</v>
      </c>
      <c r="H50" s="10">
        <v>0</v>
      </c>
      <c r="I50" s="9">
        <f t="shared" si="0"/>
        <v>0</v>
      </c>
      <c r="J50" s="5">
        <v>8</v>
      </c>
      <c r="K50" s="9">
        <f t="shared" si="1"/>
        <v>0</v>
      </c>
      <c r="L50" s="119">
        <f t="shared" si="2"/>
        <v>0</v>
      </c>
      <c r="M50" s="120"/>
    </row>
    <row r="51" spans="2:13" s="1" customFormat="1" ht="28.7" customHeight="1" x14ac:dyDescent="0.2">
      <c r="B51" s="5">
        <v>8</v>
      </c>
      <c r="C51" s="6" t="s">
        <v>27</v>
      </c>
      <c r="D51" s="6" t="s">
        <v>28</v>
      </c>
      <c r="E51" s="7" t="s">
        <v>29</v>
      </c>
      <c r="F51" s="6" t="s">
        <v>26</v>
      </c>
      <c r="G51" s="8">
        <v>22.44</v>
      </c>
      <c r="H51" s="10">
        <v>0</v>
      </c>
      <c r="I51" s="9">
        <f t="shared" si="0"/>
        <v>0</v>
      </c>
      <c r="J51" s="5">
        <v>8</v>
      </c>
      <c r="K51" s="9">
        <f t="shared" si="1"/>
        <v>0</v>
      </c>
      <c r="L51" s="119">
        <f t="shared" si="2"/>
        <v>0</v>
      </c>
      <c r="M51" s="120"/>
    </row>
    <row r="52" spans="2:13" s="1" customFormat="1" ht="19.7" customHeight="1" x14ac:dyDescent="0.2">
      <c r="B52" s="5">
        <v>9</v>
      </c>
      <c r="C52" s="6" t="s">
        <v>30</v>
      </c>
      <c r="D52" s="6" t="s">
        <v>31</v>
      </c>
      <c r="E52" s="7" t="s">
        <v>32</v>
      </c>
      <c r="F52" s="6" t="s">
        <v>33</v>
      </c>
      <c r="G52" s="8">
        <v>3.6</v>
      </c>
      <c r="H52" s="10">
        <v>0</v>
      </c>
      <c r="I52" s="9">
        <f t="shared" si="0"/>
        <v>0</v>
      </c>
      <c r="J52" s="5">
        <v>8</v>
      </c>
      <c r="K52" s="9">
        <f t="shared" si="1"/>
        <v>0</v>
      </c>
      <c r="L52" s="119">
        <f t="shared" si="2"/>
        <v>0</v>
      </c>
      <c r="M52" s="120"/>
    </row>
    <row r="53" spans="2:13" s="1" customFormat="1" ht="19.7" customHeight="1" x14ac:dyDescent="0.2">
      <c r="B53" s="5">
        <v>10</v>
      </c>
      <c r="C53" s="6" t="s">
        <v>34</v>
      </c>
      <c r="D53" s="6" t="s">
        <v>35</v>
      </c>
      <c r="E53" s="7" t="s">
        <v>36</v>
      </c>
      <c r="F53" s="6" t="s">
        <v>33</v>
      </c>
      <c r="G53" s="8">
        <v>0.32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119">
        <f t="shared" si="2"/>
        <v>0</v>
      </c>
      <c r="M53" s="120"/>
    </row>
    <row r="54" spans="2:13" s="1" customFormat="1" ht="28.7" customHeight="1" x14ac:dyDescent="0.2">
      <c r="B54" s="5">
        <v>11</v>
      </c>
      <c r="C54" s="6" t="s">
        <v>37</v>
      </c>
      <c r="D54" s="6" t="s">
        <v>38</v>
      </c>
      <c r="E54" s="7" t="s">
        <v>39</v>
      </c>
      <c r="F54" s="6" t="s">
        <v>33</v>
      </c>
      <c r="G54" s="8">
        <v>0.9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119">
        <f t="shared" si="2"/>
        <v>0</v>
      </c>
      <c r="M54" s="120"/>
    </row>
    <row r="55" spans="2:13" s="1" customFormat="1" ht="19.7" customHeight="1" x14ac:dyDescent="0.2">
      <c r="B55" s="5">
        <v>12</v>
      </c>
      <c r="C55" s="6" t="s">
        <v>40</v>
      </c>
      <c r="D55" s="6" t="s">
        <v>41</v>
      </c>
      <c r="E55" s="7" t="s">
        <v>42</v>
      </c>
      <c r="F55" s="6" t="s">
        <v>33</v>
      </c>
      <c r="G55" s="8">
        <v>12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119">
        <f t="shared" si="2"/>
        <v>0</v>
      </c>
      <c r="M55" s="120"/>
    </row>
    <row r="56" spans="2:13" s="1" customFormat="1" ht="19.7" customHeight="1" x14ac:dyDescent="0.2">
      <c r="B56" s="5">
        <v>13</v>
      </c>
      <c r="C56" s="6" t="s">
        <v>43</v>
      </c>
      <c r="D56" s="6" t="s">
        <v>44</v>
      </c>
      <c r="E56" s="7" t="s">
        <v>45</v>
      </c>
      <c r="F56" s="6" t="s">
        <v>33</v>
      </c>
      <c r="G56" s="8">
        <v>4.82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19">
        <f t="shared" si="2"/>
        <v>0</v>
      </c>
      <c r="M56" s="120"/>
    </row>
    <row r="57" spans="2:13" s="1" customFormat="1" ht="28.7" customHeight="1" x14ac:dyDescent="0.2">
      <c r="B57" s="5">
        <v>14</v>
      </c>
      <c r="C57" s="6" t="s">
        <v>46</v>
      </c>
      <c r="D57" s="6" t="s">
        <v>47</v>
      </c>
      <c r="E57" s="7" t="s">
        <v>48</v>
      </c>
      <c r="F57" s="6" t="s">
        <v>22</v>
      </c>
      <c r="G57" s="8">
        <v>24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19">
        <f t="shared" si="2"/>
        <v>0</v>
      </c>
      <c r="M57" s="120"/>
    </row>
    <row r="58" spans="2:13" s="1" customFormat="1" ht="28.7" customHeight="1" x14ac:dyDescent="0.2">
      <c r="B58" s="5">
        <v>15</v>
      </c>
      <c r="C58" s="6" t="s">
        <v>49</v>
      </c>
      <c r="D58" s="6" t="s">
        <v>50</v>
      </c>
      <c r="E58" s="7" t="s">
        <v>51</v>
      </c>
      <c r="F58" s="6" t="s">
        <v>22</v>
      </c>
      <c r="G58" s="8">
        <v>28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19">
        <f t="shared" si="2"/>
        <v>0</v>
      </c>
      <c r="M58" s="120"/>
    </row>
    <row r="59" spans="2:13" s="1" customFormat="1" ht="28.7" customHeight="1" x14ac:dyDescent="0.2">
      <c r="B59" s="5">
        <v>16</v>
      </c>
      <c r="C59" s="6" t="s">
        <v>52</v>
      </c>
      <c r="D59" s="6" t="s">
        <v>53</v>
      </c>
      <c r="E59" s="7" t="s">
        <v>54</v>
      </c>
      <c r="F59" s="6" t="s">
        <v>22</v>
      </c>
      <c r="G59" s="8">
        <v>1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19">
        <f t="shared" si="2"/>
        <v>0</v>
      </c>
      <c r="M59" s="120"/>
    </row>
    <row r="60" spans="2:13" s="1" customFormat="1" ht="19.7" customHeight="1" x14ac:dyDescent="0.2">
      <c r="B60" s="5">
        <v>17</v>
      </c>
      <c r="C60" s="6" t="s">
        <v>55</v>
      </c>
      <c r="D60" s="6" t="s">
        <v>56</v>
      </c>
      <c r="E60" s="7" t="s">
        <v>57</v>
      </c>
      <c r="F60" s="6" t="s">
        <v>22</v>
      </c>
      <c r="G60" s="8">
        <v>0.4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19">
        <f t="shared" si="2"/>
        <v>0</v>
      </c>
      <c r="M60" s="120"/>
    </row>
    <row r="61" spans="2:13" s="1" customFormat="1" ht="19.7" customHeight="1" x14ac:dyDescent="0.2">
      <c r="B61" s="5">
        <v>18</v>
      </c>
      <c r="C61" s="6" t="s">
        <v>58</v>
      </c>
      <c r="D61" s="6" t="s">
        <v>59</v>
      </c>
      <c r="E61" s="7" t="s">
        <v>60</v>
      </c>
      <c r="F61" s="6" t="s">
        <v>22</v>
      </c>
      <c r="G61" s="8">
        <v>32.76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19">
        <f t="shared" si="2"/>
        <v>0</v>
      </c>
      <c r="M61" s="120"/>
    </row>
    <row r="62" spans="2:13" s="1" customFormat="1" ht="19.7" customHeight="1" x14ac:dyDescent="0.2">
      <c r="B62" s="5">
        <v>19</v>
      </c>
      <c r="C62" s="6" t="s">
        <v>61</v>
      </c>
      <c r="D62" s="6" t="s">
        <v>62</v>
      </c>
      <c r="E62" s="7" t="s">
        <v>63</v>
      </c>
      <c r="F62" s="6" t="s">
        <v>64</v>
      </c>
      <c r="G62" s="8">
        <v>10</v>
      </c>
      <c r="H62" s="10">
        <v>0</v>
      </c>
      <c r="I62" s="9">
        <f t="shared" si="0"/>
        <v>0</v>
      </c>
      <c r="J62" s="5">
        <v>23</v>
      </c>
      <c r="K62" s="9">
        <f t="shared" si="1"/>
        <v>0</v>
      </c>
      <c r="L62" s="119">
        <f t="shared" si="2"/>
        <v>0</v>
      </c>
      <c r="M62" s="120"/>
    </row>
    <row r="63" spans="2:13" s="1" customFormat="1" ht="19.7" customHeight="1" x14ac:dyDescent="0.2">
      <c r="B63" s="5">
        <v>20</v>
      </c>
      <c r="C63" s="6" t="s">
        <v>65</v>
      </c>
      <c r="D63" s="6" t="s">
        <v>66</v>
      </c>
      <c r="E63" s="7" t="s">
        <v>67</v>
      </c>
      <c r="F63" s="6" t="s">
        <v>68</v>
      </c>
      <c r="G63" s="8">
        <v>70</v>
      </c>
      <c r="H63" s="10">
        <v>0</v>
      </c>
      <c r="I63" s="9">
        <f t="shared" si="0"/>
        <v>0</v>
      </c>
      <c r="J63" s="5">
        <v>23</v>
      </c>
      <c r="K63" s="9">
        <f t="shared" si="1"/>
        <v>0</v>
      </c>
      <c r="L63" s="119">
        <f t="shared" si="2"/>
        <v>0</v>
      </c>
      <c r="M63" s="120"/>
    </row>
    <row r="64" spans="2:13" s="1" customFormat="1" ht="19.7" customHeight="1" x14ac:dyDescent="0.2">
      <c r="B64" s="5">
        <v>21</v>
      </c>
      <c r="C64" s="6" t="s">
        <v>69</v>
      </c>
      <c r="D64" s="6" t="s">
        <v>70</v>
      </c>
      <c r="E64" s="7" t="s">
        <v>71</v>
      </c>
      <c r="F64" s="6" t="s">
        <v>72</v>
      </c>
      <c r="G64" s="8">
        <v>13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19">
        <f t="shared" si="2"/>
        <v>0</v>
      </c>
      <c r="M64" s="120"/>
    </row>
    <row r="65" spans="2:13" s="1" customFormat="1" ht="28.7" customHeight="1" x14ac:dyDescent="0.2">
      <c r="B65" s="5">
        <v>22</v>
      </c>
      <c r="C65" s="6" t="s">
        <v>73</v>
      </c>
      <c r="D65" s="6" t="s">
        <v>74</v>
      </c>
      <c r="E65" s="7" t="s">
        <v>75</v>
      </c>
      <c r="F65" s="6" t="s">
        <v>72</v>
      </c>
      <c r="G65" s="8">
        <v>4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19">
        <f t="shared" si="2"/>
        <v>0</v>
      </c>
      <c r="M65" s="120"/>
    </row>
    <row r="66" spans="2:13" s="1" customFormat="1" ht="28.7" customHeight="1" x14ac:dyDescent="0.2">
      <c r="B66" s="5">
        <v>23</v>
      </c>
      <c r="C66" s="6" t="s">
        <v>76</v>
      </c>
      <c r="D66" s="6" t="s">
        <v>77</v>
      </c>
      <c r="E66" s="7" t="s">
        <v>78</v>
      </c>
      <c r="F66" s="6" t="s">
        <v>14</v>
      </c>
      <c r="G66" s="8">
        <v>20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19">
        <f t="shared" si="2"/>
        <v>0</v>
      </c>
      <c r="M66" s="120"/>
    </row>
    <row r="67" spans="2:13" s="1" customFormat="1" ht="19.7" customHeight="1" x14ac:dyDescent="0.2">
      <c r="B67" s="5">
        <v>24</v>
      </c>
      <c r="C67" s="6" t="s">
        <v>79</v>
      </c>
      <c r="D67" s="6" t="s">
        <v>80</v>
      </c>
      <c r="E67" s="7" t="s">
        <v>81</v>
      </c>
      <c r="F67" s="6" t="s">
        <v>22</v>
      </c>
      <c r="G67" s="8">
        <v>0.45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19">
        <f t="shared" si="2"/>
        <v>0</v>
      </c>
      <c r="M67" s="120"/>
    </row>
    <row r="68" spans="2:13" s="1" customFormat="1" ht="19.7" customHeight="1" x14ac:dyDescent="0.2">
      <c r="B68" s="5">
        <v>25</v>
      </c>
      <c r="C68" s="6" t="s">
        <v>82</v>
      </c>
      <c r="D68" s="6" t="s">
        <v>83</v>
      </c>
      <c r="E68" s="7" t="s">
        <v>84</v>
      </c>
      <c r="F68" s="6" t="s">
        <v>68</v>
      </c>
      <c r="G68" s="8">
        <v>240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19">
        <f t="shared" si="2"/>
        <v>0</v>
      </c>
      <c r="M68" s="120"/>
    </row>
    <row r="69" spans="2:13" s="1" customFormat="1" ht="19.7" customHeight="1" x14ac:dyDescent="0.2">
      <c r="B69" s="5">
        <v>26</v>
      </c>
      <c r="C69" s="6" t="s">
        <v>85</v>
      </c>
      <c r="D69" s="6" t="s">
        <v>86</v>
      </c>
      <c r="E69" s="7" t="s">
        <v>84</v>
      </c>
      <c r="F69" s="6" t="s">
        <v>68</v>
      </c>
      <c r="G69" s="8">
        <v>157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119">
        <f t="shared" si="2"/>
        <v>0</v>
      </c>
      <c r="M69" s="120"/>
    </row>
    <row r="70" spans="2:13" s="1" customFormat="1" ht="19.7" customHeight="1" x14ac:dyDescent="0.2">
      <c r="B70" s="5">
        <v>27</v>
      </c>
      <c r="C70" s="6" t="s">
        <v>87</v>
      </c>
      <c r="D70" s="6" t="s">
        <v>88</v>
      </c>
      <c r="E70" s="7" t="s">
        <v>89</v>
      </c>
      <c r="F70" s="6" t="s">
        <v>68</v>
      </c>
      <c r="G70" s="8">
        <v>60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19">
        <f t="shared" si="2"/>
        <v>0</v>
      </c>
      <c r="M70" s="120"/>
    </row>
    <row r="71" spans="2:13" s="1" customFormat="1" ht="19.7" customHeight="1" x14ac:dyDescent="0.2">
      <c r="B71" s="5">
        <v>28</v>
      </c>
      <c r="C71" s="6" t="s">
        <v>90</v>
      </c>
      <c r="D71" s="6" t="s">
        <v>91</v>
      </c>
      <c r="E71" s="7" t="s">
        <v>92</v>
      </c>
      <c r="F71" s="6" t="s">
        <v>68</v>
      </c>
      <c r="G71" s="8">
        <v>65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19">
        <f t="shared" si="2"/>
        <v>0</v>
      </c>
      <c r="M71" s="120"/>
    </row>
    <row r="72" spans="2:13" s="1" customFormat="1" ht="19.7" customHeight="1" x14ac:dyDescent="0.2">
      <c r="B72" s="5">
        <v>29</v>
      </c>
      <c r="C72" s="6" t="s">
        <v>93</v>
      </c>
      <c r="D72" s="6" t="s">
        <v>94</v>
      </c>
      <c r="E72" s="7" t="s">
        <v>92</v>
      </c>
      <c r="F72" s="6" t="s">
        <v>68</v>
      </c>
      <c r="G72" s="8">
        <v>24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119">
        <f t="shared" si="2"/>
        <v>0</v>
      </c>
      <c r="M72" s="120"/>
    </row>
    <row r="73" spans="2:13" s="1" customFormat="1" ht="20.25" customHeight="1" x14ac:dyDescent="0.2">
      <c r="L73" s="55">
        <f>F75</f>
        <v>0</v>
      </c>
    </row>
    <row r="74" spans="2:13" s="1" customFormat="1" ht="21.4" customHeight="1" x14ac:dyDescent="0.2">
      <c r="B74" s="117" t="s">
        <v>95</v>
      </c>
      <c r="C74" s="117"/>
      <c r="D74" s="117"/>
      <c r="E74" s="117"/>
      <c r="F74" s="134">
        <f>ROUND(I30+I35+I40+I45+I48+I49+I50+I51+I52+I53+I54+I55+I56+I57+I58+I59+I60+I61+I62+I63+I64+I65+I66+I67+I68+I69+I70+I71+I72,2)</f>
        <v>0</v>
      </c>
      <c r="G74" s="135"/>
      <c r="H74" s="135"/>
      <c r="I74" s="135"/>
      <c r="J74" s="135"/>
      <c r="K74" s="135"/>
      <c r="L74" s="135"/>
      <c r="M74" s="136"/>
    </row>
    <row r="75" spans="2:13" s="1" customFormat="1" ht="21.4" customHeight="1" x14ac:dyDescent="0.2">
      <c r="B75" s="117" t="s">
        <v>96</v>
      </c>
      <c r="C75" s="117"/>
      <c r="D75" s="117"/>
      <c r="E75" s="117"/>
      <c r="F75" s="137">
        <f>ROUND(L30+L35+L40+L45+L48+L49+L50+L51+L52+L53+L54+L55+L56+L57+L58+L59+L60+L61+L62+L63+L64+L65+L66+L67+L68+L69+L70+L71+L72,2)</f>
        <v>0</v>
      </c>
      <c r="G75" s="138"/>
      <c r="H75" s="138"/>
      <c r="I75" s="138"/>
      <c r="J75" s="138"/>
      <c r="K75" s="138"/>
      <c r="L75" s="138"/>
      <c r="M75" s="139"/>
    </row>
    <row r="76" spans="2:13" s="1" customFormat="1" ht="11.1" customHeight="1" thickBot="1" x14ac:dyDescent="0.25"/>
    <row r="77" spans="2:13" s="11" customFormat="1" ht="45.6" customHeight="1" thickBot="1" x14ac:dyDescent="0.25">
      <c r="B77" s="140" t="str">
        <f>"Słownie łącznie cena brutto :    "&amp;'Excelblog.pl - Kwoty słownie'!B10</f>
        <v xml:space="preserve">Słownie łącznie cena brutto :    </v>
      </c>
      <c r="C77" s="141"/>
      <c r="D77" s="141"/>
      <c r="E77" s="141"/>
      <c r="F77" s="141"/>
      <c r="G77" s="141"/>
      <c r="H77" s="141"/>
      <c r="I77" s="141"/>
      <c r="J77" s="141"/>
      <c r="K77" s="141"/>
      <c r="L77" s="142"/>
    </row>
    <row r="78" spans="2:13" s="11" customFormat="1" ht="61.35" customHeight="1" x14ac:dyDescent="0.2">
      <c r="B78" s="94" t="s">
        <v>119</v>
      </c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16"/>
    </row>
    <row r="79" spans="2:13" s="11" customFormat="1" ht="2.65" customHeight="1" thickBot="1" x14ac:dyDescent="0.25"/>
    <row r="80" spans="2:13" s="11" customFormat="1" ht="89.1" customHeight="1" thickBot="1" x14ac:dyDescent="0.25">
      <c r="B80" s="95" t="s">
        <v>112</v>
      </c>
      <c r="C80" s="96"/>
      <c r="D80" s="96"/>
      <c r="E80" s="96"/>
      <c r="F80" s="96"/>
      <c r="G80" s="96"/>
      <c r="H80" s="96"/>
      <c r="I80" s="96"/>
      <c r="J80" s="96"/>
      <c r="K80" s="96"/>
      <c r="L80" s="97"/>
      <c r="M80" s="17"/>
    </row>
    <row r="81" spans="2:13" s="11" customFormat="1" ht="16.899999999999999" customHeight="1" x14ac:dyDescent="0.2"/>
    <row r="82" spans="2:13" s="11" customFormat="1" ht="89.1" customHeight="1" x14ac:dyDescent="0.2">
      <c r="B82" s="61" t="s">
        <v>113</v>
      </c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18"/>
    </row>
    <row r="83" spans="2:13" s="11" customFormat="1" ht="5.25" customHeight="1" thickBot="1" x14ac:dyDescent="0.25"/>
    <row r="84" spans="2:13" s="11" customFormat="1" ht="37.9" customHeight="1" thickTop="1" x14ac:dyDescent="0.2">
      <c r="B84" s="107" t="s">
        <v>97</v>
      </c>
      <c r="C84" s="108"/>
      <c r="D84" s="108"/>
      <c r="E84" s="109"/>
      <c r="F84" s="121" t="s">
        <v>98</v>
      </c>
      <c r="G84" s="122"/>
      <c r="H84" s="122"/>
      <c r="I84" s="122"/>
      <c r="J84" s="122"/>
      <c r="K84" s="122"/>
      <c r="L84" s="123"/>
    </row>
    <row r="85" spans="2:13" s="11" customFormat="1" ht="28.9" customHeight="1" x14ac:dyDescent="0.2">
      <c r="B85" s="110"/>
      <c r="C85" s="111"/>
      <c r="D85" s="111"/>
      <c r="E85" s="112"/>
      <c r="F85" s="124"/>
      <c r="G85" s="111"/>
      <c r="H85" s="111"/>
      <c r="I85" s="111"/>
      <c r="J85" s="111"/>
      <c r="K85" s="111"/>
      <c r="L85" s="125"/>
    </row>
    <row r="86" spans="2:13" s="11" customFormat="1" ht="28.9" customHeight="1" x14ac:dyDescent="0.2">
      <c r="B86" s="110"/>
      <c r="C86" s="111"/>
      <c r="D86" s="111"/>
      <c r="E86" s="112"/>
      <c r="F86" s="124"/>
      <c r="G86" s="111"/>
      <c r="H86" s="111"/>
      <c r="I86" s="111"/>
      <c r="J86" s="111"/>
      <c r="K86" s="111"/>
      <c r="L86" s="125"/>
    </row>
    <row r="87" spans="2:13" s="11" customFormat="1" ht="28.9" customHeight="1" x14ac:dyDescent="0.2">
      <c r="B87" s="110"/>
      <c r="C87" s="111"/>
      <c r="D87" s="111"/>
      <c r="E87" s="112"/>
      <c r="F87" s="124"/>
      <c r="G87" s="111"/>
      <c r="H87" s="111"/>
      <c r="I87" s="111"/>
      <c r="J87" s="111"/>
      <c r="K87" s="111"/>
      <c r="L87" s="125"/>
    </row>
    <row r="88" spans="2:13" s="11" customFormat="1" ht="28.9" customHeight="1" thickBot="1" x14ac:dyDescent="0.25">
      <c r="B88" s="98"/>
      <c r="C88" s="99"/>
      <c r="D88" s="99"/>
      <c r="E88" s="100"/>
      <c r="F88" s="101"/>
      <c r="G88" s="99"/>
      <c r="H88" s="99"/>
      <c r="I88" s="99"/>
      <c r="J88" s="99"/>
      <c r="K88" s="99"/>
      <c r="L88" s="102"/>
    </row>
    <row r="89" spans="2:13" s="11" customFormat="1" ht="12.6" customHeight="1" thickTop="1" x14ac:dyDescent="0.2"/>
    <row r="90" spans="2:13" s="11" customFormat="1" ht="31.9" customHeight="1" thickBot="1" x14ac:dyDescent="0.25">
      <c r="B90" s="79" t="s">
        <v>120</v>
      </c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18"/>
    </row>
    <row r="91" spans="2:13" s="11" customFormat="1" ht="110.45" customHeight="1" thickBot="1" x14ac:dyDescent="0.25">
      <c r="B91" s="57" t="s">
        <v>121</v>
      </c>
      <c r="C91" s="58"/>
      <c r="D91" s="58"/>
      <c r="E91" s="58"/>
      <c r="F91" s="58"/>
      <c r="G91" s="58"/>
      <c r="H91" s="58"/>
      <c r="I91" s="58"/>
      <c r="J91" s="58"/>
      <c r="K91" s="58"/>
      <c r="L91" s="59"/>
    </row>
    <row r="92" spans="2:13" s="11" customFormat="1" ht="13.9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2:13" s="11" customFormat="1" ht="33.6" customHeight="1" x14ac:dyDescent="0.2">
      <c r="B93" s="103" t="s">
        <v>114</v>
      </c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20"/>
    </row>
    <row r="94" spans="2:13" s="11" customFormat="1" ht="2.65" customHeight="1" thickBot="1" x14ac:dyDescent="0.25"/>
    <row r="95" spans="2:13" s="11" customFormat="1" ht="37.9" customHeight="1" thickTop="1" x14ac:dyDescent="0.2">
      <c r="B95" s="104" t="s">
        <v>99</v>
      </c>
      <c r="C95" s="105"/>
      <c r="D95" s="105"/>
      <c r="E95" s="106"/>
      <c r="F95" s="126" t="s">
        <v>122</v>
      </c>
      <c r="G95" s="127"/>
      <c r="H95" s="127"/>
      <c r="I95" s="127"/>
      <c r="J95" s="127"/>
      <c r="K95" s="127"/>
      <c r="L95" s="128"/>
    </row>
    <row r="96" spans="2:13" s="11" customFormat="1" ht="28.9" customHeight="1" x14ac:dyDescent="0.2">
      <c r="B96" s="69"/>
      <c r="C96" s="70"/>
      <c r="D96" s="70"/>
      <c r="E96" s="71"/>
      <c r="F96" s="72"/>
      <c r="G96" s="70"/>
      <c r="H96" s="70"/>
      <c r="I96" s="70"/>
      <c r="J96" s="70"/>
      <c r="K96" s="70"/>
      <c r="L96" s="73"/>
    </row>
    <row r="97" spans="2:13" s="11" customFormat="1" ht="28.9" customHeight="1" x14ac:dyDescent="0.2">
      <c r="B97" s="69"/>
      <c r="C97" s="70"/>
      <c r="D97" s="70"/>
      <c r="E97" s="71"/>
      <c r="F97" s="72"/>
      <c r="G97" s="70"/>
      <c r="H97" s="70"/>
      <c r="I97" s="70"/>
      <c r="J97" s="70"/>
      <c r="K97" s="70"/>
      <c r="L97" s="73"/>
    </row>
    <row r="98" spans="2:13" s="11" customFormat="1" ht="28.9" customHeight="1" x14ac:dyDescent="0.2">
      <c r="B98" s="69"/>
      <c r="C98" s="70"/>
      <c r="D98" s="70"/>
      <c r="E98" s="71"/>
      <c r="F98" s="72"/>
      <c r="G98" s="70"/>
      <c r="H98" s="70"/>
      <c r="I98" s="70"/>
      <c r="J98" s="70"/>
      <c r="K98" s="70"/>
      <c r="L98" s="73"/>
    </row>
    <row r="99" spans="2:13" s="11" customFormat="1" ht="28.9" customHeight="1" thickBot="1" x14ac:dyDescent="0.25">
      <c r="B99" s="74"/>
      <c r="C99" s="75"/>
      <c r="D99" s="75"/>
      <c r="E99" s="76"/>
      <c r="F99" s="77"/>
      <c r="G99" s="75"/>
      <c r="H99" s="75"/>
      <c r="I99" s="75"/>
      <c r="J99" s="75"/>
      <c r="K99" s="75"/>
      <c r="L99" s="78"/>
    </row>
    <row r="100" spans="2:13" s="11" customFormat="1" ht="16.899999999999999" customHeight="1" thickTop="1" x14ac:dyDescent="0.2"/>
    <row r="101" spans="2:13" s="11" customFormat="1" ht="17.45" customHeight="1" thickBot="1" x14ac:dyDescent="0.25">
      <c r="B101" s="79" t="s">
        <v>123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18"/>
    </row>
    <row r="102" spans="2:13" s="11" customFormat="1" ht="121.15" customHeight="1" thickBot="1" x14ac:dyDescent="0.25">
      <c r="B102" s="57" t="s">
        <v>124</v>
      </c>
      <c r="C102" s="58"/>
      <c r="D102" s="58"/>
      <c r="E102" s="58"/>
      <c r="F102" s="58"/>
      <c r="G102" s="58"/>
      <c r="H102" s="58"/>
      <c r="I102" s="58"/>
      <c r="J102" s="58"/>
      <c r="K102" s="58"/>
      <c r="L102" s="59"/>
    </row>
    <row r="103" spans="2:13" s="11" customFormat="1" ht="53.45" customHeight="1" thickBot="1" x14ac:dyDescent="0.25">
      <c r="B103" s="64" t="s">
        <v>125</v>
      </c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21"/>
    </row>
    <row r="104" spans="2:13" s="11" customFormat="1" ht="35.450000000000003" customHeight="1" thickBot="1" x14ac:dyDescent="0.25">
      <c r="B104" s="57" t="s">
        <v>126</v>
      </c>
      <c r="C104" s="58"/>
      <c r="D104" s="58"/>
      <c r="E104" s="58"/>
      <c r="F104" s="58"/>
      <c r="G104" s="59"/>
      <c r="H104" s="22"/>
      <c r="I104" s="22"/>
      <c r="J104" s="22"/>
      <c r="K104" s="22"/>
      <c r="L104" s="22"/>
      <c r="M104" s="22"/>
    </row>
    <row r="105" spans="2:13" s="11" customFormat="1" ht="41.45" customHeight="1" thickBot="1" x14ac:dyDescent="0.25">
      <c r="B105" s="65" t="s">
        <v>127</v>
      </c>
      <c r="C105" s="65"/>
      <c r="D105" s="65"/>
      <c r="E105" s="65"/>
      <c r="F105" s="65"/>
      <c r="G105" s="65"/>
      <c r="H105" s="65"/>
      <c r="I105" s="65"/>
      <c r="J105" s="65"/>
      <c r="K105" s="65"/>
      <c r="L105" s="65"/>
    </row>
    <row r="106" spans="2:13" s="11" customFormat="1" ht="41.45" customHeight="1" thickBot="1" x14ac:dyDescent="0.25">
      <c r="B106" s="66" t="s">
        <v>128</v>
      </c>
      <c r="C106" s="67"/>
      <c r="D106" s="67"/>
      <c r="E106" s="67"/>
      <c r="F106" s="67"/>
      <c r="G106" s="68"/>
      <c r="H106" s="23"/>
      <c r="I106" s="23"/>
      <c r="J106" s="23"/>
      <c r="K106" s="23"/>
      <c r="L106" s="23"/>
    </row>
    <row r="107" spans="2:13" s="11" customFormat="1" ht="55.5" customHeight="1" x14ac:dyDescent="0.2">
      <c r="B107" s="63" t="s">
        <v>129</v>
      </c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16"/>
    </row>
    <row r="108" spans="2:13" s="11" customFormat="1" ht="2.65" customHeight="1" x14ac:dyDescent="0.2"/>
    <row r="109" spans="2:13" s="11" customFormat="1" ht="33.6" customHeight="1" x14ac:dyDescent="0.2">
      <c r="B109" s="63" t="s">
        <v>130</v>
      </c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16"/>
    </row>
    <row r="110" spans="2:13" s="11" customFormat="1" ht="13.15" customHeight="1" x14ac:dyDescent="0.2"/>
    <row r="111" spans="2:13" s="11" customFormat="1" ht="24" customHeight="1" thickBot="1" x14ac:dyDescent="0.25">
      <c r="B111" s="63" t="s">
        <v>131</v>
      </c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16"/>
    </row>
    <row r="112" spans="2:13" s="11" customFormat="1" ht="16.149999999999999" customHeight="1" thickTop="1" thickBot="1" x14ac:dyDescent="0.25">
      <c r="B112" s="24"/>
      <c r="C112" s="62" t="s">
        <v>132</v>
      </c>
      <c r="D112" s="63"/>
      <c r="E112" s="63"/>
      <c r="F112" s="63"/>
      <c r="G112" s="22"/>
      <c r="H112" s="22"/>
      <c r="I112" s="22"/>
      <c r="J112" s="22"/>
      <c r="K112" s="22"/>
      <c r="L112" s="22"/>
      <c r="M112" s="22"/>
    </row>
    <row r="113" spans="2:13" s="11" customFormat="1" ht="16.149999999999999" customHeight="1" thickTop="1" thickBot="1" x14ac:dyDescent="0.25">
      <c r="B113" s="24"/>
      <c r="C113" s="62" t="s">
        <v>133</v>
      </c>
      <c r="D113" s="63"/>
      <c r="E113" s="63"/>
      <c r="F113" s="63"/>
      <c r="G113" s="22"/>
      <c r="H113" s="22"/>
      <c r="I113" s="22"/>
      <c r="J113" s="22"/>
      <c r="K113" s="22"/>
      <c r="L113" s="22"/>
      <c r="M113" s="22"/>
    </row>
    <row r="114" spans="2:13" s="11" customFormat="1" ht="16.149999999999999" customHeight="1" thickTop="1" thickBot="1" x14ac:dyDescent="0.25">
      <c r="B114" s="24"/>
      <c r="C114" s="62" t="s">
        <v>134</v>
      </c>
      <c r="D114" s="63"/>
      <c r="E114" s="63"/>
      <c r="F114" s="22"/>
      <c r="G114" s="22"/>
      <c r="H114" s="22"/>
      <c r="I114" s="22"/>
      <c r="J114" s="22"/>
      <c r="K114" s="22"/>
      <c r="L114" s="22"/>
      <c r="M114" s="22"/>
    </row>
    <row r="115" spans="2:13" s="11" customFormat="1" ht="16.149999999999999" customHeight="1" thickTop="1" thickBot="1" x14ac:dyDescent="0.25">
      <c r="B115" s="24"/>
      <c r="C115" s="62" t="s">
        <v>135</v>
      </c>
      <c r="D115" s="63"/>
      <c r="E115" s="63"/>
      <c r="F115" s="22"/>
      <c r="G115" s="22"/>
      <c r="H115" s="22"/>
      <c r="I115" s="22"/>
      <c r="J115" s="22"/>
      <c r="K115" s="22"/>
      <c r="L115" s="22"/>
      <c r="M115" s="22"/>
    </row>
    <row r="116" spans="2:13" s="11" customFormat="1" ht="16.149999999999999" customHeight="1" thickTop="1" thickBot="1" x14ac:dyDescent="0.25">
      <c r="B116" s="24"/>
      <c r="C116" s="62" t="s">
        <v>136</v>
      </c>
      <c r="D116" s="63"/>
      <c r="E116" s="63"/>
      <c r="F116" s="22"/>
      <c r="G116" s="22"/>
      <c r="H116" s="22"/>
      <c r="I116" s="22"/>
      <c r="J116" s="22"/>
      <c r="K116" s="22"/>
      <c r="L116" s="22"/>
      <c r="M116" s="22"/>
    </row>
    <row r="117" spans="2:13" s="11" customFormat="1" ht="16.149999999999999" customHeight="1" thickTop="1" thickBot="1" x14ac:dyDescent="0.25">
      <c r="B117" s="24"/>
      <c r="C117" s="62" t="s">
        <v>137</v>
      </c>
      <c r="D117" s="63"/>
      <c r="E117" s="63"/>
      <c r="F117" s="22"/>
      <c r="G117" s="22"/>
      <c r="H117" s="22"/>
      <c r="I117" s="22"/>
      <c r="J117" s="22"/>
      <c r="K117" s="22"/>
      <c r="L117" s="22"/>
      <c r="M117" s="22"/>
    </row>
    <row r="118" spans="2:13" s="11" customFormat="1" ht="16.149999999999999" customHeight="1" thickTop="1" thickBot="1" x14ac:dyDescent="0.25">
      <c r="B118" s="24"/>
      <c r="C118" s="62" t="s">
        <v>138</v>
      </c>
      <c r="D118" s="63"/>
      <c r="E118" s="63"/>
      <c r="F118" s="22"/>
      <c r="G118" s="22"/>
      <c r="H118" s="22"/>
      <c r="I118" s="22"/>
      <c r="J118" s="22"/>
      <c r="K118" s="22"/>
      <c r="L118" s="22"/>
      <c r="M118" s="22"/>
    </row>
    <row r="119" spans="2:13" s="11" customFormat="1" ht="17.45" customHeight="1" thickTop="1" x14ac:dyDescent="0.2"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</row>
    <row r="120" spans="2:13" s="11" customFormat="1" ht="19.899999999999999" customHeight="1" thickBot="1" x14ac:dyDescent="0.25">
      <c r="B120" s="61" t="s">
        <v>139</v>
      </c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18"/>
    </row>
    <row r="121" spans="2:13" s="11" customFormat="1" ht="19.899999999999999" customHeight="1" thickBot="1" x14ac:dyDescent="0.25">
      <c r="B121" s="57" t="s">
        <v>140</v>
      </c>
      <c r="C121" s="58"/>
      <c r="D121" s="58"/>
      <c r="E121" s="58"/>
      <c r="F121" s="58"/>
      <c r="G121" s="58"/>
      <c r="H121" s="58"/>
      <c r="I121" s="58"/>
      <c r="J121" s="58"/>
      <c r="K121" s="59"/>
      <c r="L121" s="25"/>
      <c r="M121" s="25"/>
    </row>
    <row r="122" spans="2:13" s="11" customFormat="1" ht="19.899999999999999" customHeight="1" thickBot="1" x14ac:dyDescent="0.25">
      <c r="B122" s="57" t="s">
        <v>140</v>
      </c>
      <c r="C122" s="58"/>
      <c r="D122" s="58"/>
      <c r="E122" s="58"/>
      <c r="F122" s="58"/>
      <c r="G122" s="58"/>
      <c r="H122" s="58"/>
      <c r="I122" s="58"/>
      <c r="J122" s="58"/>
      <c r="K122" s="59"/>
      <c r="L122" s="25"/>
      <c r="M122" s="25"/>
    </row>
    <row r="123" spans="2:13" s="11" customFormat="1" ht="19.899999999999999" customHeight="1" thickBot="1" x14ac:dyDescent="0.25">
      <c r="B123" s="57" t="s">
        <v>140</v>
      </c>
      <c r="C123" s="58"/>
      <c r="D123" s="58"/>
      <c r="E123" s="58"/>
      <c r="F123" s="58"/>
      <c r="G123" s="58"/>
      <c r="H123" s="58"/>
      <c r="I123" s="58"/>
      <c r="J123" s="58"/>
      <c r="K123" s="59"/>
      <c r="L123" s="25"/>
      <c r="M123" s="25"/>
    </row>
    <row r="124" spans="2:13" s="11" customFormat="1" ht="19.899999999999999" customHeight="1" thickBot="1" x14ac:dyDescent="0.25">
      <c r="B124" s="57" t="s">
        <v>140</v>
      </c>
      <c r="C124" s="58"/>
      <c r="D124" s="58"/>
      <c r="E124" s="58"/>
      <c r="F124" s="58"/>
      <c r="G124" s="58"/>
      <c r="H124" s="58"/>
      <c r="I124" s="58"/>
      <c r="J124" s="58"/>
      <c r="K124" s="59"/>
      <c r="L124" s="25"/>
      <c r="M124" s="25"/>
    </row>
    <row r="125" spans="2:13" s="11" customFormat="1" ht="19.899999999999999" customHeight="1" thickBot="1" x14ac:dyDescent="0.25">
      <c r="B125" s="57" t="s">
        <v>140</v>
      </c>
      <c r="C125" s="58"/>
      <c r="D125" s="58"/>
      <c r="E125" s="58"/>
      <c r="F125" s="58"/>
      <c r="G125" s="58"/>
      <c r="H125" s="58"/>
      <c r="I125" s="58"/>
      <c r="J125" s="58"/>
      <c r="K125" s="59"/>
      <c r="L125" s="25"/>
      <c r="M125" s="25"/>
    </row>
    <row r="126" spans="2:13" s="11" customFormat="1" ht="19.899999999999999" customHeight="1" thickBot="1" x14ac:dyDescent="0.25">
      <c r="B126" s="57" t="s">
        <v>140</v>
      </c>
      <c r="C126" s="58"/>
      <c r="D126" s="58"/>
      <c r="E126" s="58"/>
      <c r="F126" s="58"/>
      <c r="G126" s="58"/>
      <c r="H126" s="58"/>
      <c r="I126" s="58"/>
      <c r="J126" s="58"/>
      <c r="K126" s="59"/>
      <c r="L126" s="25"/>
      <c r="M126" s="25"/>
    </row>
    <row r="127" spans="2:13" s="11" customFormat="1" ht="19.899999999999999" customHeight="1" thickBot="1" x14ac:dyDescent="0.25">
      <c r="B127" s="57" t="s">
        <v>140</v>
      </c>
      <c r="C127" s="58"/>
      <c r="D127" s="58"/>
      <c r="E127" s="58"/>
      <c r="F127" s="58"/>
      <c r="G127" s="58"/>
      <c r="H127" s="58"/>
      <c r="I127" s="58"/>
      <c r="J127" s="58"/>
      <c r="K127" s="59"/>
      <c r="L127" s="25"/>
      <c r="M127" s="25"/>
    </row>
    <row r="128" spans="2:13" s="11" customFormat="1" ht="21" customHeight="1" thickBot="1" x14ac:dyDescent="0.25">
      <c r="B128" s="57" t="s">
        <v>140</v>
      </c>
      <c r="C128" s="58"/>
      <c r="D128" s="58"/>
      <c r="E128" s="58"/>
      <c r="F128" s="58"/>
      <c r="G128" s="58"/>
      <c r="H128" s="58"/>
      <c r="I128" s="58"/>
      <c r="J128" s="58"/>
      <c r="K128" s="59"/>
      <c r="L128" s="25"/>
      <c r="M128" s="25"/>
    </row>
    <row r="129" spans="2:10" s="11" customFormat="1" ht="31.9" customHeight="1" x14ac:dyDescent="0.2">
      <c r="I129" s="13"/>
      <c r="J129" s="13"/>
    </row>
    <row r="130" spans="2:10" s="11" customFormat="1" ht="17.649999999999999" customHeight="1" x14ac:dyDescent="0.2">
      <c r="I130" s="26"/>
      <c r="J130" s="26"/>
    </row>
    <row r="131" spans="2:10" s="11" customFormat="1" ht="40.15" customHeight="1" x14ac:dyDescent="0.2">
      <c r="I131" s="60" t="s">
        <v>115</v>
      </c>
      <c r="J131" s="60"/>
    </row>
    <row r="132" spans="2:10" s="11" customFormat="1" ht="101.25" customHeight="1" x14ac:dyDescent="0.2">
      <c r="B132" s="56" t="s">
        <v>116</v>
      </c>
      <c r="C132" s="56"/>
      <c r="D132" s="56"/>
      <c r="E132" s="56"/>
      <c r="F132" s="56"/>
      <c r="G132" s="56"/>
      <c r="H132" s="56"/>
      <c r="I132" s="56"/>
      <c r="J132" s="56"/>
    </row>
    <row r="133" spans="2:10" s="27" customFormat="1" x14ac:dyDescent="0.2"/>
    <row r="134" spans="2:10" s="27" customFormat="1" x14ac:dyDescent="0.2"/>
  </sheetData>
  <sheetProtection algorithmName="SHA-512" hashValue="cmFM6ou4cyIDwZkDnRNuh0xpbspsMpb4/DjltZA/XcU8KPnZmpEd/kwHg9UObHKePUN1uh0e8ghnuuIt28Bsiw==" saltValue="JSlDFO/ecF+R6o8rVXBaYw==" spinCount="100000" sheet="1" objects="1" scenarios="1"/>
  <mergeCells count="112">
    <mergeCell ref="L63:M63"/>
    <mergeCell ref="B3:E3"/>
    <mergeCell ref="B5:E5"/>
    <mergeCell ref="B7:E7"/>
    <mergeCell ref="L69:M69"/>
    <mergeCell ref="L70:M70"/>
    <mergeCell ref="B4:D4"/>
    <mergeCell ref="B42:K42"/>
    <mergeCell ref="B6:D6"/>
    <mergeCell ref="F84:L84"/>
    <mergeCell ref="F85:L85"/>
    <mergeCell ref="F86:L86"/>
    <mergeCell ref="F87:L87"/>
    <mergeCell ref="F95:L95"/>
    <mergeCell ref="F96:L96"/>
    <mergeCell ref="F97:L97"/>
    <mergeCell ref="L29:M29"/>
    <mergeCell ref="L30:M30"/>
    <mergeCell ref="L34:M34"/>
    <mergeCell ref="L35:M35"/>
    <mergeCell ref="L39:M39"/>
    <mergeCell ref="L40:M40"/>
    <mergeCell ref="L44:M44"/>
    <mergeCell ref="L45:M45"/>
    <mergeCell ref="L47:M47"/>
    <mergeCell ref="L48:M48"/>
    <mergeCell ref="L49:M49"/>
    <mergeCell ref="L50:M50"/>
    <mergeCell ref="L51:M51"/>
    <mergeCell ref="L52:M52"/>
    <mergeCell ref="L71:M71"/>
    <mergeCell ref="L72:M72"/>
    <mergeCell ref="L64:M64"/>
    <mergeCell ref="B37:K37"/>
    <mergeCell ref="B74:E74"/>
    <mergeCell ref="B75:E75"/>
    <mergeCell ref="E14:G14"/>
    <mergeCell ref="F74:M74"/>
    <mergeCell ref="F75:M75"/>
    <mergeCell ref="L53:M53"/>
    <mergeCell ref="L54:M54"/>
    <mergeCell ref="L55:M55"/>
    <mergeCell ref="L56:M56"/>
    <mergeCell ref="L57:M57"/>
    <mergeCell ref="L58:M58"/>
    <mergeCell ref="B15:I15"/>
    <mergeCell ref="B17:I17"/>
    <mergeCell ref="B19:I19"/>
    <mergeCell ref="B21:I21"/>
    <mergeCell ref="L65:M65"/>
    <mergeCell ref="L66:M66"/>
    <mergeCell ref="L67:M67"/>
    <mergeCell ref="L68:M68"/>
    <mergeCell ref="L59:M59"/>
    <mergeCell ref="L60:M60"/>
    <mergeCell ref="L61:M61"/>
    <mergeCell ref="L62:M62"/>
    <mergeCell ref="B97:E97"/>
    <mergeCell ref="I2:L2"/>
    <mergeCell ref="H8:I11"/>
    <mergeCell ref="K8:L11"/>
    <mergeCell ref="B10:E12"/>
    <mergeCell ref="B77:L77"/>
    <mergeCell ref="B78:L78"/>
    <mergeCell ref="B80:L80"/>
    <mergeCell ref="B82:L82"/>
    <mergeCell ref="B88:E88"/>
    <mergeCell ref="F88:L88"/>
    <mergeCell ref="B90:L90"/>
    <mergeCell ref="B91:L91"/>
    <mergeCell ref="B93:L93"/>
    <mergeCell ref="B95:E95"/>
    <mergeCell ref="B96:E96"/>
    <mergeCell ref="B84:E84"/>
    <mergeCell ref="B85:E85"/>
    <mergeCell ref="B86:E86"/>
    <mergeCell ref="B87:E87"/>
    <mergeCell ref="B22:L22"/>
    <mergeCell ref="B24:L24"/>
    <mergeCell ref="B27:K27"/>
    <mergeCell ref="B32:K32"/>
    <mergeCell ref="B102:L102"/>
    <mergeCell ref="B103:L103"/>
    <mergeCell ref="B104:G104"/>
    <mergeCell ref="B105:L105"/>
    <mergeCell ref="B106:G106"/>
    <mergeCell ref="B98:E98"/>
    <mergeCell ref="F98:L98"/>
    <mergeCell ref="B99:E99"/>
    <mergeCell ref="F99:L99"/>
    <mergeCell ref="B101:L101"/>
    <mergeCell ref="C114:E114"/>
    <mergeCell ref="C115:E115"/>
    <mergeCell ref="C116:E116"/>
    <mergeCell ref="C117:E117"/>
    <mergeCell ref="C118:E118"/>
    <mergeCell ref="B107:L107"/>
    <mergeCell ref="B109:L109"/>
    <mergeCell ref="B111:L111"/>
    <mergeCell ref="C112:F112"/>
    <mergeCell ref="C113:F113"/>
    <mergeCell ref="B132:J132"/>
    <mergeCell ref="B125:K125"/>
    <mergeCell ref="B126:K126"/>
    <mergeCell ref="B127:K127"/>
    <mergeCell ref="B128:K128"/>
    <mergeCell ref="I131:J131"/>
    <mergeCell ref="B120:L120"/>
    <mergeCell ref="B121:K121"/>
    <mergeCell ref="B122:K122"/>
    <mergeCell ref="B123:K123"/>
    <mergeCell ref="B124:K124"/>
  </mergeCells>
  <pageMargins left="0.7" right="0.7" top="0.75" bottom="0.75" header="0.3" footer="0.3"/>
  <pageSetup paperSize="9" scale="96" orientation="landscape" r:id="rId1"/>
  <headerFooter alignWithMargins="0"/>
  <rowBreaks count="1" manualBreakCount="1">
    <brk id="1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3827-1DB4-4909-8A51-2283DE7A4340}">
  <sheetPr codeName="Arkusz2"/>
  <dimension ref="A1:M14"/>
  <sheetViews>
    <sheetView showGridLines="0" defaultGridColor="0" colorId="31" workbookViewId="0">
      <selection activeCell="B4" sqref="B4"/>
    </sheetView>
  </sheetViews>
  <sheetFormatPr defaultColWidth="0" defaultRowHeight="12.75" x14ac:dyDescent="0.2"/>
  <cols>
    <col min="1" max="1" width="14.42578125" style="52" customWidth="1"/>
    <col min="2" max="3" width="17.85546875" style="52" customWidth="1"/>
    <col min="4" max="4" width="16.7109375" style="52" customWidth="1"/>
    <col min="5" max="8" width="12.140625" style="52" customWidth="1"/>
    <col min="9" max="9" width="9.140625" style="52" customWidth="1"/>
    <col min="10" max="10" width="0" style="52" hidden="1" customWidth="1"/>
    <col min="11" max="11" width="18.28515625" style="52" hidden="1" customWidth="1"/>
    <col min="12" max="12" width="15.28515625" style="52" hidden="1" customWidth="1"/>
    <col min="13" max="13" width="11.42578125" style="52" hidden="1" customWidth="1"/>
    <col min="14" max="256" width="0" style="52" hidden="1"/>
    <col min="257" max="257" width="14.42578125" style="52" customWidth="1"/>
    <col min="258" max="259" width="17.85546875" style="52" customWidth="1"/>
    <col min="260" max="260" width="16.7109375" style="52" customWidth="1"/>
    <col min="261" max="264" width="12.140625" style="52" customWidth="1"/>
    <col min="265" max="265" width="9.140625" style="52" customWidth="1"/>
    <col min="266" max="512" width="0" style="52" hidden="1"/>
    <col min="513" max="513" width="14.42578125" style="52" customWidth="1"/>
    <col min="514" max="515" width="17.85546875" style="52" customWidth="1"/>
    <col min="516" max="516" width="16.7109375" style="52" customWidth="1"/>
    <col min="517" max="520" width="12.140625" style="52" customWidth="1"/>
    <col min="521" max="521" width="9.140625" style="52" customWidth="1"/>
    <col min="522" max="768" width="0" style="52" hidden="1"/>
    <col min="769" max="769" width="14.42578125" style="52" customWidth="1"/>
    <col min="770" max="771" width="17.85546875" style="52" customWidth="1"/>
    <col min="772" max="772" width="16.7109375" style="52" customWidth="1"/>
    <col min="773" max="776" width="12.140625" style="52" customWidth="1"/>
    <col min="777" max="777" width="9.140625" style="52" customWidth="1"/>
    <col min="778" max="1024" width="0" style="52" hidden="1"/>
    <col min="1025" max="1025" width="14.42578125" style="52" customWidth="1"/>
    <col min="1026" max="1027" width="17.85546875" style="52" customWidth="1"/>
    <col min="1028" max="1028" width="16.7109375" style="52" customWidth="1"/>
    <col min="1029" max="1032" width="12.140625" style="52" customWidth="1"/>
    <col min="1033" max="1033" width="9.140625" style="52" customWidth="1"/>
    <col min="1034" max="1280" width="0" style="52" hidden="1"/>
    <col min="1281" max="1281" width="14.42578125" style="52" customWidth="1"/>
    <col min="1282" max="1283" width="17.85546875" style="52" customWidth="1"/>
    <col min="1284" max="1284" width="16.7109375" style="52" customWidth="1"/>
    <col min="1285" max="1288" width="12.140625" style="52" customWidth="1"/>
    <col min="1289" max="1289" width="9.140625" style="52" customWidth="1"/>
    <col min="1290" max="1536" width="0" style="52" hidden="1"/>
    <col min="1537" max="1537" width="14.42578125" style="52" customWidth="1"/>
    <col min="1538" max="1539" width="17.85546875" style="52" customWidth="1"/>
    <col min="1540" max="1540" width="16.7109375" style="52" customWidth="1"/>
    <col min="1541" max="1544" width="12.140625" style="52" customWidth="1"/>
    <col min="1545" max="1545" width="9.140625" style="52" customWidth="1"/>
    <col min="1546" max="1792" width="0" style="52" hidden="1"/>
    <col min="1793" max="1793" width="14.42578125" style="52" customWidth="1"/>
    <col min="1794" max="1795" width="17.85546875" style="52" customWidth="1"/>
    <col min="1796" max="1796" width="16.7109375" style="52" customWidth="1"/>
    <col min="1797" max="1800" width="12.140625" style="52" customWidth="1"/>
    <col min="1801" max="1801" width="9.140625" style="52" customWidth="1"/>
    <col min="1802" max="2048" width="0" style="52" hidden="1"/>
    <col min="2049" max="2049" width="14.42578125" style="52" customWidth="1"/>
    <col min="2050" max="2051" width="17.85546875" style="52" customWidth="1"/>
    <col min="2052" max="2052" width="16.7109375" style="52" customWidth="1"/>
    <col min="2053" max="2056" width="12.140625" style="52" customWidth="1"/>
    <col min="2057" max="2057" width="9.140625" style="52" customWidth="1"/>
    <col min="2058" max="2304" width="0" style="52" hidden="1"/>
    <col min="2305" max="2305" width="14.42578125" style="52" customWidth="1"/>
    <col min="2306" max="2307" width="17.85546875" style="52" customWidth="1"/>
    <col min="2308" max="2308" width="16.7109375" style="52" customWidth="1"/>
    <col min="2309" max="2312" width="12.140625" style="52" customWidth="1"/>
    <col min="2313" max="2313" width="9.140625" style="52" customWidth="1"/>
    <col min="2314" max="2560" width="0" style="52" hidden="1"/>
    <col min="2561" max="2561" width="14.42578125" style="52" customWidth="1"/>
    <col min="2562" max="2563" width="17.85546875" style="52" customWidth="1"/>
    <col min="2564" max="2564" width="16.7109375" style="52" customWidth="1"/>
    <col min="2565" max="2568" width="12.140625" style="52" customWidth="1"/>
    <col min="2569" max="2569" width="9.140625" style="52" customWidth="1"/>
    <col min="2570" max="2816" width="0" style="52" hidden="1"/>
    <col min="2817" max="2817" width="14.42578125" style="52" customWidth="1"/>
    <col min="2818" max="2819" width="17.85546875" style="52" customWidth="1"/>
    <col min="2820" max="2820" width="16.7109375" style="52" customWidth="1"/>
    <col min="2821" max="2824" width="12.140625" style="52" customWidth="1"/>
    <col min="2825" max="2825" width="9.140625" style="52" customWidth="1"/>
    <col min="2826" max="3072" width="0" style="52" hidden="1"/>
    <col min="3073" max="3073" width="14.42578125" style="52" customWidth="1"/>
    <col min="3074" max="3075" width="17.85546875" style="52" customWidth="1"/>
    <col min="3076" max="3076" width="16.7109375" style="52" customWidth="1"/>
    <col min="3077" max="3080" width="12.140625" style="52" customWidth="1"/>
    <col min="3081" max="3081" width="9.140625" style="52" customWidth="1"/>
    <col min="3082" max="3328" width="0" style="52" hidden="1"/>
    <col min="3329" max="3329" width="14.42578125" style="52" customWidth="1"/>
    <col min="3330" max="3331" width="17.85546875" style="52" customWidth="1"/>
    <col min="3332" max="3332" width="16.7109375" style="52" customWidth="1"/>
    <col min="3333" max="3336" width="12.140625" style="52" customWidth="1"/>
    <col min="3337" max="3337" width="9.140625" style="52" customWidth="1"/>
    <col min="3338" max="3584" width="0" style="52" hidden="1"/>
    <col min="3585" max="3585" width="14.42578125" style="52" customWidth="1"/>
    <col min="3586" max="3587" width="17.85546875" style="52" customWidth="1"/>
    <col min="3588" max="3588" width="16.7109375" style="52" customWidth="1"/>
    <col min="3589" max="3592" width="12.140625" style="52" customWidth="1"/>
    <col min="3593" max="3593" width="9.140625" style="52" customWidth="1"/>
    <col min="3594" max="3840" width="0" style="52" hidden="1"/>
    <col min="3841" max="3841" width="14.42578125" style="52" customWidth="1"/>
    <col min="3842" max="3843" width="17.85546875" style="52" customWidth="1"/>
    <col min="3844" max="3844" width="16.7109375" style="52" customWidth="1"/>
    <col min="3845" max="3848" width="12.140625" style="52" customWidth="1"/>
    <col min="3849" max="3849" width="9.140625" style="52" customWidth="1"/>
    <col min="3850" max="4096" width="0" style="52" hidden="1"/>
    <col min="4097" max="4097" width="14.42578125" style="52" customWidth="1"/>
    <col min="4098" max="4099" width="17.85546875" style="52" customWidth="1"/>
    <col min="4100" max="4100" width="16.7109375" style="52" customWidth="1"/>
    <col min="4101" max="4104" width="12.140625" style="52" customWidth="1"/>
    <col min="4105" max="4105" width="9.140625" style="52" customWidth="1"/>
    <col min="4106" max="4352" width="0" style="52" hidden="1"/>
    <col min="4353" max="4353" width="14.42578125" style="52" customWidth="1"/>
    <col min="4354" max="4355" width="17.85546875" style="52" customWidth="1"/>
    <col min="4356" max="4356" width="16.7109375" style="52" customWidth="1"/>
    <col min="4357" max="4360" width="12.140625" style="52" customWidth="1"/>
    <col min="4361" max="4361" width="9.140625" style="52" customWidth="1"/>
    <col min="4362" max="4608" width="0" style="52" hidden="1"/>
    <col min="4609" max="4609" width="14.42578125" style="52" customWidth="1"/>
    <col min="4610" max="4611" width="17.85546875" style="52" customWidth="1"/>
    <col min="4612" max="4612" width="16.7109375" style="52" customWidth="1"/>
    <col min="4613" max="4616" width="12.140625" style="52" customWidth="1"/>
    <col min="4617" max="4617" width="9.140625" style="52" customWidth="1"/>
    <col min="4618" max="4864" width="0" style="52" hidden="1"/>
    <col min="4865" max="4865" width="14.42578125" style="52" customWidth="1"/>
    <col min="4866" max="4867" width="17.85546875" style="52" customWidth="1"/>
    <col min="4868" max="4868" width="16.7109375" style="52" customWidth="1"/>
    <col min="4869" max="4872" width="12.140625" style="52" customWidth="1"/>
    <col min="4873" max="4873" width="9.140625" style="52" customWidth="1"/>
    <col min="4874" max="5120" width="0" style="52" hidden="1"/>
    <col min="5121" max="5121" width="14.42578125" style="52" customWidth="1"/>
    <col min="5122" max="5123" width="17.85546875" style="52" customWidth="1"/>
    <col min="5124" max="5124" width="16.7109375" style="52" customWidth="1"/>
    <col min="5125" max="5128" width="12.140625" style="52" customWidth="1"/>
    <col min="5129" max="5129" width="9.140625" style="52" customWidth="1"/>
    <col min="5130" max="5376" width="0" style="52" hidden="1"/>
    <col min="5377" max="5377" width="14.42578125" style="52" customWidth="1"/>
    <col min="5378" max="5379" width="17.85546875" style="52" customWidth="1"/>
    <col min="5380" max="5380" width="16.7109375" style="52" customWidth="1"/>
    <col min="5381" max="5384" width="12.140625" style="52" customWidth="1"/>
    <col min="5385" max="5385" width="9.140625" style="52" customWidth="1"/>
    <col min="5386" max="5632" width="0" style="52" hidden="1"/>
    <col min="5633" max="5633" width="14.42578125" style="52" customWidth="1"/>
    <col min="5634" max="5635" width="17.85546875" style="52" customWidth="1"/>
    <col min="5636" max="5636" width="16.7109375" style="52" customWidth="1"/>
    <col min="5637" max="5640" width="12.140625" style="52" customWidth="1"/>
    <col min="5641" max="5641" width="9.140625" style="52" customWidth="1"/>
    <col min="5642" max="5888" width="0" style="52" hidden="1"/>
    <col min="5889" max="5889" width="14.42578125" style="52" customWidth="1"/>
    <col min="5890" max="5891" width="17.85546875" style="52" customWidth="1"/>
    <col min="5892" max="5892" width="16.7109375" style="52" customWidth="1"/>
    <col min="5893" max="5896" width="12.140625" style="52" customWidth="1"/>
    <col min="5897" max="5897" width="9.140625" style="52" customWidth="1"/>
    <col min="5898" max="6144" width="0" style="52" hidden="1"/>
    <col min="6145" max="6145" width="14.42578125" style="52" customWidth="1"/>
    <col min="6146" max="6147" width="17.85546875" style="52" customWidth="1"/>
    <col min="6148" max="6148" width="16.7109375" style="52" customWidth="1"/>
    <col min="6149" max="6152" width="12.140625" style="52" customWidth="1"/>
    <col min="6153" max="6153" width="9.140625" style="52" customWidth="1"/>
    <col min="6154" max="6400" width="0" style="52" hidden="1"/>
    <col min="6401" max="6401" width="14.42578125" style="52" customWidth="1"/>
    <col min="6402" max="6403" width="17.85546875" style="52" customWidth="1"/>
    <col min="6404" max="6404" width="16.7109375" style="52" customWidth="1"/>
    <col min="6405" max="6408" width="12.140625" style="52" customWidth="1"/>
    <col min="6409" max="6409" width="9.140625" style="52" customWidth="1"/>
    <col min="6410" max="6656" width="0" style="52" hidden="1"/>
    <col min="6657" max="6657" width="14.42578125" style="52" customWidth="1"/>
    <col min="6658" max="6659" width="17.85546875" style="52" customWidth="1"/>
    <col min="6660" max="6660" width="16.7109375" style="52" customWidth="1"/>
    <col min="6661" max="6664" width="12.140625" style="52" customWidth="1"/>
    <col min="6665" max="6665" width="9.140625" style="52" customWidth="1"/>
    <col min="6666" max="6912" width="0" style="52" hidden="1"/>
    <col min="6913" max="6913" width="14.42578125" style="52" customWidth="1"/>
    <col min="6914" max="6915" width="17.85546875" style="52" customWidth="1"/>
    <col min="6916" max="6916" width="16.7109375" style="52" customWidth="1"/>
    <col min="6917" max="6920" width="12.140625" style="52" customWidth="1"/>
    <col min="6921" max="6921" width="9.140625" style="52" customWidth="1"/>
    <col min="6922" max="7168" width="0" style="52" hidden="1"/>
    <col min="7169" max="7169" width="14.42578125" style="52" customWidth="1"/>
    <col min="7170" max="7171" width="17.85546875" style="52" customWidth="1"/>
    <col min="7172" max="7172" width="16.7109375" style="52" customWidth="1"/>
    <col min="7173" max="7176" width="12.140625" style="52" customWidth="1"/>
    <col min="7177" max="7177" width="9.140625" style="52" customWidth="1"/>
    <col min="7178" max="7424" width="0" style="52" hidden="1"/>
    <col min="7425" max="7425" width="14.42578125" style="52" customWidth="1"/>
    <col min="7426" max="7427" width="17.85546875" style="52" customWidth="1"/>
    <col min="7428" max="7428" width="16.7109375" style="52" customWidth="1"/>
    <col min="7429" max="7432" width="12.140625" style="52" customWidth="1"/>
    <col min="7433" max="7433" width="9.140625" style="52" customWidth="1"/>
    <col min="7434" max="7680" width="0" style="52" hidden="1"/>
    <col min="7681" max="7681" width="14.42578125" style="52" customWidth="1"/>
    <col min="7682" max="7683" width="17.85546875" style="52" customWidth="1"/>
    <col min="7684" max="7684" width="16.7109375" style="52" customWidth="1"/>
    <col min="7685" max="7688" width="12.140625" style="52" customWidth="1"/>
    <col min="7689" max="7689" width="9.140625" style="52" customWidth="1"/>
    <col min="7690" max="7936" width="0" style="52" hidden="1"/>
    <col min="7937" max="7937" width="14.42578125" style="52" customWidth="1"/>
    <col min="7938" max="7939" width="17.85546875" style="52" customWidth="1"/>
    <col min="7940" max="7940" width="16.7109375" style="52" customWidth="1"/>
    <col min="7941" max="7944" width="12.140625" style="52" customWidth="1"/>
    <col min="7945" max="7945" width="9.140625" style="52" customWidth="1"/>
    <col min="7946" max="8192" width="0" style="52" hidden="1"/>
    <col min="8193" max="8193" width="14.42578125" style="52" customWidth="1"/>
    <col min="8194" max="8195" width="17.85546875" style="52" customWidth="1"/>
    <col min="8196" max="8196" width="16.7109375" style="52" customWidth="1"/>
    <col min="8197" max="8200" width="12.140625" style="52" customWidth="1"/>
    <col min="8201" max="8201" width="9.140625" style="52" customWidth="1"/>
    <col min="8202" max="8448" width="0" style="52" hidden="1"/>
    <col min="8449" max="8449" width="14.42578125" style="52" customWidth="1"/>
    <col min="8450" max="8451" width="17.85546875" style="52" customWidth="1"/>
    <col min="8452" max="8452" width="16.7109375" style="52" customWidth="1"/>
    <col min="8453" max="8456" width="12.140625" style="52" customWidth="1"/>
    <col min="8457" max="8457" width="9.140625" style="52" customWidth="1"/>
    <col min="8458" max="8704" width="0" style="52" hidden="1"/>
    <col min="8705" max="8705" width="14.42578125" style="52" customWidth="1"/>
    <col min="8706" max="8707" width="17.85546875" style="52" customWidth="1"/>
    <col min="8708" max="8708" width="16.7109375" style="52" customWidth="1"/>
    <col min="8709" max="8712" width="12.140625" style="52" customWidth="1"/>
    <col min="8713" max="8713" width="9.140625" style="52" customWidth="1"/>
    <col min="8714" max="8960" width="0" style="52" hidden="1"/>
    <col min="8961" max="8961" width="14.42578125" style="52" customWidth="1"/>
    <col min="8962" max="8963" width="17.85546875" style="52" customWidth="1"/>
    <col min="8964" max="8964" width="16.7109375" style="52" customWidth="1"/>
    <col min="8965" max="8968" width="12.140625" style="52" customWidth="1"/>
    <col min="8969" max="8969" width="9.140625" style="52" customWidth="1"/>
    <col min="8970" max="9216" width="0" style="52" hidden="1"/>
    <col min="9217" max="9217" width="14.42578125" style="52" customWidth="1"/>
    <col min="9218" max="9219" width="17.85546875" style="52" customWidth="1"/>
    <col min="9220" max="9220" width="16.7109375" style="52" customWidth="1"/>
    <col min="9221" max="9224" width="12.140625" style="52" customWidth="1"/>
    <col min="9225" max="9225" width="9.140625" style="52" customWidth="1"/>
    <col min="9226" max="9472" width="0" style="52" hidden="1"/>
    <col min="9473" max="9473" width="14.42578125" style="52" customWidth="1"/>
    <col min="9474" max="9475" width="17.85546875" style="52" customWidth="1"/>
    <col min="9476" max="9476" width="16.7109375" style="52" customWidth="1"/>
    <col min="9477" max="9480" width="12.140625" style="52" customWidth="1"/>
    <col min="9481" max="9481" width="9.140625" style="52" customWidth="1"/>
    <col min="9482" max="9728" width="0" style="52" hidden="1"/>
    <col min="9729" max="9729" width="14.42578125" style="52" customWidth="1"/>
    <col min="9730" max="9731" width="17.85546875" style="52" customWidth="1"/>
    <col min="9732" max="9732" width="16.7109375" style="52" customWidth="1"/>
    <col min="9733" max="9736" width="12.140625" style="52" customWidth="1"/>
    <col min="9737" max="9737" width="9.140625" style="52" customWidth="1"/>
    <col min="9738" max="9984" width="0" style="52" hidden="1"/>
    <col min="9985" max="9985" width="14.42578125" style="52" customWidth="1"/>
    <col min="9986" max="9987" width="17.85546875" style="52" customWidth="1"/>
    <col min="9988" max="9988" width="16.7109375" style="52" customWidth="1"/>
    <col min="9989" max="9992" width="12.140625" style="52" customWidth="1"/>
    <col min="9993" max="9993" width="9.140625" style="52" customWidth="1"/>
    <col min="9994" max="10240" width="0" style="52" hidden="1"/>
    <col min="10241" max="10241" width="14.42578125" style="52" customWidth="1"/>
    <col min="10242" max="10243" width="17.85546875" style="52" customWidth="1"/>
    <col min="10244" max="10244" width="16.7109375" style="52" customWidth="1"/>
    <col min="10245" max="10248" width="12.140625" style="52" customWidth="1"/>
    <col min="10249" max="10249" width="9.140625" style="52" customWidth="1"/>
    <col min="10250" max="10496" width="0" style="52" hidden="1"/>
    <col min="10497" max="10497" width="14.42578125" style="52" customWidth="1"/>
    <col min="10498" max="10499" width="17.85546875" style="52" customWidth="1"/>
    <col min="10500" max="10500" width="16.7109375" style="52" customWidth="1"/>
    <col min="10501" max="10504" width="12.140625" style="52" customWidth="1"/>
    <col min="10505" max="10505" width="9.140625" style="52" customWidth="1"/>
    <col min="10506" max="10752" width="0" style="52" hidden="1"/>
    <col min="10753" max="10753" width="14.42578125" style="52" customWidth="1"/>
    <col min="10754" max="10755" width="17.85546875" style="52" customWidth="1"/>
    <col min="10756" max="10756" width="16.7109375" style="52" customWidth="1"/>
    <col min="10757" max="10760" width="12.140625" style="52" customWidth="1"/>
    <col min="10761" max="10761" width="9.140625" style="52" customWidth="1"/>
    <col min="10762" max="11008" width="0" style="52" hidden="1"/>
    <col min="11009" max="11009" width="14.42578125" style="52" customWidth="1"/>
    <col min="11010" max="11011" width="17.85546875" style="52" customWidth="1"/>
    <col min="11012" max="11012" width="16.7109375" style="52" customWidth="1"/>
    <col min="11013" max="11016" width="12.140625" style="52" customWidth="1"/>
    <col min="11017" max="11017" width="9.140625" style="52" customWidth="1"/>
    <col min="11018" max="11264" width="0" style="52" hidden="1"/>
    <col min="11265" max="11265" width="14.42578125" style="52" customWidth="1"/>
    <col min="11266" max="11267" width="17.85546875" style="52" customWidth="1"/>
    <col min="11268" max="11268" width="16.7109375" style="52" customWidth="1"/>
    <col min="11269" max="11272" width="12.140625" style="52" customWidth="1"/>
    <col min="11273" max="11273" width="9.140625" style="52" customWidth="1"/>
    <col min="11274" max="11520" width="0" style="52" hidden="1"/>
    <col min="11521" max="11521" width="14.42578125" style="52" customWidth="1"/>
    <col min="11522" max="11523" width="17.85546875" style="52" customWidth="1"/>
    <col min="11524" max="11524" width="16.7109375" style="52" customWidth="1"/>
    <col min="11525" max="11528" width="12.140625" style="52" customWidth="1"/>
    <col min="11529" max="11529" width="9.140625" style="52" customWidth="1"/>
    <col min="11530" max="11776" width="0" style="52" hidden="1"/>
    <col min="11777" max="11777" width="14.42578125" style="52" customWidth="1"/>
    <col min="11778" max="11779" width="17.85546875" style="52" customWidth="1"/>
    <col min="11780" max="11780" width="16.7109375" style="52" customWidth="1"/>
    <col min="11781" max="11784" width="12.140625" style="52" customWidth="1"/>
    <col min="11785" max="11785" width="9.140625" style="52" customWidth="1"/>
    <col min="11786" max="12032" width="0" style="52" hidden="1"/>
    <col min="12033" max="12033" width="14.42578125" style="52" customWidth="1"/>
    <col min="12034" max="12035" width="17.85546875" style="52" customWidth="1"/>
    <col min="12036" max="12036" width="16.7109375" style="52" customWidth="1"/>
    <col min="12037" max="12040" width="12.140625" style="52" customWidth="1"/>
    <col min="12041" max="12041" width="9.140625" style="52" customWidth="1"/>
    <col min="12042" max="12288" width="0" style="52" hidden="1"/>
    <col min="12289" max="12289" width="14.42578125" style="52" customWidth="1"/>
    <col min="12290" max="12291" width="17.85546875" style="52" customWidth="1"/>
    <col min="12292" max="12292" width="16.7109375" style="52" customWidth="1"/>
    <col min="12293" max="12296" width="12.140625" style="52" customWidth="1"/>
    <col min="12297" max="12297" width="9.140625" style="52" customWidth="1"/>
    <col min="12298" max="12544" width="0" style="52" hidden="1"/>
    <col min="12545" max="12545" width="14.42578125" style="52" customWidth="1"/>
    <col min="12546" max="12547" width="17.85546875" style="52" customWidth="1"/>
    <col min="12548" max="12548" width="16.7109375" style="52" customWidth="1"/>
    <col min="12549" max="12552" width="12.140625" style="52" customWidth="1"/>
    <col min="12553" max="12553" width="9.140625" style="52" customWidth="1"/>
    <col min="12554" max="12800" width="0" style="52" hidden="1"/>
    <col min="12801" max="12801" width="14.42578125" style="52" customWidth="1"/>
    <col min="12802" max="12803" width="17.85546875" style="52" customWidth="1"/>
    <col min="12804" max="12804" width="16.7109375" style="52" customWidth="1"/>
    <col min="12805" max="12808" width="12.140625" style="52" customWidth="1"/>
    <col min="12809" max="12809" width="9.140625" style="52" customWidth="1"/>
    <col min="12810" max="13056" width="0" style="52" hidden="1"/>
    <col min="13057" max="13057" width="14.42578125" style="52" customWidth="1"/>
    <col min="13058" max="13059" width="17.85546875" style="52" customWidth="1"/>
    <col min="13060" max="13060" width="16.7109375" style="52" customWidth="1"/>
    <col min="13061" max="13064" width="12.140625" style="52" customWidth="1"/>
    <col min="13065" max="13065" width="9.140625" style="52" customWidth="1"/>
    <col min="13066" max="13312" width="0" style="52" hidden="1"/>
    <col min="13313" max="13313" width="14.42578125" style="52" customWidth="1"/>
    <col min="13314" max="13315" width="17.85546875" style="52" customWidth="1"/>
    <col min="13316" max="13316" width="16.7109375" style="52" customWidth="1"/>
    <col min="13317" max="13320" width="12.140625" style="52" customWidth="1"/>
    <col min="13321" max="13321" width="9.140625" style="52" customWidth="1"/>
    <col min="13322" max="13568" width="0" style="52" hidden="1"/>
    <col min="13569" max="13569" width="14.42578125" style="52" customWidth="1"/>
    <col min="13570" max="13571" width="17.85546875" style="52" customWidth="1"/>
    <col min="13572" max="13572" width="16.7109375" style="52" customWidth="1"/>
    <col min="13573" max="13576" width="12.140625" style="52" customWidth="1"/>
    <col min="13577" max="13577" width="9.140625" style="52" customWidth="1"/>
    <col min="13578" max="13824" width="0" style="52" hidden="1"/>
    <col min="13825" max="13825" width="14.42578125" style="52" customWidth="1"/>
    <col min="13826" max="13827" width="17.85546875" style="52" customWidth="1"/>
    <col min="13828" max="13828" width="16.7109375" style="52" customWidth="1"/>
    <col min="13829" max="13832" width="12.140625" style="52" customWidth="1"/>
    <col min="13833" max="13833" width="9.140625" style="52" customWidth="1"/>
    <col min="13834" max="14080" width="0" style="52" hidden="1"/>
    <col min="14081" max="14081" width="14.42578125" style="52" customWidth="1"/>
    <col min="14082" max="14083" width="17.85546875" style="52" customWidth="1"/>
    <col min="14084" max="14084" width="16.7109375" style="52" customWidth="1"/>
    <col min="14085" max="14088" width="12.140625" style="52" customWidth="1"/>
    <col min="14089" max="14089" width="9.140625" style="52" customWidth="1"/>
    <col min="14090" max="14336" width="0" style="52" hidden="1"/>
    <col min="14337" max="14337" width="14.42578125" style="52" customWidth="1"/>
    <col min="14338" max="14339" width="17.85546875" style="52" customWidth="1"/>
    <col min="14340" max="14340" width="16.7109375" style="52" customWidth="1"/>
    <col min="14341" max="14344" width="12.140625" style="52" customWidth="1"/>
    <col min="14345" max="14345" width="9.140625" style="52" customWidth="1"/>
    <col min="14346" max="14592" width="0" style="52" hidden="1"/>
    <col min="14593" max="14593" width="14.42578125" style="52" customWidth="1"/>
    <col min="14594" max="14595" width="17.85546875" style="52" customWidth="1"/>
    <col min="14596" max="14596" width="16.7109375" style="52" customWidth="1"/>
    <col min="14597" max="14600" width="12.140625" style="52" customWidth="1"/>
    <col min="14601" max="14601" width="9.140625" style="52" customWidth="1"/>
    <col min="14602" max="14848" width="0" style="52" hidden="1"/>
    <col min="14849" max="14849" width="14.42578125" style="52" customWidth="1"/>
    <col min="14850" max="14851" width="17.85546875" style="52" customWidth="1"/>
    <col min="14852" max="14852" width="16.7109375" style="52" customWidth="1"/>
    <col min="14853" max="14856" width="12.140625" style="52" customWidth="1"/>
    <col min="14857" max="14857" width="9.140625" style="52" customWidth="1"/>
    <col min="14858" max="15104" width="0" style="52" hidden="1"/>
    <col min="15105" max="15105" width="14.42578125" style="52" customWidth="1"/>
    <col min="15106" max="15107" width="17.85546875" style="52" customWidth="1"/>
    <col min="15108" max="15108" width="16.7109375" style="52" customWidth="1"/>
    <col min="15109" max="15112" width="12.140625" style="52" customWidth="1"/>
    <col min="15113" max="15113" width="9.140625" style="52" customWidth="1"/>
    <col min="15114" max="15360" width="0" style="52" hidden="1"/>
    <col min="15361" max="15361" width="14.42578125" style="52" customWidth="1"/>
    <col min="15362" max="15363" width="17.85546875" style="52" customWidth="1"/>
    <col min="15364" max="15364" width="16.7109375" style="52" customWidth="1"/>
    <col min="15365" max="15368" width="12.140625" style="52" customWidth="1"/>
    <col min="15369" max="15369" width="9.140625" style="52" customWidth="1"/>
    <col min="15370" max="15616" width="0" style="52" hidden="1"/>
    <col min="15617" max="15617" width="14.42578125" style="52" customWidth="1"/>
    <col min="15618" max="15619" width="17.85546875" style="52" customWidth="1"/>
    <col min="15620" max="15620" width="16.7109375" style="52" customWidth="1"/>
    <col min="15621" max="15624" width="12.140625" style="52" customWidth="1"/>
    <col min="15625" max="15625" width="9.140625" style="52" customWidth="1"/>
    <col min="15626" max="15872" width="0" style="52" hidden="1"/>
    <col min="15873" max="15873" width="14.42578125" style="52" customWidth="1"/>
    <col min="15874" max="15875" width="17.85546875" style="52" customWidth="1"/>
    <col min="15876" max="15876" width="16.7109375" style="52" customWidth="1"/>
    <col min="15877" max="15880" width="12.140625" style="52" customWidth="1"/>
    <col min="15881" max="15881" width="9.140625" style="52" customWidth="1"/>
    <col min="15882" max="16128" width="0" style="52" hidden="1"/>
    <col min="16129" max="16129" width="14.42578125" style="52" customWidth="1"/>
    <col min="16130" max="16131" width="17.85546875" style="52" customWidth="1"/>
    <col min="16132" max="16132" width="16.7109375" style="52" customWidth="1"/>
    <col min="16133" max="16136" width="12.140625" style="52" customWidth="1"/>
    <col min="16137" max="16137" width="9.140625" style="52" customWidth="1"/>
    <col min="16138" max="16384" width="0" style="52" hidden="1"/>
  </cols>
  <sheetData>
    <row r="1" spans="1:13" s="30" customFormat="1" ht="17.25" customHeight="1" x14ac:dyDescent="0.2">
      <c r="A1" s="28" t="s">
        <v>141</v>
      </c>
      <c r="B1" s="29"/>
      <c r="C1" s="29"/>
      <c r="D1" s="29"/>
      <c r="E1" s="29"/>
      <c r="F1" s="29"/>
      <c r="G1" s="29"/>
      <c r="H1" s="29"/>
      <c r="I1" s="29"/>
    </row>
    <row r="2" spans="1:13" s="34" customFormat="1" x14ac:dyDescent="0.2">
      <c r="A2" s="31"/>
      <c r="B2" s="32" t="s">
        <v>142</v>
      </c>
      <c r="C2" s="31"/>
      <c r="D2" s="33"/>
      <c r="E2" s="33"/>
      <c r="F2" s="33"/>
      <c r="G2" s="33"/>
      <c r="H2" s="33"/>
      <c r="I2" s="31"/>
      <c r="K2" s="35"/>
      <c r="L2" s="35"/>
      <c r="M2" s="35"/>
    </row>
    <row r="3" spans="1:13" s="34" customFormat="1" x14ac:dyDescent="0.2">
      <c r="A3" s="32" t="s">
        <v>142</v>
      </c>
      <c r="B3" s="36">
        <f>'Formularz ofertowy'!L73</f>
        <v>0</v>
      </c>
      <c r="C3" s="37"/>
      <c r="D3" s="33"/>
      <c r="E3" s="33"/>
      <c r="F3" s="33"/>
      <c r="G3" s="33"/>
      <c r="H3" s="33"/>
      <c r="I3" s="31"/>
    </row>
    <row r="4" spans="1:13" s="34" customFormat="1" x14ac:dyDescent="0.2">
      <c r="A4" s="32"/>
      <c r="B4" s="37"/>
      <c r="C4" s="38" t="s">
        <v>143</v>
      </c>
      <c r="D4" s="39" t="s">
        <v>144</v>
      </c>
      <c r="E4" s="39" t="s">
        <v>145</v>
      </c>
      <c r="F4" s="39" t="s">
        <v>146</v>
      </c>
      <c r="G4" s="39" t="s">
        <v>147</v>
      </c>
      <c r="H4" s="39" t="s">
        <v>148</v>
      </c>
      <c r="I4" s="31"/>
    </row>
    <row r="5" spans="1:13" s="34" customFormat="1" x14ac:dyDescent="0.2">
      <c r="A5" s="32" t="s">
        <v>149</v>
      </c>
      <c r="B5" s="31"/>
      <c r="C5" s="40"/>
      <c r="D5" s="41">
        <f>ROUND((B3-INT(B3))*100,0)</f>
        <v>0</v>
      </c>
      <c r="E5" s="41">
        <f>IF(B3&gt;=1,VALUE(RIGHT(LEFT(INT(B3),LEN(INT(B3))),3)),0)</f>
        <v>0</v>
      </c>
      <c r="F5" s="41">
        <f>IF(B3&gt;=1000,VALUE(TEXT(RIGHT(LEFT(INT(B3),LEN(INT(B3))-3),3),"000")),0)</f>
        <v>0</v>
      </c>
      <c r="G5" s="41">
        <f>IF(B3&gt;=1000000,VALUE(TEXT(RIGHT(LEFT(INT(B3),LEN(INT(B3))-6),3),"000")),0)</f>
        <v>0</v>
      </c>
      <c r="H5" s="41">
        <f>IF(B3&gt;=1000000000,VALUE(TEXT(RIGHT(LEFT(INT(B3),LEN(INT(B3))-9),3),"000")),0)</f>
        <v>0</v>
      </c>
      <c r="I5" s="31"/>
    </row>
    <row r="6" spans="1:13" s="34" customFormat="1" x14ac:dyDescent="0.2">
      <c r="A6" s="32" t="s">
        <v>150</v>
      </c>
      <c r="B6" s="42"/>
      <c r="C6" s="42" t="str">
        <f>ROUND((B3-INT(B3))*100,0)&amp;"/"&amp;100 &amp; " groszy"</f>
        <v>0/100 groszy</v>
      </c>
      <c r="D6" s="42" t="str">
        <f>IF(B3=0,"",IF(D5&lt;=20,IF(D5=0,"zero",INDEX(excelblog_Jednosci,D5)),INDEX(excelblog_Dziesiatki,INT(D5/10))&amp;IF(MOD(D5,10)," " &amp;INDEX(excelblog_Jednosci,MOD(D5,10)),"")))&amp; " " &amp;IF(B3=0,"",INDEX(IF(D5&lt;20,{"groszy";"grosz";"grosze";"groszy"},{"groszy";"grosze";"groszy"}),MATCH(IF(D5&lt;20,D5,MOD(D5,10)),IF(D5&lt;20,{0;1;2;5},{0;2;5}),1)))</f>
        <v xml:space="preserve"> </v>
      </c>
      <c r="E6" s="43" t="str">
        <f>IF(OR(B3&lt;1,INT(E5/100)=0),"",INDEX(excelblog_Setki,INT(E5/100)))&amp; IF(E5-(INT(E5/100)*100)&lt;=20,IF(E5-(INT(E5/100)*100)=0,IF(OR(E5&gt;0,B3&lt;1),"","złotych")," " &amp;INDEX(excelblog_Jednosci,E5-(INT(E5/100)*100)))," " &amp;INDEX(excelblog_Dziesiatki,INT((E5-(INT(E5/100)*100))/10))&amp;IF(MOD((E5-(INT(E5/100)*100)),10)," "&amp;INDEX(excelblog_Jednosci,MOD((E5-(INT(E5/100)*100)),10)),""))&amp;IF(E5=0,""," " &amp;INDEX(IF(E5&lt;20,{"złotych";"złoty";"złote";"złotych"},{"złotych";"złote";"złotych"}),MATCH(IF(E5-(INT(E5/100)*100)&lt;20,E5-(INT(E5/100)*100),MOD((E5-(INT(E5/100)*100)),10)),IF(E5&lt;20,{0;1;2;5},{0;2;5}),1)))</f>
        <v/>
      </c>
      <c r="F6" s="43" t="str">
        <f>IF(OR(B3&lt;1,INT(F5/100)=0),"",INDEX(excelblog_Setki,INT(F5/100)))&amp; IF(F5-(INT(F5/100)*100)&lt;=20,IF(F5-(INT(F5/100)*100)=0,""," " &amp;INDEX(excelblog_Jednosci,F5-(INT(F5/100)*100)))," " &amp;INDEX(excelblog_Dziesiatki,INT((F5-(INT(F5/100)*100))/10))&amp;IF(MOD((F5-(INT(F5/100)*100)),10)," "&amp;INDEX(excelblog_Jednosci,MOD((F5-(INT(F5/100)*100)),10)),""))&amp;IF(F5=0,""," " &amp;INDEX(IF(F5&lt;20,{"";"tysiąc";"tysiące";"tysięcy"},{"tysięcy";"tysiące";"tysięcy"}),MATCH(IF(F5-(INT(F5/100)*100)&lt;20,F5-(INT(F5/100)*100),MOD((F5-(INT(F5/100)*100)),10)),IF(F5&lt;20,{0;1;2;5},{0;2;5}),1)))</f>
        <v/>
      </c>
      <c r="G6" s="43" t="str">
        <f>IF(OR(B3&lt;1,INT(G5/100)=0),"",INDEX(excelblog_Setki,INT(G5/100)))&amp; IF(G5-(INT(G5/100)*100)&lt;=20,IF(G5-(INT(G5/100)*100)=0,""," " &amp;INDEX(excelblog_Jednosci,G5-(INT(G5/100)*100)))," " &amp;INDEX(excelblog_Dziesiatki,INT((G5-(INT(G5/100)*100))/10))&amp;IF(MOD((G5-(INT(G5/100)*100)),10)," "&amp;INDEX(excelblog_Jednosci,MOD((G5-(INT(G5/100)*100)),10)),""))&amp;IF(G5=0,""," " &amp;INDEX(IF(G5&lt;20,{"";"milion";"miliony";"milionów"},{"milionów";"miliony";"milionów"}),MATCH(IF(G5-(INT(G5/100)*100)&lt;20,G5-(INT(G5/100)*100),MOD((G5-(INT(G5/100)*100)),10)),IF(G5&lt;20,{0;1;2;5},{0;2;5}),1)))</f>
        <v/>
      </c>
      <c r="H6" s="42" t="str">
        <f>IF(OR(B3&lt;1,INT(H5/100)=0),"",INDEX(excelblog_Setki,INT(H5/100)))&amp; IF(H5-(INT(H5/100)*100)&lt;=20,IF(H5-(INT(H5/100)*100)=0,""," " &amp;INDEX(excelblog_Jednosci,H5-(INT(H5/100)*100)))," " &amp;INDEX(excelblog_Dziesiatki,INT((H5-(INT(H5/100)*100))/10))&amp;IF(MOD((H5-(INT(H5/100)*100)),10)," "&amp;INDEX(excelblog_Jednosci,MOD((H5-(INT(H5/100)*100)),10)),""))&amp;IF(H5=0,""," " &amp;INDEX(IF(H5&lt;20,{"";"miliard";"miliardy";"miliardów"},{"miliardów";"miliardy";"miliardów"}),MATCH(IF(H5-(INT(H5/100)*100)&lt;20,H5-(INT(H5/100)*100),MOD((H5-(INT(H5/100)*100)),10)),IF(H5&lt;20,{0;1;2;5},{0;2;5}),1)))</f>
        <v/>
      </c>
      <c r="I6" s="42"/>
    </row>
    <row r="7" spans="1:13" s="34" customFormat="1" x14ac:dyDescent="0.2">
      <c r="A7" s="31"/>
      <c r="B7" s="31"/>
      <c r="C7" s="31"/>
      <c r="D7" s="33"/>
      <c r="E7" s="33"/>
      <c r="F7" s="33"/>
      <c r="G7" s="33"/>
      <c r="H7" s="33"/>
      <c r="I7" s="31"/>
    </row>
    <row r="8" spans="1:13" s="34" customFormat="1" x14ac:dyDescent="0.2">
      <c r="A8" s="32" t="s">
        <v>151</v>
      </c>
      <c r="B8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","")&amp;IF(TRIM(D6)&lt;&gt;"",D6&amp;" ","")))</f>
        <v/>
      </c>
      <c r="C8" s="45"/>
      <c r="D8" s="45"/>
      <c r="E8" s="45"/>
      <c r="F8" s="45"/>
      <c r="G8" s="45"/>
      <c r="H8" s="45"/>
      <c r="I8" s="46"/>
    </row>
    <row r="9" spans="1:13" s="34" customFormat="1" x14ac:dyDescent="0.2">
      <c r="A9" s="32" t="s">
        <v>152</v>
      </c>
      <c r="B9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","")&amp;IF(TRIM(E6)&lt;&gt;"",TRIM(E6)&amp;", ","")&amp;IF(TRIM(D6)&lt;&gt;"",D6&amp;" ","")))</f>
        <v/>
      </c>
      <c r="C9" s="45"/>
      <c r="D9" s="45"/>
      <c r="E9" s="45"/>
      <c r="F9" s="45"/>
      <c r="G9" s="45"/>
      <c r="H9" s="45"/>
      <c r="I9" s="46"/>
    </row>
    <row r="10" spans="1:13" s="34" customFormat="1" x14ac:dyDescent="0.2">
      <c r="A10" s="32" t="s">
        <v>153</v>
      </c>
      <c r="B10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","")&amp;IF(TRIM(D6)&lt;&gt;"",C6&amp;" ","")))</f>
        <v/>
      </c>
      <c r="C10" s="45"/>
      <c r="D10" s="45"/>
      <c r="E10" s="45"/>
      <c r="F10" s="45"/>
      <c r="G10" s="45"/>
      <c r="H10" s="45"/>
      <c r="I10" s="46"/>
    </row>
    <row r="11" spans="1:13" s="34" customFormat="1" x14ac:dyDescent="0.2">
      <c r="A11" s="32"/>
      <c r="B11" s="31"/>
      <c r="C11" s="31"/>
      <c r="D11" s="33"/>
      <c r="E11" s="33"/>
      <c r="F11" s="33"/>
      <c r="G11" s="33"/>
      <c r="H11" s="33"/>
      <c r="I11" s="31"/>
    </row>
    <row r="12" spans="1:13" s="50" customFormat="1" ht="12.75" customHeight="1" x14ac:dyDescent="0.2">
      <c r="A12" s="47"/>
      <c r="B12" s="47"/>
      <c r="C12" s="47"/>
      <c r="D12" s="48"/>
      <c r="E12" s="48"/>
      <c r="F12" s="48"/>
      <c r="G12" s="48"/>
      <c r="H12" s="48"/>
      <c r="I12" s="49" t="s">
        <v>154</v>
      </c>
    </row>
    <row r="13" spans="1:13" x14ac:dyDescent="0.2">
      <c r="A13" s="51" t="s">
        <v>155</v>
      </c>
    </row>
    <row r="14" spans="1:13" x14ac:dyDescent="0.2">
      <c r="A14" s="53" t="s">
        <v>156</v>
      </c>
    </row>
  </sheetData>
  <sheetProtection password="9E62" sheet="1" objects="1" scenarios="1" deleteRows="0"/>
  <hyperlinks>
    <hyperlink ref="I12" r:id="rId1" xr:uid="{599C61CC-97DF-4240-B7C0-BD31EE5870E4}"/>
  </hyperlinks>
  <pageMargins left="0.75" right="0.75" top="1" bottom="1" header="0.5" footer="0.5"/>
  <pageSetup paperSize="9" orientation="portrait" horizontalDpi="4294967295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ofertowy</vt:lpstr>
      <vt:lpstr>Excelblog.pl - Kwoty słownie</vt:lpstr>
      <vt:lpstr>slownie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1204 N.Dąbrowa Dawid Kikulski</cp:lastModifiedBy>
  <dcterms:created xsi:type="dcterms:W3CDTF">2024-10-24T05:04:34Z</dcterms:created>
  <dcterms:modified xsi:type="dcterms:W3CDTF">2024-10-25T08:21:53Z</dcterms:modified>
</cp:coreProperties>
</file>