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Work 2018\2018-032PLI OPŽP VZT ZŠ Údlice\Exped\2020_01_22_VZT oprava rozpočtu\"/>
    </mc:Choice>
  </mc:AlternateContent>
  <xr:revisionPtr revIDLastSave="0" documentId="13_ncr:1_{C5F48D34-427A-44ED-A7AA-AB89899E51F3}" xr6:coauthVersionLast="45" xr6:coauthVersionMax="45" xr10:uidLastSave="{00000000-0000-0000-0000-000000000000}"/>
  <workbookProtection workbookAlgorithmName="SHA-512" workbookHashValue="aMYNOkyia4CYxm43xDAhNUfvFwy+V5tSZU96qdfQZd9QfmNjqrWDgytzj1IZ/u797euuLcvYORmhCAXohDuk+g==" workbookSaltValue="AvtLhLtk3tVjnSVZcMoNYg==" workbookSpinCount="100000" lockStructure="1"/>
  <bookViews>
    <workbookView xWindow="28680" yWindow="-4905" windowWidth="21840" windowHeight="13740" activeTab="2" xr2:uid="{00000000-000D-0000-FFFF-FFFF00000000}"/>
  </bookViews>
  <sheets>
    <sheet name="Identifikace" sheetId="2" r:id="rId1"/>
    <sheet name="Rekapitulace" sheetId="3" r:id="rId2"/>
    <sheet name="Rozpočet" sheetId="1" r:id="rId3"/>
  </sheets>
  <definedNames>
    <definedName name="_xlnm._FilterDatabase" localSheetId="2" hidden="1">Rozpočet!$A$4:$K$362</definedName>
    <definedName name="_xlnm.Print_Area" localSheetId="2">Rozpočet!$A$1:$K$362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" i="1" l="1"/>
  <c r="K15" i="1"/>
  <c r="K33" i="1"/>
  <c r="K43" i="1"/>
  <c r="K62" i="1"/>
  <c r="K72" i="1"/>
  <c r="K92" i="1"/>
  <c r="K102" i="1"/>
  <c r="K123" i="1"/>
  <c r="K133" i="1"/>
  <c r="K152" i="1"/>
  <c r="K162" i="1"/>
  <c r="K183" i="1"/>
  <c r="K193" i="1"/>
  <c r="K212" i="1"/>
  <c r="K222" i="1"/>
  <c r="K243" i="1"/>
  <c r="K253" i="1"/>
  <c r="K272" i="1"/>
  <c r="K282" i="1"/>
  <c r="K301" i="1"/>
  <c r="K311" i="1"/>
  <c r="F311" i="1"/>
  <c r="K332" i="1"/>
  <c r="K347" i="1"/>
  <c r="K350" i="1"/>
  <c r="K354" i="1"/>
  <c r="K359" i="1"/>
  <c r="K346" i="1"/>
  <c r="K345" i="1"/>
  <c r="K344" i="1"/>
  <c r="K343" i="1"/>
  <c r="K319" i="1"/>
  <c r="K309" i="1"/>
  <c r="K290" i="1"/>
  <c r="K280" i="1"/>
  <c r="K267" i="1"/>
  <c r="K266" i="1"/>
  <c r="K261" i="1"/>
  <c r="K251" i="1"/>
  <c r="K238" i="1"/>
  <c r="K237" i="1"/>
  <c r="K234" i="1"/>
  <c r="K230" i="1"/>
  <c r="K220" i="1"/>
  <c r="K201" i="1"/>
  <c r="K191" i="1"/>
  <c r="K178" i="1"/>
  <c r="K177" i="1"/>
  <c r="K174" i="1"/>
  <c r="K170" i="1"/>
  <c r="K160" i="1"/>
  <c r="K141" i="1"/>
  <c r="K131" i="1"/>
  <c r="K118" i="1"/>
  <c r="K117" i="1"/>
  <c r="K110" i="1"/>
  <c r="K100" i="1"/>
  <c r="K80" i="1"/>
  <c r="K70" i="1"/>
  <c r="K51" i="1"/>
  <c r="K41" i="1"/>
  <c r="K28" i="1"/>
  <c r="K27" i="1"/>
  <c r="K22" i="1"/>
  <c r="K13" i="1"/>
  <c r="F344" i="1" l="1"/>
  <c r="I344" i="1" s="1"/>
  <c r="F346" i="1"/>
  <c r="F345" i="1"/>
  <c r="D360" i="1" l="1"/>
  <c r="F360" i="1"/>
  <c r="F343" i="1"/>
  <c r="I343" i="1" s="1"/>
  <c r="F359" i="1"/>
  <c r="D28" i="3" l="1"/>
  <c r="D23" i="3"/>
  <c r="D22" i="3"/>
  <c r="C44" i="3" l="1"/>
  <c r="C33" i="3"/>
  <c r="C34" i="3"/>
  <c r="C35" i="3"/>
  <c r="C36" i="3"/>
  <c r="C37" i="3"/>
  <c r="C38" i="3"/>
  <c r="C39" i="3"/>
  <c r="C40" i="3"/>
  <c r="C41" i="3"/>
  <c r="C42" i="3"/>
  <c r="C32" i="3"/>
  <c r="K356" i="1" l="1"/>
  <c r="F356" i="1"/>
  <c r="I356" i="1" s="1"/>
  <c r="K351" i="1"/>
  <c r="F351" i="1"/>
  <c r="D339" i="1"/>
  <c r="D333" i="1"/>
  <c r="K329" i="1" l="1"/>
  <c r="F329" i="1"/>
  <c r="I329" i="1" s="1"/>
  <c r="K328" i="1"/>
  <c r="F328" i="1"/>
  <c r="F327" i="1"/>
  <c r="F326" i="1"/>
  <c r="K325" i="1"/>
  <c r="F325" i="1"/>
  <c r="K324" i="1"/>
  <c r="F324" i="1"/>
  <c r="I324" i="1" s="1"/>
  <c r="K323" i="1"/>
  <c r="F323" i="1"/>
  <c r="I323" i="1" s="1"/>
  <c r="F322" i="1"/>
  <c r="F321" i="1"/>
  <c r="I321" i="1" s="1"/>
  <c r="F320" i="1"/>
  <c r="I320" i="1" s="1"/>
  <c r="F319" i="1"/>
  <c r="I319" i="1" s="1"/>
  <c r="F318" i="1"/>
  <c r="K317" i="1"/>
  <c r="F317" i="1"/>
  <c r="I317" i="1" s="1"/>
  <c r="K316" i="1"/>
  <c r="F316" i="1"/>
  <c r="I316" i="1" s="1"/>
  <c r="K315" i="1"/>
  <c r="F315" i="1"/>
  <c r="I315" i="1" s="1"/>
  <c r="D314" i="1"/>
  <c r="K314" i="1" s="1"/>
  <c r="K313" i="1"/>
  <c r="F313" i="1"/>
  <c r="I313" i="1" s="1"/>
  <c r="K312" i="1"/>
  <c r="F312" i="1"/>
  <c r="D310" i="1"/>
  <c r="K310" i="1" s="1"/>
  <c r="F309" i="1"/>
  <c r="K308" i="1"/>
  <c r="F308" i="1"/>
  <c r="I308" i="1" s="1"/>
  <c r="K307" i="1"/>
  <c r="F307" i="1"/>
  <c r="I307" i="1" s="1"/>
  <c r="K306" i="1"/>
  <c r="F306" i="1"/>
  <c r="I306" i="1" s="1"/>
  <c r="K305" i="1"/>
  <c r="F305" i="1"/>
  <c r="K304" i="1"/>
  <c r="F304" i="1"/>
  <c r="K303" i="1"/>
  <c r="F303" i="1"/>
  <c r="K302" i="1"/>
  <c r="H302" i="1"/>
  <c r="F302" i="1"/>
  <c r="K298" i="1"/>
  <c r="F298" i="1"/>
  <c r="I298" i="1" s="1"/>
  <c r="K297" i="1"/>
  <c r="F297" i="1"/>
  <c r="K296" i="1"/>
  <c r="F296" i="1"/>
  <c r="K295" i="1"/>
  <c r="F295" i="1"/>
  <c r="I295" i="1" s="1"/>
  <c r="K294" i="1"/>
  <c r="F294" i="1"/>
  <c r="I294" i="1" s="1"/>
  <c r="F293" i="1"/>
  <c r="F292" i="1"/>
  <c r="I292" i="1" s="1"/>
  <c r="F291" i="1"/>
  <c r="I291" i="1" s="1"/>
  <c r="F290" i="1"/>
  <c r="I290" i="1" s="1"/>
  <c r="F289" i="1"/>
  <c r="K288" i="1"/>
  <c r="F288" i="1"/>
  <c r="I288" i="1" s="1"/>
  <c r="K287" i="1"/>
  <c r="F287" i="1"/>
  <c r="I287" i="1" s="1"/>
  <c r="K286" i="1"/>
  <c r="F286" i="1"/>
  <c r="I286" i="1" s="1"/>
  <c r="D285" i="1"/>
  <c r="K285" i="1" s="1"/>
  <c r="K284" i="1"/>
  <c r="F284" i="1"/>
  <c r="I284" i="1" s="1"/>
  <c r="K283" i="1"/>
  <c r="F283" i="1"/>
  <c r="D281" i="1"/>
  <c r="K281" i="1" s="1"/>
  <c r="F280" i="1"/>
  <c r="K279" i="1"/>
  <c r="F279" i="1"/>
  <c r="I279" i="1" s="1"/>
  <c r="K278" i="1"/>
  <c r="F278" i="1"/>
  <c r="I278" i="1" s="1"/>
  <c r="K277" i="1"/>
  <c r="F277" i="1"/>
  <c r="I277" i="1" s="1"/>
  <c r="K276" i="1"/>
  <c r="F276" i="1"/>
  <c r="K275" i="1"/>
  <c r="F275" i="1"/>
  <c r="K274" i="1"/>
  <c r="F274" i="1"/>
  <c r="K273" i="1"/>
  <c r="H273" i="1"/>
  <c r="F273" i="1"/>
  <c r="K269" i="1"/>
  <c r="F269" i="1"/>
  <c r="I269" i="1" s="1"/>
  <c r="K268" i="1"/>
  <c r="F268" i="1"/>
  <c r="F267" i="1"/>
  <c r="F266" i="1"/>
  <c r="I266" i="1" s="1"/>
  <c r="K265" i="1"/>
  <c r="F265" i="1"/>
  <c r="I265" i="1" s="1"/>
  <c r="F264" i="1"/>
  <c r="F263" i="1"/>
  <c r="I263" i="1" s="1"/>
  <c r="F262" i="1"/>
  <c r="I262" i="1" s="1"/>
  <c r="F261" i="1"/>
  <c r="I261" i="1" s="1"/>
  <c r="F260" i="1"/>
  <c r="K259" i="1"/>
  <c r="F259" i="1"/>
  <c r="I259" i="1" s="1"/>
  <c r="K258" i="1"/>
  <c r="F258" i="1"/>
  <c r="I258" i="1" s="1"/>
  <c r="K257" i="1"/>
  <c r="F257" i="1"/>
  <c r="I257" i="1" s="1"/>
  <c r="D256" i="1"/>
  <c r="K256" i="1" s="1"/>
  <c r="K255" i="1"/>
  <c r="F255" i="1"/>
  <c r="I255" i="1" s="1"/>
  <c r="K254" i="1"/>
  <c r="F254" i="1"/>
  <c r="D252" i="1"/>
  <c r="K252" i="1" s="1"/>
  <c r="F251" i="1"/>
  <c r="K250" i="1"/>
  <c r="F250" i="1"/>
  <c r="I250" i="1" s="1"/>
  <c r="K249" i="1"/>
  <c r="F249" i="1"/>
  <c r="I249" i="1" s="1"/>
  <c r="K248" i="1"/>
  <c r="F248" i="1"/>
  <c r="I248" i="1" s="1"/>
  <c r="K247" i="1"/>
  <c r="F247" i="1"/>
  <c r="K246" i="1"/>
  <c r="F246" i="1"/>
  <c r="K245" i="1"/>
  <c r="F245" i="1"/>
  <c r="K244" i="1"/>
  <c r="H244" i="1"/>
  <c r="F244" i="1"/>
  <c r="K240" i="1"/>
  <c r="F240" i="1"/>
  <c r="I240" i="1" s="1"/>
  <c r="K239" i="1"/>
  <c r="F239" i="1"/>
  <c r="F238" i="1"/>
  <c r="F237" i="1"/>
  <c r="K236" i="1"/>
  <c r="F236" i="1"/>
  <c r="K235" i="1"/>
  <c r="F235" i="1"/>
  <c r="I235" i="1" s="1"/>
  <c r="F234" i="1"/>
  <c r="I234" i="1" s="1"/>
  <c r="F233" i="1"/>
  <c r="F232" i="1"/>
  <c r="I232" i="1" s="1"/>
  <c r="F231" i="1"/>
  <c r="I231" i="1" s="1"/>
  <c r="F230" i="1"/>
  <c r="I230" i="1" s="1"/>
  <c r="F229" i="1"/>
  <c r="K228" i="1"/>
  <c r="F228" i="1"/>
  <c r="I228" i="1" s="1"/>
  <c r="K227" i="1"/>
  <c r="F227" i="1"/>
  <c r="I227" i="1" s="1"/>
  <c r="K226" i="1"/>
  <c r="F226" i="1"/>
  <c r="I226" i="1" s="1"/>
  <c r="D225" i="1"/>
  <c r="K225" i="1" s="1"/>
  <c r="K224" i="1"/>
  <c r="F224" i="1"/>
  <c r="I224" i="1" s="1"/>
  <c r="K223" i="1"/>
  <c r="F223" i="1"/>
  <c r="D221" i="1"/>
  <c r="K221" i="1" s="1"/>
  <c r="F220" i="1"/>
  <c r="K219" i="1"/>
  <c r="F219" i="1"/>
  <c r="I219" i="1" s="1"/>
  <c r="K218" i="1"/>
  <c r="F218" i="1"/>
  <c r="I218" i="1" s="1"/>
  <c r="K217" i="1"/>
  <c r="F217" i="1"/>
  <c r="I217" i="1" s="1"/>
  <c r="K216" i="1"/>
  <c r="F216" i="1"/>
  <c r="K215" i="1"/>
  <c r="F215" i="1"/>
  <c r="K214" i="1"/>
  <c r="F214" i="1"/>
  <c r="K213" i="1"/>
  <c r="H213" i="1"/>
  <c r="F213" i="1"/>
  <c r="K209" i="1"/>
  <c r="F209" i="1"/>
  <c r="I209" i="1" s="1"/>
  <c r="K208" i="1"/>
  <c r="F208" i="1"/>
  <c r="K207" i="1"/>
  <c r="F207" i="1"/>
  <c r="K206" i="1"/>
  <c r="F206" i="1"/>
  <c r="I206" i="1" s="1"/>
  <c r="K205" i="1"/>
  <c r="F205" i="1"/>
  <c r="I205" i="1" s="1"/>
  <c r="F204" i="1"/>
  <c r="F203" i="1"/>
  <c r="I203" i="1" s="1"/>
  <c r="F202" i="1"/>
  <c r="I202" i="1" s="1"/>
  <c r="F201" i="1"/>
  <c r="I201" i="1" s="1"/>
  <c r="F200" i="1"/>
  <c r="K199" i="1"/>
  <c r="F199" i="1"/>
  <c r="I199" i="1" s="1"/>
  <c r="K198" i="1"/>
  <c r="F198" i="1"/>
  <c r="I198" i="1" s="1"/>
  <c r="K197" i="1"/>
  <c r="F197" i="1"/>
  <c r="I197" i="1" s="1"/>
  <c r="D196" i="1"/>
  <c r="K196" i="1" s="1"/>
  <c r="K195" i="1"/>
  <c r="F195" i="1"/>
  <c r="I195" i="1" s="1"/>
  <c r="K194" i="1"/>
  <c r="F194" i="1"/>
  <c r="D192" i="1"/>
  <c r="K192" i="1" s="1"/>
  <c r="F191" i="1"/>
  <c r="K190" i="1"/>
  <c r="F190" i="1"/>
  <c r="I190" i="1" s="1"/>
  <c r="K189" i="1"/>
  <c r="F189" i="1"/>
  <c r="I189" i="1" s="1"/>
  <c r="K188" i="1"/>
  <c r="F188" i="1"/>
  <c r="I188" i="1" s="1"/>
  <c r="K187" i="1"/>
  <c r="F187" i="1"/>
  <c r="K186" i="1"/>
  <c r="F186" i="1"/>
  <c r="K185" i="1"/>
  <c r="F185" i="1"/>
  <c r="K184" i="1"/>
  <c r="H184" i="1"/>
  <c r="F184" i="1"/>
  <c r="K180" i="1"/>
  <c r="F180" i="1"/>
  <c r="I180" i="1" s="1"/>
  <c r="K179" i="1"/>
  <c r="F179" i="1"/>
  <c r="F178" i="1"/>
  <c r="F177" i="1"/>
  <c r="K176" i="1"/>
  <c r="F176" i="1"/>
  <c r="K175" i="1"/>
  <c r="F175" i="1"/>
  <c r="I175" i="1" s="1"/>
  <c r="F174" i="1"/>
  <c r="I174" i="1" s="1"/>
  <c r="F173" i="1"/>
  <c r="F172" i="1"/>
  <c r="I172" i="1" s="1"/>
  <c r="F171" i="1"/>
  <c r="I171" i="1" s="1"/>
  <c r="F170" i="1"/>
  <c r="I170" i="1" s="1"/>
  <c r="F169" i="1"/>
  <c r="K168" i="1"/>
  <c r="F168" i="1"/>
  <c r="I168" i="1" s="1"/>
  <c r="K167" i="1"/>
  <c r="F167" i="1"/>
  <c r="I167" i="1" s="1"/>
  <c r="K166" i="1"/>
  <c r="F166" i="1"/>
  <c r="I166" i="1" s="1"/>
  <c r="D165" i="1"/>
  <c r="K165" i="1" s="1"/>
  <c r="K164" i="1"/>
  <c r="F164" i="1"/>
  <c r="I164" i="1" s="1"/>
  <c r="K163" i="1"/>
  <c r="F163" i="1"/>
  <c r="D161" i="1"/>
  <c r="K161" i="1" s="1"/>
  <c r="F160" i="1"/>
  <c r="K159" i="1"/>
  <c r="F159" i="1"/>
  <c r="I159" i="1" s="1"/>
  <c r="K158" i="1"/>
  <c r="F158" i="1"/>
  <c r="I158" i="1" s="1"/>
  <c r="K157" i="1"/>
  <c r="F157" i="1"/>
  <c r="I157" i="1" s="1"/>
  <c r="K156" i="1"/>
  <c r="F156" i="1"/>
  <c r="K155" i="1"/>
  <c r="F155" i="1"/>
  <c r="K154" i="1"/>
  <c r="F154" i="1"/>
  <c r="K153" i="1"/>
  <c r="H153" i="1"/>
  <c r="F153" i="1"/>
  <c r="K149" i="1"/>
  <c r="F149" i="1"/>
  <c r="I149" i="1" s="1"/>
  <c r="K148" i="1"/>
  <c r="F148" i="1"/>
  <c r="K147" i="1"/>
  <c r="F147" i="1"/>
  <c r="K146" i="1"/>
  <c r="F146" i="1"/>
  <c r="I146" i="1" s="1"/>
  <c r="K145" i="1"/>
  <c r="F145" i="1"/>
  <c r="I145" i="1" s="1"/>
  <c r="F144" i="1"/>
  <c r="F143" i="1"/>
  <c r="I143" i="1" s="1"/>
  <c r="F142" i="1"/>
  <c r="I142" i="1" s="1"/>
  <c r="F141" i="1"/>
  <c r="I141" i="1" s="1"/>
  <c r="F140" i="1"/>
  <c r="K139" i="1"/>
  <c r="F139" i="1"/>
  <c r="I139" i="1" s="1"/>
  <c r="K138" i="1"/>
  <c r="F138" i="1"/>
  <c r="I138" i="1" s="1"/>
  <c r="K137" i="1"/>
  <c r="F137" i="1"/>
  <c r="I137" i="1" s="1"/>
  <c r="D136" i="1"/>
  <c r="K136" i="1" s="1"/>
  <c r="K135" i="1"/>
  <c r="F135" i="1"/>
  <c r="I135" i="1" s="1"/>
  <c r="K134" i="1"/>
  <c r="F134" i="1"/>
  <c r="D132" i="1"/>
  <c r="K132" i="1" s="1"/>
  <c r="F131" i="1"/>
  <c r="K130" i="1"/>
  <c r="F130" i="1"/>
  <c r="I130" i="1" s="1"/>
  <c r="K129" i="1"/>
  <c r="F129" i="1"/>
  <c r="I129" i="1" s="1"/>
  <c r="K128" i="1"/>
  <c r="F128" i="1"/>
  <c r="I128" i="1" s="1"/>
  <c r="K127" i="1"/>
  <c r="F127" i="1"/>
  <c r="K126" i="1"/>
  <c r="F126" i="1"/>
  <c r="K125" i="1"/>
  <c r="F125" i="1"/>
  <c r="K124" i="1"/>
  <c r="H124" i="1"/>
  <c r="F124" i="1"/>
  <c r="F118" i="1"/>
  <c r="F117" i="1"/>
  <c r="K87" i="1"/>
  <c r="F87" i="1"/>
  <c r="K47" i="1"/>
  <c r="F47" i="1"/>
  <c r="I47" i="1" s="1"/>
  <c r="K76" i="1"/>
  <c r="F76" i="1"/>
  <c r="I76" i="1" s="1"/>
  <c r="K106" i="1"/>
  <c r="F106" i="1"/>
  <c r="I106" i="1" s="1"/>
  <c r="K120" i="1"/>
  <c r="F120" i="1"/>
  <c r="I120" i="1" s="1"/>
  <c r="K119" i="1"/>
  <c r="F119" i="1"/>
  <c r="K116" i="1"/>
  <c r="F116" i="1"/>
  <c r="K115" i="1"/>
  <c r="F115" i="1"/>
  <c r="I115" i="1" s="1"/>
  <c r="K114" i="1"/>
  <c r="F114" i="1"/>
  <c r="I114" i="1" s="1"/>
  <c r="F113" i="1"/>
  <c r="F112" i="1"/>
  <c r="I112" i="1" s="1"/>
  <c r="F111" i="1"/>
  <c r="I111" i="1" s="1"/>
  <c r="F110" i="1"/>
  <c r="I110" i="1" s="1"/>
  <c r="F109" i="1"/>
  <c r="K108" i="1"/>
  <c r="F108" i="1"/>
  <c r="I108" i="1" s="1"/>
  <c r="K107" i="1"/>
  <c r="F107" i="1"/>
  <c r="I107" i="1" s="1"/>
  <c r="D105" i="1"/>
  <c r="K105" i="1" s="1"/>
  <c r="K104" i="1"/>
  <c r="F104" i="1"/>
  <c r="I104" i="1" s="1"/>
  <c r="K103" i="1"/>
  <c r="F103" i="1"/>
  <c r="D101" i="1"/>
  <c r="F101" i="1" s="1"/>
  <c r="I101" i="1" s="1"/>
  <c r="F100" i="1"/>
  <c r="K99" i="1"/>
  <c r="F99" i="1"/>
  <c r="I99" i="1" s="1"/>
  <c r="K98" i="1"/>
  <c r="F98" i="1"/>
  <c r="I98" i="1" s="1"/>
  <c r="K97" i="1"/>
  <c r="F97" i="1"/>
  <c r="I97" i="1" s="1"/>
  <c r="K96" i="1"/>
  <c r="F96" i="1"/>
  <c r="K95" i="1"/>
  <c r="F95" i="1"/>
  <c r="K94" i="1"/>
  <c r="F94" i="1"/>
  <c r="K93" i="1"/>
  <c r="H93" i="1"/>
  <c r="F93" i="1"/>
  <c r="I134" i="1" l="1"/>
  <c r="I194" i="1"/>
  <c r="I254" i="1"/>
  <c r="I312" i="1"/>
  <c r="I93" i="1"/>
  <c r="I103" i="1"/>
  <c r="I163" i="1"/>
  <c r="I223" i="1"/>
  <c r="I283" i="1"/>
  <c r="I124" i="1"/>
  <c r="I153" i="1"/>
  <c r="I184" i="1"/>
  <c r="I213" i="1"/>
  <c r="I244" i="1"/>
  <c r="I273" i="1"/>
  <c r="K271" i="1"/>
  <c r="I302" i="1"/>
  <c r="F310" i="1"/>
  <c r="F314" i="1"/>
  <c r="F281" i="1"/>
  <c r="F285" i="1"/>
  <c r="F282" i="1" s="1"/>
  <c r="F252" i="1"/>
  <c r="F256" i="1"/>
  <c r="F253" i="1" s="1"/>
  <c r="K211" i="1"/>
  <c r="F221" i="1"/>
  <c r="F225" i="1"/>
  <c r="F222" i="1" s="1"/>
  <c r="F192" i="1"/>
  <c r="F196" i="1"/>
  <c r="F193" i="1" s="1"/>
  <c r="F161" i="1"/>
  <c r="F165" i="1"/>
  <c r="F162" i="1" s="1"/>
  <c r="F132" i="1"/>
  <c r="F136" i="1"/>
  <c r="F133" i="1" s="1"/>
  <c r="K101" i="1"/>
  <c r="F105" i="1"/>
  <c r="I105" i="1" s="1"/>
  <c r="F92" i="1"/>
  <c r="K242" i="1" l="1"/>
  <c r="K182" i="1"/>
  <c r="F102" i="1"/>
  <c r="F91" i="1" s="1"/>
  <c r="K151" i="1"/>
  <c r="K122" i="1"/>
  <c r="K300" i="1"/>
  <c r="I310" i="1"/>
  <c r="F301" i="1"/>
  <c r="I314" i="1"/>
  <c r="I281" i="1"/>
  <c r="F272" i="1"/>
  <c r="I285" i="1"/>
  <c r="I252" i="1"/>
  <c r="F243" i="1"/>
  <c r="I256" i="1"/>
  <c r="I221" i="1"/>
  <c r="F212" i="1"/>
  <c r="I225" i="1"/>
  <c r="I192" i="1"/>
  <c r="F183" i="1"/>
  <c r="I196" i="1"/>
  <c r="I161" i="1"/>
  <c r="F152" i="1"/>
  <c r="I165" i="1"/>
  <c r="I132" i="1"/>
  <c r="F123" i="1"/>
  <c r="I136" i="1"/>
  <c r="K91" i="1"/>
  <c r="F300" i="1" l="1"/>
  <c r="F271" i="1"/>
  <c r="F242" i="1"/>
  <c r="F211" i="1"/>
  <c r="F182" i="1"/>
  <c r="F151" i="1"/>
  <c r="F122" i="1"/>
  <c r="K89" i="1" l="1"/>
  <c r="I89" i="1"/>
  <c r="F89" i="1"/>
  <c r="K88" i="1"/>
  <c r="F88" i="1"/>
  <c r="K86" i="1"/>
  <c r="F86" i="1"/>
  <c r="K85" i="1"/>
  <c r="F85" i="1"/>
  <c r="I85" i="1" s="1"/>
  <c r="K84" i="1"/>
  <c r="F84" i="1"/>
  <c r="I84" i="1" s="1"/>
  <c r="F83" i="1"/>
  <c r="F82" i="1"/>
  <c r="I82" i="1" s="1"/>
  <c r="F81" i="1"/>
  <c r="I81" i="1" s="1"/>
  <c r="F80" i="1"/>
  <c r="I80" i="1" s="1"/>
  <c r="F79" i="1"/>
  <c r="K78" i="1"/>
  <c r="F78" i="1"/>
  <c r="I78" i="1" s="1"/>
  <c r="K77" i="1"/>
  <c r="F77" i="1"/>
  <c r="I77" i="1" s="1"/>
  <c r="D75" i="1"/>
  <c r="K75" i="1" s="1"/>
  <c r="K74" i="1"/>
  <c r="F74" i="1"/>
  <c r="I74" i="1" s="1"/>
  <c r="K73" i="1"/>
  <c r="F73" i="1"/>
  <c r="D71" i="1"/>
  <c r="K71" i="1" s="1"/>
  <c r="F70" i="1"/>
  <c r="K69" i="1"/>
  <c r="F69" i="1"/>
  <c r="I69" i="1" s="1"/>
  <c r="K68" i="1"/>
  <c r="F68" i="1"/>
  <c r="I68" i="1" s="1"/>
  <c r="K67" i="1"/>
  <c r="F67" i="1"/>
  <c r="I67" i="1" s="1"/>
  <c r="K66" i="1"/>
  <c r="F66" i="1"/>
  <c r="K65" i="1"/>
  <c r="F65" i="1"/>
  <c r="K64" i="1"/>
  <c r="F64" i="1"/>
  <c r="K63" i="1"/>
  <c r="H63" i="1"/>
  <c r="F63" i="1"/>
  <c r="K59" i="1"/>
  <c r="F59" i="1"/>
  <c r="I59" i="1" s="1"/>
  <c r="K58" i="1"/>
  <c r="F58" i="1"/>
  <c r="K57" i="1"/>
  <c r="F57" i="1"/>
  <c r="K56" i="1"/>
  <c r="F56" i="1"/>
  <c r="I56" i="1" s="1"/>
  <c r="K55" i="1"/>
  <c r="F55" i="1"/>
  <c r="I55" i="1" s="1"/>
  <c r="F54" i="1"/>
  <c r="F53" i="1"/>
  <c r="I53" i="1" s="1"/>
  <c r="F52" i="1"/>
  <c r="I52" i="1" s="1"/>
  <c r="F51" i="1"/>
  <c r="I51" i="1" s="1"/>
  <c r="F50" i="1"/>
  <c r="K49" i="1"/>
  <c r="F49" i="1"/>
  <c r="I49" i="1" s="1"/>
  <c r="K48" i="1"/>
  <c r="F48" i="1"/>
  <c r="I48" i="1" s="1"/>
  <c r="D46" i="1"/>
  <c r="K46" i="1" s="1"/>
  <c r="K45" i="1"/>
  <c r="F45" i="1"/>
  <c r="I45" i="1" s="1"/>
  <c r="K44" i="1"/>
  <c r="F44" i="1"/>
  <c r="I44" i="1" s="1"/>
  <c r="F42" i="1"/>
  <c r="I42" i="1" s="1"/>
  <c r="D42" i="1"/>
  <c r="K42" i="1" s="1"/>
  <c r="F41" i="1"/>
  <c r="K40" i="1"/>
  <c r="F40" i="1"/>
  <c r="I40" i="1" s="1"/>
  <c r="K39" i="1"/>
  <c r="F39" i="1"/>
  <c r="I39" i="1" s="1"/>
  <c r="K38" i="1"/>
  <c r="F38" i="1"/>
  <c r="I38" i="1" s="1"/>
  <c r="K37" i="1"/>
  <c r="F37" i="1"/>
  <c r="K36" i="1"/>
  <c r="F36" i="1"/>
  <c r="K35" i="1"/>
  <c r="F35" i="1"/>
  <c r="K34" i="1"/>
  <c r="H34" i="1"/>
  <c r="F34" i="1"/>
  <c r="I73" i="1" l="1"/>
  <c r="F71" i="1"/>
  <c r="I71" i="1" s="1"/>
  <c r="I34" i="1"/>
  <c r="F46" i="1"/>
  <c r="I46" i="1" s="1"/>
  <c r="I63" i="1"/>
  <c r="F75" i="1"/>
  <c r="I75" i="1" s="1"/>
  <c r="F33" i="1"/>
  <c r="F62" i="1"/>
  <c r="D18" i="1"/>
  <c r="F28" i="1"/>
  <c r="D14" i="1"/>
  <c r="K61" i="1" l="1"/>
  <c r="F72" i="1"/>
  <c r="F43" i="1"/>
  <c r="F32" i="1" s="1"/>
  <c r="K32" i="1"/>
  <c r="F61" i="1"/>
  <c r="K339" i="1"/>
  <c r="F339" i="1"/>
  <c r="I339" i="1" s="1"/>
  <c r="K26" i="1"/>
  <c r="F26" i="1"/>
  <c r="I26" i="1" s="1"/>
  <c r="K342" i="1"/>
  <c r="F342" i="1"/>
  <c r="I342" i="1" s="1"/>
  <c r="K336" i="1"/>
  <c r="K337" i="1"/>
  <c r="K335" i="1"/>
  <c r="F336" i="1"/>
  <c r="F335" i="1"/>
  <c r="K334" i="1"/>
  <c r="F334" i="1"/>
  <c r="I334" i="1" s="1"/>
  <c r="F22" i="1"/>
  <c r="I22" i="1" s="1"/>
  <c r="F24" i="1"/>
  <c r="I24" i="1" s="1"/>
  <c r="F23" i="1"/>
  <c r="I23" i="1" s="1"/>
  <c r="K17" i="1"/>
  <c r="F17" i="1"/>
  <c r="I17" i="1" s="1"/>
  <c r="K8" i="1"/>
  <c r="K7" i="1"/>
  <c r="F8" i="1"/>
  <c r="F7" i="1"/>
  <c r="D37" i="3" l="1"/>
  <c r="E37" i="3" s="1"/>
  <c r="F37" i="3" l="1"/>
  <c r="D38" i="3"/>
  <c r="D40" i="3"/>
  <c r="D42" i="3"/>
  <c r="D41" i="3"/>
  <c r="D39" i="3"/>
  <c r="D36" i="3"/>
  <c r="E42" i="3" l="1"/>
  <c r="F42" i="3"/>
  <c r="E40" i="3"/>
  <c r="F40" i="3"/>
  <c r="E36" i="3"/>
  <c r="F36" i="3"/>
  <c r="E39" i="3"/>
  <c r="F39" i="3"/>
  <c r="E41" i="3"/>
  <c r="F41" i="3"/>
  <c r="E38" i="3"/>
  <c r="F38" i="3"/>
  <c r="D35" i="3" l="1"/>
  <c r="F35" i="3" s="1"/>
  <c r="K9" i="1"/>
  <c r="K29" i="1"/>
  <c r="K20" i="1"/>
  <c r="K353" i="1"/>
  <c r="F9" i="1"/>
  <c r="E35" i="3" l="1"/>
  <c r="F353" i="1"/>
  <c r="I353" i="1" s="1"/>
  <c r="D33" i="3" l="1"/>
  <c r="D34" i="3"/>
  <c r="F29" i="1"/>
  <c r="F21" i="1"/>
  <c r="F341" i="1"/>
  <c r="I341" i="1" s="1"/>
  <c r="K341" i="1"/>
  <c r="K19" i="1"/>
  <c r="F20" i="1"/>
  <c r="I20" i="1" s="1"/>
  <c r="F19" i="1"/>
  <c r="I19" i="1" s="1"/>
  <c r="F34" i="3" l="1"/>
  <c r="E34" i="3"/>
  <c r="E33" i="3"/>
  <c r="F33" i="3"/>
  <c r="F337" i="1"/>
  <c r="K338" i="1"/>
  <c r="F338" i="1"/>
  <c r="I338" i="1" s="1"/>
  <c r="I337" i="1" l="1"/>
  <c r="K340" i="1"/>
  <c r="K10" i="1"/>
  <c r="F340" i="1" l="1"/>
  <c r="F10" i="1"/>
  <c r="I10" i="1" s="1"/>
  <c r="F25" i="1"/>
  <c r="F30" i="1"/>
  <c r="I30" i="1" s="1"/>
  <c r="I340" i="1" l="1"/>
  <c r="K30" i="1"/>
  <c r="D26" i="3" l="1"/>
  <c r="D25" i="3"/>
  <c r="D17" i="3"/>
  <c r="D16" i="3"/>
  <c r="F1" i="1"/>
  <c r="C1" i="1"/>
  <c r="F14" i="1" l="1"/>
  <c r="I14" i="1" s="1"/>
  <c r="K14" i="1" l="1"/>
  <c r="K12" i="1" l="1"/>
  <c r="F12" i="1"/>
  <c r="I12" i="1" s="1"/>
  <c r="F13" i="1" l="1"/>
  <c r="K349" i="1" l="1"/>
  <c r="F349" i="1"/>
  <c r="I349" i="1" s="1"/>
  <c r="K348" i="1"/>
  <c r="F348" i="1"/>
  <c r="K355" i="1"/>
  <c r="F355" i="1"/>
  <c r="F354" i="1" s="1"/>
  <c r="K18" i="1"/>
  <c r="K358" i="1"/>
  <c r="K357" i="1" s="1"/>
  <c r="F358" i="1"/>
  <c r="F357" i="1" s="1"/>
  <c r="K352" i="1"/>
  <c r="F352" i="1"/>
  <c r="F350" i="1" s="1"/>
  <c r="F16" i="1"/>
  <c r="F347" i="1"/>
  <c r="K333" i="1"/>
  <c r="H6" i="1"/>
  <c r="K16" i="1"/>
  <c r="F27" i="1"/>
  <c r="I27" i="1" s="1"/>
  <c r="F333" i="1"/>
  <c r="F332" i="1" s="1"/>
  <c r="K11" i="1"/>
  <c r="F11" i="1"/>
  <c r="I11" i="1" s="1"/>
  <c r="F6" i="1"/>
  <c r="K6" i="1"/>
  <c r="F331" i="1" l="1"/>
  <c r="K331" i="1"/>
  <c r="D44" i="3"/>
  <c r="E44" i="3" s="1"/>
  <c r="I348" i="1"/>
  <c r="F5" i="1"/>
  <c r="I352" i="1"/>
  <c r="I358" i="1"/>
  <c r="I333" i="1"/>
  <c r="I16" i="1"/>
  <c r="F18" i="1"/>
  <c r="I18" i="1" s="1"/>
  <c r="I355" i="1"/>
  <c r="I6" i="1"/>
  <c r="F15" i="1" l="1"/>
  <c r="F4" i="1" s="1"/>
  <c r="F362" i="1" s="1"/>
  <c r="K4" i="1"/>
  <c r="K362" i="1" s="1"/>
  <c r="F44" i="3"/>
  <c r="D32" i="3" l="1"/>
  <c r="E32" i="3" s="1"/>
  <c r="E45" i="3" s="1"/>
  <c r="D45" i="3" l="1"/>
  <c r="F32" i="3"/>
  <c r="F45" i="3" s="1"/>
</calcChain>
</file>

<file path=xl/sharedStrings.xml><?xml version="1.0" encoding="utf-8"?>
<sst xmlns="http://schemas.openxmlformats.org/spreadsheetml/2006/main" count="881" uniqueCount="166">
  <si>
    <t>označení</t>
  </si>
  <si>
    <t>MJ</t>
  </si>
  <si>
    <t>počet</t>
  </si>
  <si>
    <t>materiál</t>
  </si>
  <si>
    <t>materiál celkem</t>
  </si>
  <si>
    <t>montáž celkem</t>
  </si>
  <si>
    <t>celková cena</t>
  </si>
  <si>
    <t>hmotnost celkem</t>
  </si>
  <si>
    <t>montáž/ks</t>
  </si>
  <si>
    <t>INSTALACE VĚTRÁNÍ S REKUPERACÍ</t>
  </si>
  <si>
    <t>VĚTRACÍ JEDNOTKA S REKUPERACÍ TEPLA</t>
  </si>
  <si>
    <t>ks</t>
  </si>
  <si>
    <t>cena [Kč]</t>
  </si>
  <si>
    <t>hmostnost [kg]</t>
  </si>
  <si>
    <t>ROZVODY VZDUCHOTECHNIKY</t>
  </si>
  <si>
    <t>STAVEBNÍ PRÁCE</t>
  </si>
  <si>
    <t>m</t>
  </si>
  <si>
    <t>ELEKTROINSTALACE</t>
  </si>
  <si>
    <t>m2</t>
  </si>
  <si>
    <t>DOPRAVA</t>
  </si>
  <si>
    <t xml:space="preserve">doprava </t>
  </si>
  <si>
    <t>kpl</t>
  </si>
  <si>
    <t>ZPROVOZNĚNÍ SYSTÉMU</t>
  </si>
  <si>
    <t>INSTALAČNÍ MATERIÁL</t>
  </si>
  <si>
    <t>nátěr</t>
  </si>
  <si>
    <t>kg</t>
  </si>
  <si>
    <t>spojovací a těsnicí materiál</t>
  </si>
  <si>
    <t>adresa</t>
  </si>
  <si>
    <t>akce</t>
  </si>
  <si>
    <t>část</t>
  </si>
  <si>
    <t>Vzduchotechnika</t>
  </si>
  <si>
    <t>Investor</t>
  </si>
  <si>
    <t>Vypracoval</t>
  </si>
  <si>
    <t>Ing. Zuzana Voldřichová</t>
  </si>
  <si>
    <t>Kontroloval</t>
  </si>
  <si>
    <t>Ing. Ondřej Malý</t>
  </si>
  <si>
    <t>Datum</t>
  </si>
  <si>
    <t>Poznámka</t>
  </si>
  <si>
    <t>Uvedené ceny jsou v Kč a nezahrnují DPH, pokud není uvedeno jinak</t>
  </si>
  <si>
    <t>hmotnost/MJ</t>
  </si>
  <si>
    <t>cena bez DPH</t>
  </si>
  <si>
    <t>DPH 21 %</t>
  </si>
  <si>
    <t>cena s DPH</t>
  </si>
  <si>
    <t>Zpracovatel:</t>
  </si>
  <si>
    <t>Energomex s.r.o.</t>
  </si>
  <si>
    <t>Uralská 770/6, 160 00 Praha</t>
  </si>
  <si>
    <t>Akce:</t>
  </si>
  <si>
    <t>Název položky</t>
  </si>
  <si>
    <t>celkem</t>
  </si>
  <si>
    <t>Rekapitulace</t>
  </si>
  <si>
    <t>Datum:</t>
  </si>
  <si>
    <t>Označení</t>
  </si>
  <si>
    <t>INSTALACE SYSTÉMU VĚTRÁNÍ S REKUPERACÍ</t>
  </si>
  <si>
    <t>Investor:</t>
  </si>
  <si>
    <t>Externí čidlo CO2, dálkový ovladač</t>
  </si>
  <si>
    <t>Odvod kondenzátu</t>
  </si>
  <si>
    <t>oblouk 90° - průměr 250 mm</t>
  </si>
  <si>
    <t>T kus - průměr 250 mm</t>
  </si>
  <si>
    <t>oblouk 45° - průměr 250 mm</t>
  </si>
  <si>
    <t>Protipožární kouřové čidlo - potrubní</t>
  </si>
  <si>
    <t>Integrované čidlo CO2 - potrubní</t>
  </si>
  <si>
    <t>Elektroinstalace dle podkladů výrobce (silno, slabo proud)</t>
  </si>
  <si>
    <t>Připojení VZT do školní sítě (vč. Kabeláže)</t>
  </si>
  <si>
    <t>1.01</t>
  </si>
  <si>
    <t>04</t>
  </si>
  <si>
    <t>POZICE</t>
  </si>
  <si>
    <t>05</t>
  </si>
  <si>
    <t>06</t>
  </si>
  <si>
    <t>Prostup stropní konstrukcí DN 350</t>
  </si>
  <si>
    <t>Prostup střešní konstrukcí DN 350</t>
  </si>
  <si>
    <t>Z1</t>
  </si>
  <si>
    <t>E1</t>
  </si>
  <si>
    <t>E2</t>
  </si>
  <si>
    <t>S1.1</t>
  </si>
  <si>
    <t>S1.2</t>
  </si>
  <si>
    <t>03</t>
  </si>
  <si>
    <t>Nástěnný ovladač</t>
  </si>
  <si>
    <t>VZT 01.2</t>
  </si>
  <si>
    <t>VZT 01.3</t>
  </si>
  <si>
    <t>Zprovoznění jednotky, revize, odzoušení</t>
  </si>
  <si>
    <t>Výfukový kus s mřížkou</t>
  </si>
  <si>
    <t>OSTATNÍ DODÁVKA</t>
  </si>
  <si>
    <t>CELKEM</t>
  </si>
  <si>
    <t>KOMPLET</t>
  </si>
  <si>
    <t>Projektová dokumentace pro provedení stavby</t>
  </si>
  <si>
    <t>Ing. Daniel Vágner</t>
  </si>
  <si>
    <t>Autorizovaná osoba</t>
  </si>
  <si>
    <t>VZT 01.4</t>
  </si>
  <si>
    <t>Elektrický ohřívač 1,5 kW</t>
  </si>
  <si>
    <t>02.2</t>
  </si>
  <si>
    <t>Elektrický ohřívač 0,6 kW</t>
  </si>
  <si>
    <t>S3</t>
  </si>
  <si>
    <t>Kruhové potrubí spiro - průměr 200 mm</t>
  </si>
  <si>
    <t>Flexi potrubí izolované - průměr 160 mm</t>
  </si>
  <si>
    <t>Flexi potrubí izolované - průměr 250 mm</t>
  </si>
  <si>
    <t>Střešní koncová hlavice 250 mm</t>
  </si>
  <si>
    <t>S4, S5, S6</t>
  </si>
  <si>
    <t>06V</t>
  </si>
  <si>
    <t>06H</t>
  </si>
  <si>
    <t>Kombinovaná fasádní vyústka - horizontální provedení</t>
  </si>
  <si>
    <t>VZT 01.5</t>
  </si>
  <si>
    <t>VZT 01.6</t>
  </si>
  <si>
    <t>VZT 01.7</t>
  </si>
  <si>
    <t>VZT 01.8</t>
  </si>
  <si>
    <t>VZT 01.9</t>
  </si>
  <si>
    <t>VZT 01.10</t>
  </si>
  <si>
    <t>VZT 01.11</t>
  </si>
  <si>
    <t>Prostup obvodovou stěnou DN 300</t>
  </si>
  <si>
    <t>Prostup obvodovou stěnou DN 250</t>
  </si>
  <si>
    <t>Prostup obvodovou stěnou DN 200</t>
  </si>
  <si>
    <t>S6.1</t>
  </si>
  <si>
    <t>S6.2</t>
  </si>
  <si>
    <t>Prostup SDK konstrukcí pro vyústku</t>
  </si>
  <si>
    <t>Prostup dřevěným boxem pro vyústku</t>
  </si>
  <si>
    <t>ZŠ Údlice</t>
  </si>
  <si>
    <t>Stará čtvrť 363, 431 41 Údlice</t>
  </si>
  <si>
    <t>Obec Údlice</t>
  </si>
  <si>
    <t>Náměstí 12, 431 41 Údlice</t>
  </si>
  <si>
    <t>Přemístění stropních svítidel</t>
  </si>
  <si>
    <t>Kompaktní větrací jednotka vybavená dvěma radiálními ventilátory s EC motory, filtrace F7/M5. Protiproudý výměník (tepelná účinnost rekuperátoru min. 75 %, vlhkostní min 60 %). Digitální regulace. Řízení průtoku vzduchu v rozsahu min. 100-800 m3/h. Akustický výkon do okolí max 40 dB(A) v 1 m od jednotky.</t>
  </si>
  <si>
    <t>02</t>
  </si>
  <si>
    <t>S2</t>
  </si>
  <si>
    <t>montáž VZT jednotky + mechanické kotvnení</t>
  </si>
  <si>
    <t>Filtrační kazety náhradní (na 5 let)</t>
  </si>
  <si>
    <t>Tepelná izolace tl. 20 mm - kaučuk</t>
  </si>
  <si>
    <t>Kombinovaná fasádní mřížka - vertikální provedení</t>
  </si>
  <si>
    <t>Kruhové potrubí spiro - průměr 250 mm - EXT</t>
  </si>
  <si>
    <t>Flexi potrubí tepelně izolované - průměr 200 mm</t>
  </si>
  <si>
    <t>Textilní vyústka vč. Montážní soupravy (viz výkresová dokumnetace) - přesné rozměry a barevné provedení dořešeno na stavbě</t>
  </si>
  <si>
    <t>Kruhové potrubí spiro - průměr 250 mm - INT</t>
  </si>
  <si>
    <t>Textilní vyústka KRUHOVÁ vč. Montážní soupravy (viz výkresová dokumnetace) - přesné rozměry a barevné provedení dořešeno na stavbě</t>
  </si>
  <si>
    <t>Textilní vyústka PŮLKRUHOVÁ vč. Montážní soupravy (viz výkresová dokumnetace) - přesné rozměry a barevné provedení dořešeno na stavbě</t>
  </si>
  <si>
    <t>Textilní vyústka KRUHOVÁ vč. Montážní soupravy - rozměry a barevné řešení dle výkresové dokumentace</t>
  </si>
  <si>
    <t>lineární vyúsť 2-800 mm</t>
  </si>
  <si>
    <t>plenum box 2-800 mm</t>
  </si>
  <si>
    <t>Prostup vnitřní stěnou DN 300</t>
  </si>
  <si>
    <t>Výroba + montáž boxu pro jednotku - imitace skříně dekor BUK Westfalen (dle barevnosti vybavení učebny)</t>
  </si>
  <si>
    <t>Samostatná PD</t>
  </si>
  <si>
    <t>Měření hlučnosti</t>
  </si>
  <si>
    <t>Výroba + montáž SDK boxu pro jednotku včetně mřížek a revizních otvorů - podhled</t>
  </si>
  <si>
    <t>učebna 4</t>
  </si>
  <si>
    <t>učebna 6</t>
  </si>
  <si>
    <t>učebny 7, 8</t>
  </si>
  <si>
    <t>popis</t>
  </si>
  <si>
    <t>učebna 12</t>
  </si>
  <si>
    <t>učebna 13</t>
  </si>
  <si>
    <t>učebna 19</t>
  </si>
  <si>
    <t>učebna 14</t>
  </si>
  <si>
    <t>učebna 22</t>
  </si>
  <si>
    <t>učebna 24</t>
  </si>
  <si>
    <t>učebna 26</t>
  </si>
  <si>
    <t>učebna 21</t>
  </si>
  <si>
    <t>komplet</t>
  </si>
  <si>
    <t>VZT 01.1</t>
  </si>
  <si>
    <t>ČKAIT 0007772</t>
  </si>
  <si>
    <t>Autorizovaná osoba:</t>
  </si>
  <si>
    <t>1.02</t>
  </si>
  <si>
    <t>Kompaktní větrací jednotka vybavená dvěma radiálními ventilátory s EC motory, filtrace F7/M5. Protiproudý výměník (tepelná účinnost rekuperátoru min. 75 %, vlhkostní min 60 %). Digitální regulace. Řízení průtoku vzduchu v rozsahu min. 100-760 m3/h. Akustický výkon do okolí max 40 dB(A) v 1 m od jednotky.</t>
  </si>
  <si>
    <t>Kompaktní větrací jednotka vybavená dvěma radiálními ventilátory s EC motory, filtrace F7/M5. Protiproudý výměník - suchá účinnost rekuperátoru min. 75 %, vlhkostní účinnost min. 60 %. Digitální regulace. Řízení průtoku vzduchu v rozsahu min. 100-700 m3/h. Akustický výkon do okolí max 40 dB(A) v 1 m od jednotky.</t>
  </si>
  <si>
    <t>lešení, plošina</t>
  </si>
  <si>
    <t>přesun hmot</t>
  </si>
  <si>
    <t xml:space="preserve">začištění otvorů po montáži včetně jejich utěsnění </t>
  </si>
  <si>
    <t>Přesun otopného tělesa a přesun rozvodů vytápění</t>
  </si>
  <si>
    <t>Dočasná demontáž otopného tělesa, zpětná montáž, vypuštění a napuštění topné větve popř. celého systému vytápění)</t>
  </si>
  <si>
    <t>11/2019</t>
  </si>
  <si>
    <t>Výkaz výměr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</si>
</sst>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#,##0.00\ &quot;Kč&quot;"/>
    <numFmt numFmtId="166" formatCode="0.0"/>
  </numFmts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rgb="FF000000"/>
      <name val="敓潧⁥䥕挀夃腘ʬ☸_x0008_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Arial Narrow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Calibri"/>
      <family val="2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/>
    <xf numFmtId="0" fontId="0" fillId="0" borderId="0" xfId="0" applyFill="1"/>
    <xf numFmtId="0" fontId="1" fillId="3" borderId="0" xfId="0" applyFont="1" applyFill="1"/>
    <xf numFmtId="165" fontId="0" fillId="0" borderId="0" xfId="0" applyNumberFormat="1"/>
    <xf numFmtId="0" fontId="1" fillId="4" borderId="0" xfId="0" applyFont="1" applyFill="1"/>
    <xf numFmtId="0" fontId="1" fillId="5" borderId="0" xfId="0" applyFont="1" applyFill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0" fillId="0" borderId="0" xfId="0" applyNumberFormat="1"/>
    <xf numFmtId="165" fontId="4" fillId="0" borderId="0" xfId="1" applyNumberFormat="1" applyFont="1"/>
    <xf numFmtId="0" fontId="4" fillId="0" borderId="1" xfId="0" applyFont="1" applyBorder="1"/>
    <xf numFmtId="165" fontId="4" fillId="0" borderId="1" xfId="1" applyNumberFormat="1" applyFont="1" applyBorder="1"/>
    <xf numFmtId="49" fontId="6" fillId="4" borderId="1" xfId="0" applyNumberFormat="1" applyFont="1" applyFill="1" applyBorder="1"/>
    <xf numFmtId="0" fontId="6" fillId="4" borderId="1" xfId="0" applyFont="1" applyFill="1" applyBorder="1"/>
    <xf numFmtId="165" fontId="6" fillId="4" borderId="1" xfId="1" applyNumberFormat="1" applyFont="1" applyFill="1" applyBorder="1"/>
    <xf numFmtId="0" fontId="6" fillId="3" borderId="1" xfId="0" applyFont="1" applyFill="1" applyBorder="1"/>
    <xf numFmtId="165" fontId="6" fillId="3" borderId="1" xfId="1" applyNumberFormat="1" applyFont="1" applyFill="1" applyBorder="1"/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/>
    <xf numFmtId="1" fontId="4" fillId="0" borderId="1" xfId="0" applyNumberFormat="1" applyFont="1" applyBorder="1"/>
    <xf numFmtId="165" fontId="4" fillId="0" borderId="1" xfId="1" applyNumberFormat="1" applyFont="1" applyFill="1" applyBorder="1"/>
    <xf numFmtId="0" fontId="8" fillId="0" borderId="0" xfId="0" applyFont="1" applyAlignment="1">
      <alignment horizontal="center" vertical="center"/>
    </xf>
    <xf numFmtId="49" fontId="6" fillId="0" borderId="0" xfId="0" applyNumberFormat="1" applyFont="1" applyFill="1" applyBorder="1"/>
    <xf numFmtId="0" fontId="6" fillId="0" borderId="0" xfId="0" applyFont="1" applyFill="1" applyBorder="1"/>
    <xf numFmtId="165" fontId="6" fillId="0" borderId="0" xfId="1" applyNumberFormat="1" applyFont="1" applyFill="1" applyBorder="1"/>
    <xf numFmtId="0" fontId="1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vertical="top" wrapText="1"/>
    </xf>
    <xf numFmtId="165" fontId="4" fillId="0" borderId="0" xfId="1" applyNumberFormat="1" applyFont="1" applyFill="1" applyBorder="1"/>
    <xf numFmtId="0" fontId="0" fillId="0" borderId="0" xfId="0" applyFill="1" applyBorder="1"/>
    <xf numFmtId="2" fontId="4" fillId="0" borderId="0" xfId="0" applyNumberFormat="1" applyFont="1" applyFill="1" applyBorder="1"/>
    <xf numFmtId="1" fontId="4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left"/>
    </xf>
    <xf numFmtId="0" fontId="6" fillId="5" borderId="3" xfId="0" applyFont="1" applyFill="1" applyBorder="1" applyAlignment="1"/>
    <xf numFmtId="0" fontId="6" fillId="5" borderId="1" xfId="0" applyFont="1" applyFill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49" fontId="0" fillId="0" borderId="0" xfId="0" applyNumberFormat="1" applyFill="1" applyBorder="1"/>
    <xf numFmtId="165" fontId="1" fillId="2" borderId="0" xfId="0" applyNumberFormat="1" applyFont="1" applyFill="1" applyBorder="1" applyAlignment="1">
      <alignment horizontal="center"/>
    </xf>
    <xf numFmtId="0" fontId="10" fillId="0" borderId="5" xfId="0" applyFont="1" applyBorder="1"/>
    <xf numFmtId="0" fontId="10" fillId="0" borderId="5" xfId="0" applyFont="1" applyBorder="1" applyAlignment="1"/>
    <xf numFmtId="165" fontId="10" fillId="0" borderId="5" xfId="0" applyNumberFormat="1" applyFont="1" applyBorder="1"/>
    <xf numFmtId="0" fontId="0" fillId="0" borderId="0" xfId="0" applyFont="1" applyAlignment="1"/>
    <xf numFmtId="166" fontId="4" fillId="0" borderId="1" xfId="0" applyNumberFormat="1" applyFont="1" applyBorder="1"/>
    <xf numFmtId="0" fontId="4" fillId="0" borderId="1" xfId="0" applyFont="1" applyFill="1" applyBorder="1" applyAlignment="1">
      <alignment vertical="top" wrapText="1"/>
    </xf>
    <xf numFmtId="49" fontId="6" fillId="5" borderId="1" xfId="0" applyNumberFormat="1" applyFont="1" applyFill="1" applyBorder="1"/>
    <xf numFmtId="49" fontId="4" fillId="0" borderId="1" xfId="0" applyNumberFormat="1" applyFont="1" applyBorder="1"/>
    <xf numFmtId="49" fontId="6" fillId="3" borderId="1" xfId="0" applyNumberFormat="1" applyFont="1" applyFill="1" applyBorder="1"/>
    <xf numFmtId="49" fontId="10" fillId="0" borderId="5" xfId="0" applyNumberFormat="1" applyFont="1" applyBorder="1"/>
    <xf numFmtId="49" fontId="4" fillId="0" borderId="1" xfId="0" applyNumberFormat="1" applyFont="1" applyFill="1" applyBorder="1"/>
    <xf numFmtId="49" fontId="4" fillId="0" borderId="0" xfId="0" applyNumberFormat="1" applyFont="1" applyFill="1" applyBorder="1"/>
    <xf numFmtId="49" fontId="4" fillId="0" borderId="0" xfId="0" applyNumberFormat="1" applyFont="1"/>
    <xf numFmtId="2" fontId="6" fillId="5" borderId="4" xfId="0" applyNumberFormat="1" applyFont="1" applyFill="1" applyBorder="1" applyAlignment="1"/>
    <xf numFmtId="2" fontId="4" fillId="0" borderId="1" xfId="0" applyNumberFormat="1" applyFont="1" applyBorder="1"/>
    <xf numFmtId="2" fontId="6" fillId="4" borderId="1" xfId="1" applyNumberFormat="1" applyFont="1" applyFill="1" applyBorder="1"/>
    <xf numFmtId="2" fontId="6" fillId="3" borderId="1" xfId="1" applyNumberFormat="1" applyFont="1" applyFill="1" applyBorder="1"/>
    <xf numFmtId="2" fontId="10" fillId="0" borderId="5" xfId="0" applyNumberFormat="1" applyFont="1" applyBorder="1"/>
    <xf numFmtId="2" fontId="4" fillId="0" borderId="1" xfId="0" applyNumberFormat="1" applyFont="1" applyFill="1" applyBorder="1"/>
    <xf numFmtId="2" fontId="6" fillId="0" borderId="0" xfId="0" applyNumberFormat="1" applyFont="1" applyFill="1" applyBorder="1"/>
    <xf numFmtId="2" fontId="4" fillId="0" borderId="0" xfId="0" applyNumberFormat="1" applyFont="1"/>
    <xf numFmtId="0" fontId="4" fillId="0" borderId="1" xfId="0" applyFont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Border="1" applyProtection="1">
      <protection locked="0"/>
    </xf>
    <xf numFmtId="0" fontId="6" fillId="3" borderId="1" xfId="0" applyFont="1" applyFill="1" applyBorder="1" applyProtection="1">
      <protection locked="0"/>
    </xf>
    <xf numFmtId="0" fontId="4" fillId="0" borderId="1" xfId="0" applyFont="1" applyFill="1" applyBorder="1" applyProtection="1">
      <protection locked="0"/>
    </xf>
    <xf numFmtId="0" fontId="6" fillId="4" borderId="1" xfId="0" applyFont="1" applyFill="1" applyBorder="1" applyProtection="1">
      <protection locked="0"/>
    </xf>
    <xf numFmtId="0" fontId="10" fillId="0" borderId="5" xfId="0" applyFont="1" applyBorder="1" applyAlignment="1" applyProtection="1">
      <protection locked="0"/>
    </xf>
    <xf numFmtId="0" fontId="10" fillId="0" borderId="5" xfId="0" applyFont="1" applyBorder="1" applyProtection="1">
      <protection locked="0"/>
    </xf>
    <xf numFmtId="0" fontId="6" fillId="3" borderId="1" xfId="0" applyFont="1" applyFill="1" applyBorder="1" applyProtection="1"/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9" fillId="0" borderId="0" xfId="0" applyFont="1" applyAlignment="1">
      <alignment horizontal="center" vertical="center" wrapText="1" shrinkToFit="1"/>
    </xf>
    <xf numFmtId="0" fontId="4" fillId="0" borderId="1" xfId="0" applyFont="1" applyBorder="1" applyAlignment="1">
      <alignment horizontal="center"/>
    </xf>
    <xf numFmtId="0" fontId="6" fillId="5" borderId="2" xfId="0" applyFont="1" applyFill="1" applyBorder="1" applyAlignment="1">
      <alignment horizontal="right"/>
    </xf>
    <xf numFmtId="0" fontId="6" fillId="5" borderId="3" xfId="0" applyFont="1" applyFill="1" applyBorder="1" applyAlignment="1">
      <alignment horizontal="right"/>
    </xf>
    <xf numFmtId="2" fontId="4" fillId="0" borderId="1" xfId="0" applyNumberFormat="1" applyFont="1" applyBorder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1205193</xdr:colOff>
      <xdr:row>3</xdr:row>
      <xdr:rowOff>16809</xdr:rowOff>
    </xdr:from>
    <xdr:to>
      <xdr:col>4</xdr:col>
      <xdr:colOff>486186</xdr:colOff>
      <xdr:row>6</xdr:row>
      <xdr:rowOff>136189</xdr:rowOff>
    </xdr:to>
    <xdr:pic>
      <xdr:nvPicPr>
        <xdr:cNvPr id="2" name="obrázek 1" descr="enegomexlogo_black">
          <a:extLst>
            <a:ext uri="{FF2B5EF4-FFF2-40B4-BE49-F238E27FC236}">
              <a16:creationId xmlns:a16="http://schemas.microsoft.com/office/drawing/2014/main" id="{68F3AEB7-E72B-4CAA-8931-3301D08CFED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781" y="588309"/>
          <a:ext cx="2945877" cy="6908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5"/>
  <sheetViews>
    <sheetView workbookViewId="0">
      <selection activeCell="B11" sqref="B11"/>
    </sheetView>
  </sheetViews>
  <sheetFormatPr defaultRowHeight="15"/>
  <cols>
    <col min="1" max="1" width="20.5703125" bestFit="1" customWidth="1"/>
  </cols>
  <sheetData>
    <row r="1" spans="1:3" s="1" customFormat="1">
      <c r="A1" s="1" t="s">
        <v>28</v>
      </c>
      <c r="B1" s="1" t="s">
        <v>114</v>
      </c>
    </row>
    <row r="2" spans="1:3" s="1" customFormat="1">
      <c r="A2" s="1" t="s">
        <v>27</v>
      </c>
      <c r="B2" s="1" t="s">
        <v>115</v>
      </c>
    </row>
    <row r="3" spans="1:3">
      <c r="A3" t="s">
        <v>29</v>
      </c>
      <c r="B3" t="s">
        <v>30</v>
      </c>
    </row>
    <row r="4" spans="1:3">
      <c r="A4" t="s">
        <v>31</v>
      </c>
      <c r="B4" t="s">
        <v>116</v>
      </c>
    </row>
    <row r="5" spans="1:3">
      <c r="A5" t="s">
        <v>27</v>
      </c>
      <c r="B5" t="s">
        <v>117</v>
      </c>
    </row>
    <row r="6" spans="1:3">
      <c r="A6" t="s">
        <v>32</v>
      </c>
      <c r="B6" t="s">
        <v>33</v>
      </c>
    </row>
    <row r="7" spans="1:3">
      <c r="A7" t="s">
        <v>34</v>
      </c>
      <c r="B7" t="s">
        <v>35</v>
      </c>
    </row>
    <row r="8" spans="1:3">
      <c r="A8" t="s">
        <v>86</v>
      </c>
      <c r="B8" t="s">
        <v>85</v>
      </c>
    </row>
    <row r="9" spans="1:3">
      <c r="B9" t="s">
        <v>154</v>
      </c>
    </row>
    <row r="10" spans="1:3">
      <c r="A10" t="s">
        <v>36</v>
      </c>
      <c r="B10" s="11" t="s">
        <v>164</v>
      </c>
    </row>
    <row r="11" spans="1:3">
      <c r="A11" t="s">
        <v>37</v>
      </c>
      <c r="B11" t="s">
        <v>38</v>
      </c>
    </row>
    <row r="15" spans="1:3">
      <c r="A15" s="35"/>
      <c r="B15" s="2"/>
      <c r="C15" s="2"/>
    </row>
  </sheetData>
  <sheetProtection algorithmName="SHA-512" hashValue="mwhIHTRCPeSBqb/I4QzYWeGbfviO+XCaAzs95mrh4pTFE75LKp2bJhV2bqXv+QmpipmiXfXnRgdfamsuUQRwIA==" saltValue="X4ryIb/JKWvwlal1Gk3oU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F46"/>
  <sheetViews>
    <sheetView view="pageLayout" topLeftCell="A16" zoomScaleNormal="100" workbookViewId="0">
      <selection activeCell="B11" sqref="B11:F11"/>
    </sheetView>
  </sheetViews>
  <sheetFormatPr defaultRowHeight="15"/>
  <cols>
    <col min="1" max="1" width="5" customWidth="1"/>
    <col min="2" max="2" width="14.85546875" bestFit="1" customWidth="1"/>
    <col min="3" max="3" width="20.140625" customWidth="1"/>
    <col min="4" max="6" width="14.140625" customWidth="1"/>
    <col min="7" max="7" width="5" customWidth="1"/>
  </cols>
  <sheetData>
    <row r="9" spans="2:6" ht="28.5">
      <c r="B9" s="74" t="s">
        <v>84</v>
      </c>
      <c r="C9" s="74"/>
      <c r="D9" s="74"/>
      <c r="E9" s="74"/>
      <c r="F9" s="74"/>
    </row>
    <row r="10" spans="2:6" ht="28.5">
      <c r="B10" s="75" t="s">
        <v>165</v>
      </c>
      <c r="C10" s="75"/>
      <c r="D10" s="75"/>
      <c r="E10" s="75"/>
      <c r="F10" s="75"/>
    </row>
    <row r="11" spans="2:6" ht="44.25" customHeight="1">
      <c r="B11" s="76"/>
      <c r="C11" s="76"/>
      <c r="D11" s="76"/>
      <c r="E11" s="76"/>
      <c r="F11" s="76"/>
    </row>
    <row r="12" spans="2:6">
      <c r="B12" s="24"/>
      <c r="C12" s="10"/>
      <c r="D12" s="10"/>
    </row>
    <row r="13" spans="2:6" ht="18">
      <c r="B13" s="73" t="s">
        <v>52</v>
      </c>
      <c r="C13" s="73"/>
      <c r="D13" s="73"/>
      <c r="E13" s="73"/>
      <c r="F13" s="73"/>
    </row>
    <row r="14" spans="2:6">
      <c r="B14" s="9"/>
      <c r="C14" s="9"/>
      <c r="D14" s="9"/>
    </row>
    <row r="16" spans="2:6">
      <c r="B16" s="8" t="s">
        <v>46</v>
      </c>
      <c r="D16" t="str">
        <f>Identifikace!B1</f>
        <v>ZŠ Údlice</v>
      </c>
    </row>
    <row r="17" spans="2:6">
      <c r="B17" s="8"/>
      <c r="D17" t="str">
        <f>Identifikace!B2</f>
        <v>Stará čtvrť 363, 431 41 Údlice</v>
      </c>
    </row>
    <row r="18" spans="2:6">
      <c r="B18" s="8"/>
    </row>
    <row r="19" spans="2:6">
      <c r="B19" s="8" t="s">
        <v>43</v>
      </c>
      <c r="D19" t="s">
        <v>44</v>
      </c>
    </row>
    <row r="20" spans="2:6">
      <c r="B20" s="8"/>
      <c r="D20" t="s">
        <v>45</v>
      </c>
    </row>
    <row r="21" spans="2:6">
      <c r="B21" s="8"/>
    </row>
    <row r="22" spans="2:6">
      <c r="B22" s="8" t="s">
        <v>155</v>
      </c>
      <c r="D22" t="str">
        <f>Identifikace!B8</f>
        <v>Ing. Daniel Vágner</v>
      </c>
    </row>
    <row r="23" spans="2:6">
      <c r="B23" s="8"/>
      <c r="D23" t="str">
        <f>Identifikace!B9</f>
        <v>ČKAIT 0007772</v>
      </c>
    </row>
    <row r="24" spans="2:6">
      <c r="B24" s="8"/>
    </row>
    <row r="25" spans="2:6">
      <c r="B25" s="8" t="s">
        <v>53</v>
      </c>
      <c r="D25" t="str">
        <f>Identifikace!B4</f>
        <v>Obec Údlice</v>
      </c>
    </row>
    <row r="26" spans="2:6">
      <c r="B26" s="8"/>
      <c r="D26" t="str">
        <f>Identifikace!B5</f>
        <v>Náměstí 12, 431 41 Údlice</v>
      </c>
    </row>
    <row r="27" spans="2:6">
      <c r="B27" s="8"/>
    </row>
    <row r="28" spans="2:6">
      <c r="B28" s="8" t="s">
        <v>50</v>
      </c>
      <c r="D28" s="11" t="str">
        <f>Identifikace!B10</f>
        <v>11/2019</v>
      </c>
    </row>
    <row r="30" spans="2:6">
      <c r="B30" s="8" t="s">
        <v>49</v>
      </c>
    </row>
    <row r="31" spans="2:6">
      <c r="B31" s="39" t="s">
        <v>51</v>
      </c>
      <c r="C31" s="39" t="s">
        <v>47</v>
      </c>
      <c r="D31" s="40" t="s">
        <v>40</v>
      </c>
      <c r="E31" s="40" t="s">
        <v>41</v>
      </c>
      <c r="F31" s="40" t="s">
        <v>42</v>
      </c>
    </row>
    <row r="32" spans="2:6">
      <c r="B32" s="41" t="s">
        <v>153</v>
      </c>
      <c r="C32" s="32" t="str">
        <f>VLOOKUP(B32:B44,Rozpočet!A3:K362,2,0)</f>
        <v>učebna 4</v>
      </c>
      <c r="D32" s="38">
        <f>VLOOKUP(C:C,Rozpočet!B:F,5,0)</f>
        <v>0</v>
      </c>
      <c r="E32" s="38">
        <f>D32*0.21</f>
        <v>0</v>
      </c>
      <c r="F32" s="38">
        <f>D32*1.21</f>
        <v>0</v>
      </c>
    </row>
    <row r="33" spans="2:6">
      <c r="B33" s="41" t="s">
        <v>77</v>
      </c>
      <c r="C33" s="32" t="str">
        <f>VLOOKUP(B33:B45,Rozpočet!A4:K363,2,0)</f>
        <v>učebna 6</v>
      </c>
      <c r="D33" s="38">
        <f>VLOOKUP(C:C,Rozpočet!B:F,5,0)</f>
        <v>0</v>
      </c>
      <c r="E33" s="38">
        <f>D33*0.21</f>
        <v>0</v>
      </c>
      <c r="F33" s="38">
        <f>D33*1.21</f>
        <v>0</v>
      </c>
    </row>
    <row r="34" spans="2:6">
      <c r="B34" s="41" t="s">
        <v>78</v>
      </c>
      <c r="C34" s="32" t="str">
        <f>VLOOKUP(B34:B46,Rozpočet!A5:K364,2,0)</f>
        <v>učebny 7, 8</v>
      </c>
      <c r="D34" s="38">
        <f>VLOOKUP(C:C,Rozpočet!B:F,5,0)</f>
        <v>0</v>
      </c>
      <c r="E34" s="38">
        <f>D34*0.21</f>
        <v>0</v>
      </c>
      <c r="F34" s="38">
        <f>D34*1.21</f>
        <v>0</v>
      </c>
    </row>
    <row r="35" spans="2:6">
      <c r="B35" s="41" t="s">
        <v>87</v>
      </c>
      <c r="C35" s="32" t="str">
        <f>VLOOKUP(B35:B47,Rozpočet!A6:K365,2,0)</f>
        <v>učebna 12</v>
      </c>
      <c r="D35" s="38">
        <f>VLOOKUP(C:C,Rozpočet!B:F,5,0)</f>
        <v>0</v>
      </c>
      <c r="E35" s="38">
        <f>D35*0.21</f>
        <v>0</v>
      </c>
      <c r="F35" s="38">
        <f>D35*1.21</f>
        <v>0</v>
      </c>
    </row>
    <row r="36" spans="2:6">
      <c r="B36" s="41" t="s">
        <v>100</v>
      </c>
      <c r="C36" s="32" t="str">
        <f>VLOOKUP(B36:B48,Rozpočet!A7:K366,2,0)</f>
        <v>učebna 13</v>
      </c>
      <c r="D36" s="38">
        <f>VLOOKUP(C:C,Rozpočet!B:F,5,0)</f>
        <v>0</v>
      </c>
      <c r="E36" s="38">
        <f t="shared" ref="E36:E42" si="0">D36*0.21</f>
        <v>0</v>
      </c>
      <c r="F36" s="38">
        <f t="shared" ref="F36:F40" si="1">D36*1.21</f>
        <v>0</v>
      </c>
    </row>
    <row r="37" spans="2:6">
      <c r="B37" s="41" t="s">
        <v>101</v>
      </c>
      <c r="C37" s="32" t="str">
        <f>VLOOKUP(B37:B49,Rozpočet!A8:K367,2,0)</f>
        <v>učebna 19</v>
      </c>
      <c r="D37" s="38">
        <f>VLOOKUP(C:C,Rozpočet!B:F,5,0)</f>
        <v>0</v>
      </c>
      <c r="E37" s="38">
        <f t="shared" si="0"/>
        <v>0</v>
      </c>
      <c r="F37" s="38">
        <f t="shared" si="1"/>
        <v>0</v>
      </c>
    </row>
    <row r="38" spans="2:6">
      <c r="B38" s="41" t="s">
        <v>102</v>
      </c>
      <c r="C38" s="32" t="str">
        <f>VLOOKUP(B38:B50,Rozpočet!A9:K368,2,0)</f>
        <v>učebna 14</v>
      </c>
      <c r="D38" s="38">
        <f>VLOOKUP(C:C,Rozpočet!B:F,5,0)</f>
        <v>0</v>
      </c>
      <c r="E38" s="38">
        <f t="shared" si="0"/>
        <v>0</v>
      </c>
      <c r="F38" s="38">
        <f t="shared" si="1"/>
        <v>0</v>
      </c>
    </row>
    <row r="39" spans="2:6">
      <c r="B39" s="41" t="s">
        <v>103</v>
      </c>
      <c r="C39" s="32" t="str">
        <f>VLOOKUP(B39:B51,Rozpočet!A10:K369,2,0)</f>
        <v>učebna 22</v>
      </c>
      <c r="D39" s="38">
        <f>VLOOKUP(C:C,Rozpočet!B:F,5,0)</f>
        <v>0</v>
      </c>
      <c r="E39" s="38">
        <f t="shared" si="0"/>
        <v>0</v>
      </c>
      <c r="F39" s="38">
        <f t="shared" si="1"/>
        <v>0</v>
      </c>
    </row>
    <row r="40" spans="2:6">
      <c r="B40" s="41" t="s">
        <v>104</v>
      </c>
      <c r="C40" s="32" t="str">
        <f>VLOOKUP(B40:B52,Rozpočet!A11:K370,2,0)</f>
        <v>učebna 24</v>
      </c>
      <c r="D40" s="38">
        <f>VLOOKUP(C:C,Rozpočet!B:F,5,0)</f>
        <v>0</v>
      </c>
      <c r="E40" s="38">
        <f t="shared" si="0"/>
        <v>0</v>
      </c>
      <c r="F40" s="38">
        <f t="shared" si="1"/>
        <v>0</v>
      </c>
    </row>
    <row r="41" spans="2:6">
      <c r="B41" s="41" t="s">
        <v>105</v>
      </c>
      <c r="C41" s="32" t="str">
        <f>VLOOKUP(B41:B53,Rozpočet!A12:K371,2,0)</f>
        <v>učebna 26</v>
      </c>
      <c r="D41" s="38">
        <f>VLOOKUP(C:C,Rozpočet!B:F,5,0)</f>
        <v>0</v>
      </c>
      <c r="E41" s="38">
        <f t="shared" si="0"/>
        <v>0</v>
      </c>
      <c r="F41" s="38">
        <f t="shared" ref="F41:F42" si="2">D41*1.21</f>
        <v>0</v>
      </c>
    </row>
    <row r="42" spans="2:6">
      <c r="B42" s="41" t="s">
        <v>106</v>
      </c>
      <c r="C42" s="32" t="str">
        <f>VLOOKUP(B42:B54,Rozpočet!A13:K372,2,0)</f>
        <v>učebna 21</v>
      </c>
      <c r="D42" s="38">
        <f>VLOOKUP(C:C,Rozpočet!B:F,5,0)</f>
        <v>0</v>
      </c>
      <c r="E42" s="38">
        <f t="shared" si="0"/>
        <v>0</v>
      </c>
      <c r="F42" s="38">
        <f t="shared" si="2"/>
        <v>0</v>
      </c>
    </row>
    <row r="43" spans="2:6">
      <c r="B43" s="41"/>
      <c r="C43" s="32"/>
      <c r="D43" s="38"/>
      <c r="E43" s="38"/>
      <c r="F43" s="38"/>
    </row>
    <row r="44" spans="2:6">
      <c r="B44" s="41" t="s">
        <v>152</v>
      </c>
      <c r="C44" s="32" t="str">
        <f>VLOOKUP(B44:B55,Rozpočet!A14:K373,2,0)</f>
        <v>OSTATNÍ DODÁVKA</v>
      </c>
      <c r="D44" s="38">
        <f>VLOOKUP(C:C,Rozpočet!B:F,5,0)</f>
        <v>0</v>
      </c>
      <c r="E44" s="38">
        <f>D44*0.21</f>
        <v>0</v>
      </c>
      <c r="F44" s="38">
        <f>D44*1.21</f>
        <v>0</v>
      </c>
    </row>
    <row r="45" spans="2:6">
      <c r="B45" s="39" t="s">
        <v>48</v>
      </c>
      <c r="C45" s="39"/>
      <c r="D45" s="42">
        <f>SUM(D32:D44)</f>
        <v>0</v>
      </c>
      <c r="E45" s="42">
        <f>SUM(E32:E44)</f>
        <v>0</v>
      </c>
      <c r="F45" s="42">
        <f>SUM(F32:F44)</f>
        <v>0</v>
      </c>
    </row>
    <row r="46" spans="2:6">
      <c r="D46" s="4"/>
    </row>
  </sheetData>
  <sheetProtection algorithmName="SHA-512" hashValue="P2DKMDC/Up7XObL97kltrx8L/A3efHRdXq3pz9pdqA1Ve3LreZ/nSfu4HgD3OSTGb2rFDoSFgjiEXtHm98K2KQ==" saltValue="7WbAiwnHQM6qRP3HAjq47Q==" spinCount="100000" sheet="1" objects="1" scenarios="1"/>
  <mergeCells count="4">
    <mergeCell ref="B13:F13"/>
    <mergeCell ref="B9:F9"/>
    <mergeCell ref="B10:F10"/>
    <mergeCell ref="B11:F11"/>
  </mergeCells>
  <phoneticPr fontId="11" type="noConversion"/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K437"/>
  <sheetViews>
    <sheetView tabSelected="1" view="pageLayout" zoomScaleNormal="100" workbookViewId="0">
      <selection activeCell="F6" sqref="F6"/>
    </sheetView>
  </sheetViews>
  <sheetFormatPr defaultRowHeight="15"/>
  <cols>
    <col min="1" max="1" width="9.85546875" style="55" bestFit="1" customWidth="1"/>
    <col min="2" max="2" width="65.42578125" style="7" customWidth="1"/>
    <col min="3" max="3" width="3.42578125" style="7" bestFit="1" customWidth="1"/>
    <col min="4" max="4" width="5.28515625" style="7" bestFit="1" customWidth="1"/>
    <col min="5" max="5" width="7.7109375" style="7" bestFit="1" customWidth="1"/>
    <col min="6" max="6" width="13.7109375" style="12" bestFit="1" customWidth="1"/>
    <col min="7" max="7" width="10.28515625" style="7" hidden="1" customWidth="1"/>
    <col min="8" max="8" width="14.5703125" style="7" hidden="1" customWidth="1"/>
    <col min="9" max="9" width="12.28515625" style="7" hidden="1" customWidth="1"/>
    <col min="10" max="10" width="11.28515625" style="7" bestFit="1" customWidth="1"/>
    <col min="11" max="11" width="14.42578125" style="63" bestFit="1" customWidth="1"/>
  </cols>
  <sheetData>
    <row r="1" spans="1:11" s="6" customFormat="1">
      <c r="A1" s="49"/>
      <c r="B1" s="37" t="s">
        <v>9</v>
      </c>
      <c r="C1" s="78" t="str">
        <f>Identifikace!B1</f>
        <v>ZŠ Údlice</v>
      </c>
      <c r="D1" s="79"/>
      <c r="E1" s="79"/>
      <c r="F1" s="36" t="str">
        <f>Identifikace!B2</f>
        <v>Stará čtvrť 363, 431 41 Údlice</v>
      </c>
      <c r="G1" s="36"/>
      <c r="H1" s="36"/>
      <c r="I1" s="36"/>
      <c r="J1" s="36"/>
      <c r="K1" s="56"/>
    </row>
    <row r="2" spans="1:11">
      <c r="A2" s="50"/>
      <c r="B2" s="13"/>
      <c r="C2" s="13"/>
      <c r="D2" s="13"/>
      <c r="E2" s="77" t="s">
        <v>12</v>
      </c>
      <c r="F2" s="77"/>
      <c r="G2" s="77"/>
      <c r="H2" s="77"/>
      <c r="I2" s="77"/>
      <c r="J2" s="77" t="s">
        <v>13</v>
      </c>
      <c r="K2" s="80"/>
    </row>
    <row r="3" spans="1:11">
      <c r="A3" s="50" t="s">
        <v>0</v>
      </c>
      <c r="B3" s="13" t="s">
        <v>143</v>
      </c>
      <c r="C3" s="13" t="s">
        <v>1</v>
      </c>
      <c r="D3" s="13" t="s">
        <v>2</v>
      </c>
      <c r="E3" s="13" t="s">
        <v>3</v>
      </c>
      <c r="F3" s="14" t="s">
        <v>4</v>
      </c>
      <c r="G3" s="13" t="s">
        <v>8</v>
      </c>
      <c r="H3" s="13" t="s">
        <v>5</v>
      </c>
      <c r="I3" s="13" t="s">
        <v>6</v>
      </c>
      <c r="J3" s="13" t="s">
        <v>39</v>
      </c>
      <c r="K3" s="57" t="s">
        <v>7</v>
      </c>
    </row>
    <row r="4" spans="1:11" s="5" customFormat="1">
      <c r="A4" s="15" t="s">
        <v>153</v>
      </c>
      <c r="B4" s="16" t="s">
        <v>140</v>
      </c>
      <c r="C4" s="16"/>
      <c r="D4" s="16"/>
      <c r="E4" s="16"/>
      <c r="F4" s="17">
        <f>F5+F15</f>
        <v>0</v>
      </c>
      <c r="G4" s="16"/>
      <c r="H4" s="16"/>
      <c r="I4" s="16"/>
      <c r="J4" s="16"/>
      <c r="K4" s="58">
        <f>K5+K15</f>
        <v>0</v>
      </c>
    </row>
    <row r="5" spans="1:11" s="3" customFormat="1">
      <c r="A5" s="51" t="s">
        <v>65</v>
      </c>
      <c r="B5" s="18" t="s">
        <v>10</v>
      </c>
      <c r="C5" s="18"/>
      <c r="D5" s="18"/>
      <c r="E5" s="72"/>
      <c r="F5" s="19">
        <f>SUBTOTAL(109,F6:F14)</f>
        <v>0</v>
      </c>
      <c r="G5" s="18"/>
      <c r="H5" s="18"/>
      <c r="I5" s="18"/>
      <c r="J5" s="18"/>
      <c r="K5" s="59">
        <f>SUBTOTAL(109,K6:K14)</f>
        <v>0</v>
      </c>
    </row>
    <row r="6" spans="1:11" ht="52.5" customHeight="1">
      <c r="A6" s="50" t="s">
        <v>63</v>
      </c>
      <c r="B6" s="20" t="s">
        <v>158</v>
      </c>
      <c r="C6" s="13" t="s">
        <v>11</v>
      </c>
      <c r="D6" s="13">
        <v>1</v>
      </c>
      <c r="E6" s="66"/>
      <c r="F6" s="14">
        <f t="shared" ref="F6:F14" si="0">D6*E6</f>
        <v>0</v>
      </c>
      <c r="G6" s="13"/>
      <c r="H6" s="13">
        <f>D6*G6</f>
        <v>0</v>
      </c>
      <c r="I6" s="13">
        <f>F6+H6</f>
        <v>0</v>
      </c>
      <c r="J6" s="66"/>
      <c r="K6" s="57">
        <f>D6*J6</f>
        <v>0</v>
      </c>
    </row>
    <row r="7" spans="1:11">
      <c r="A7" s="50" t="s">
        <v>120</v>
      </c>
      <c r="B7" s="48" t="s">
        <v>88</v>
      </c>
      <c r="C7" s="13" t="s">
        <v>11</v>
      </c>
      <c r="D7" s="13">
        <v>1</v>
      </c>
      <c r="E7" s="66"/>
      <c r="F7" s="14">
        <f t="shared" si="0"/>
        <v>0</v>
      </c>
      <c r="G7" s="13"/>
      <c r="H7" s="13"/>
      <c r="I7" s="13"/>
      <c r="J7" s="66"/>
      <c r="K7" s="57">
        <f>D7*J7</f>
        <v>0</v>
      </c>
    </row>
    <row r="8" spans="1:11" hidden="1">
      <c r="A8" s="50" t="s">
        <v>89</v>
      </c>
      <c r="B8" s="48" t="s">
        <v>90</v>
      </c>
      <c r="C8" s="13" t="s">
        <v>11</v>
      </c>
      <c r="D8" s="13">
        <v>0</v>
      </c>
      <c r="E8" s="66">
        <v>4500</v>
      </c>
      <c r="F8" s="14">
        <f t="shared" si="0"/>
        <v>0</v>
      </c>
      <c r="G8" s="13"/>
      <c r="H8" s="13"/>
      <c r="I8" s="13"/>
      <c r="J8" s="66">
        <v>4</v>
      </c>
      <c r="K8" s="57">
        <f>D8*J8</f>
        <v>0</v>
      </c>
    </row>
    <row r="9" spans="1:11">
      <c r="A9" s="50" t="s">
        <v>75</v>
      </c>
      <c r="B9" s="48" t="s">
        <v>76</v>
      </c>
      <c r="C9" s="13" t="s">
        <v>11</v>
      </c>
      <c r="D9" s="13">
        <v>1</v>
      </c>
      <c r="E9" s="66"/>
      <c r="F9" s="14">
        <f t="shared" si="0"/>
        <v>0</v>
      </c>
      <c r="G9" s="13"/>
      <c r="H9" s="13"/>
      <c r="I9" s="13"/>
      <c r="J9" s="66"/>
      <c r="K9" s="57">
        <f>D9*J9</f>
        <v>0</v>
      </c>
    </row>
    <row r="10" spans="1:11">
      <c r="A10" s="50" t="s">
        <v>64</v>
      </c>
      <c r="B10" s="13" t="s">
        <v>60</v>
      </c>
      <c r="C10" s="13" t="s">
        <v>11</v>
      </c>
      <c r="D10" s="13">
        <v>1</v>
      </c>
      <c r="E10" s="66"/>
      <c r="F10" s="14">
        <f t="shared" ref="F10" si="1">D10*E10</f>
        <v>0</v>
      </c>
      <c r="G10" s="13"/>
      <c r="H10" s="13"/>
      <c r="I10" s="13">
        <f t="shared" ref="I10:I14" si="2">F10+H10</f>
        <v>0</v>
      </c>
      <c r="J10" s="66"/>
      <c r="K10" s="57">
        <f t="shared" ref="K10:K14" si="3">D10*J10</f>
        <v>0</v>
      </c>
    </row>
    <row r="11" spans="1:11" hidden="1">
      <c r="A11" s="50" t="s">
        <v>64</v>
      </c>
      <c r="B11" s="13" t="s">
        <v>54</v>
      </c>
      <c r="C11" s="13" t="s">
        <v>11</v>
      </c>
      <c r="D11" s="13">
        <v>0</v>
      </c>
      <c r="E11" s="66">
        <v>4500</v>
      </c>
      <c r="F11" s="14">
        <f t="shared" si="0"/>
        <v>0</v>
      </c>
      <c r="G11" s="13"/>
      <c r="H11" s="13"/>
      <c r="I11" s="13">
        <f t="shared" si="2"/>
        <v>0</v>
      </c>
      <c r="J11" s="66">
        <v>0.5</v>
      </c>
      <c r="K11" s="57">
        <f t="shared" si="3"/>
        <v>0</v>
      </c>
    </row>
    <row r="12" spans="1:11">
      <c r="A12" s="50" t="s">
        <v>66</v>
      </c>
      <c r="B12" s="13" t="s">
        <v>59</v>
      </c>
      <c r="C12" s="13" t="s">
        <v>11</v>
      </c>
      <c r="D12" s="13">
        <v>1</v>
      </c>
      <c r="E12" s="66"/>
      <c r="F12" s="14">
        <f t="shared" si="0"/>
        <v>0</v>
      </c>
      <c r="G12" s="13"/>
      <c r="H12" s="13"/>
      <c r="I12" s="13">
        <f t="shared" si="2"/>
        <v>0</v>
      </c>
      <c r="J12" s="66"/>
      <c r="K12" s="57">
        <f t="shared" si="3"/>
        <v>0</v>
      </c>
    </row>
    <row r="13" spans="1:11">
      <c r="A13" s="50" t="s">
        <v>121</v>
      </c>
      <c r="B13" s="20" t="s">
        <v>122</v>
      </c>
      <c r="C13" s="13" t="s">
        <v>21</v>
      </c>
      <c r="D13" s="13">
        <v>1</v>
      </c>
      <c r="E13" s="66"/>
      <c r="F13" s="14">
        <f>D13*E13</f>
        <v>0</v>
      </c>
      <c r="G13" s="13"/>
      <c r="H13" s="13"/>
      <c r="I13" s="13"/>
      <c r="J13" s="66"/>
      <c r="K13" s="57">
        <f t="shared" si="3"/>
        <v>0</v>
      </c>
    </row>
    <row r="14" spans="1:11">
      <c r="A14" s="50"/>
      <c r="B14" s="13" t="s">
        <v>123</v>
      </c>
      <c r="C14" s="13" t="s">
        <v>11</v>
      </c>
      <c r="D14" s="13">
        <f>2*2*5</f>
        <v>20</v>
      </c>
      <c r="E14" s="66"/>
      <c r="F14" s="14">
        <f t="shared" si="0"/>
        <v>0</v>
      </c>
      <c r="G14" s="13"/>
      <c r="H14" s="13"/>
      <c r="I14" s="13">
        <f t="shared" si="2"/>
        <v>0</v>
      </c>
      <c r="J14" s="66"/>
      <c r="K14" s="57">
        <f t="shared" si="3"/>
        <v>0</v>
      </c>
    </row>
    <row r="15" spans="1:11" s="3" customFormat="1">
      <c r="A15" s="51"/>
      <c r="B15" s="18" t="s">
        <v>14</v>
      </c>
      <c r="C15" s="18"/>
      <c r="D15" s="18"/>
      <c r="E15" s="67"/>
      <c r="F15" s="19">
        <f>SUBTOTAL(109,F16:F30)</f>
        <v>0</v>
      </c>
      <c r="G15" s="18"/>
      <c r="H15" s="18"/>
      <c r="I15" s="18"/>
      <c r="J15" s="67"/>
      <c r="K15" s="59">
        <f>SUBTOTAL(109,K16:K30)</f>
        <v>0</v>
      </c>
    </row>
    <row r="16" spans="1:11">
      <c r="A16" s="50"/>
      <c r="B16" s="13" t="s">
        <v>126</v>
      </c>
      <c r="C16" s="13" t="s">
        <v>16</v>
      </c>
      <c r="D16" s="13">
        <v>2</v>
      </c>
      <c r="E16" s="66"/>
      <c r="F16" s="14">
        <f t="shared" ref="F16:F22" si="4">D16*E16</f>
        <v>0</v>
      </c>
      <c r="G16" s="13"/>
      <c r="H16" s="13"/>
      <c r="I16" s="13">
        <f t="shared" ref="I16:I20" si="5">F16+H16</f>
        <v>0</v>
      </c>
      <c r="J16" s="66"/>
      <c r="K16" s="57">
        <f t="shared" ref="K16:K17" si="6">D16*J16</f>
        <v>0</v>
      </c>
    </row>
    <row r="17" spans="1:11" hidden="1">
      <c r="A17" s="50"/>
      <c r="B17" s="13" t="s">
        <v>92</v>
      </c>
      <c r="C17" s="13" t="s">
        <v>16</v>
      </c>
      <c r="D17" s="13">
        <v>0</v>
      </c>
      <c r="E17" s="66">
        <v>550</v>
      </c>
      <c r="F17" s="14">
        <f t="shared" si="4"/>
        <v>0</v>
      </c>
      <c r="G17" s="13"/>
      <c r="H17" s="13"/>
      <c r="I17" s="13">
        <f t="shared" si="5"/>
        <v>0</v>
      </c>
      <c r="J17" s="66">
        <v>3.2</v>
      </c>
      <c r="K17" s="57">
        <f t="shared" si="6"/>
        <v>0</v>
      </c>
    </row>
    <row r="18" spans="1:11">
      <c r="A18" s="50"/>
      <c r="B18" s="21" t="s">
        <v>124</v>
      </c>
      <c r="C18" s="21" t="s">
        <v>18</v>
      </c>
      <c r="D18" s="47">
        <f>+D16*PI()*0.25</f>
        <v>1.5707963267948966</v>
      </c>
      <c r="E18" s="68"/>
      <c r="F18" s="14">
        <f>D18*E18</f>
        <v>0</v>
      </c>
      <c r="G18" s="13"/>
      <c r="H18" s="13"/>
      <c r="I18" s="22">
        <f>F18+H18</f>
        <v>0</v>
      </c>
      <c r="J18" s="66"/>
      <c r="K18" s="57">
        <f>D18*J18</f>
        <v>0</v>
      </c>
    </row>
    <row r="19" spans="1:11">
      <c r="A19" s="50"/>
      <c r="B19" s="13" t="s">
        <v>56</v>
      </c>
      <c r="C19" s="13" t="s">
        <v>11</v>
      </c>
      <c r="D19" s="13">
        <v>1</v>
      </c>
      <c r="E19" s="66"/>
      <c r="F19" s="14">
        <f t="shared" si="4"/>
        <v>0</v>
      </c>
      <c r="G19" s="13"/>
      <c r="H19" s="13"/>
      <c r="I19" s="13">
        <f t="shared" si="5"/>
        <v>0</v>
      </c>
      <c r="J19" s="66"/>
      <c r="K19" s="57">
        <f>D19*J19</f>
        <v>0</v>
      </c>
    </row>
    <row r="20" spans="1:11" hidden="1">
      <c r="A20" s="50"/>
      <c r="B20" s="13" t="s">
        <v>57</v>
      </c>
      <c r="C20" s="13" t="s">
        <v>11</v>
      </c>
      <c r="D20" s="13">
        <v>0</v>
      </c>
      <c r="E20" s="66">
        <v>900</v>
      </c>
      <c r="F20" s="14">
        <f t="shared" si="4"/>
        <v>0</v>
      </c>
      <c r="G20" s="13"/>
      <c r="H20" s="13"/>
      <c r="I20" s="13">
        <f t="shared" si="5"/>
        <v>0</v>
      </c>
      <c r="J20" s="66">
        <v>2.8</v>
      </c>
      <c r="K20" s="57">
        <f>D20*J20</f>
        <v>0</v>
      </c>
    </row>
    <row r="21" spans="1:11" hidden="1">
      <c r="A21" s="50"/>
      <c r="B21" s="13" t="s">
        <v>58</v>
      </c>
      <c r="C21" s="13" t="s">
        <v>11</v>
      </c>
      <c r="D21" s="13">
        <v>0</v>
      </c>
      <c r="E21" s="66">
        <v>550</v>
      </c>
      <c r="F21" s="14">
        <f t="shared" si="4"/>
        <v>0</v>
      </c>
      <c r="G21" s="13"/>
      <c r="H21" s="13"/>
      <c r="I21" s="13"/>
      <c r="J21" s="66"/>
      <c r="K21" s="57"/>
    </row>
    <row r="22" spans="1:11">
      <c r="A22" s="50"/>
      <c r="B22" s="13" t="s">
        <v>94</v>
      </c>
      <c r="C22" s="13" t="s">
        <v>16</v>
      </c>
      <c r="D22" s="13">
        <v>2.5</v>
      </c>
      <c r="E22" s="68"/>
      <c r="F22" s="14">
        <f t="shared" si="4"/>
        <v>0</v>
      </c>
      <c r="G22" s="13"/>
      <c r="H22" s="13"/>
      <c r="I22" s="13">
        <f>F22+H22</f>
        <v>0</v>
      </c>
      <c r="J22" s="66"/>
      <c r="K22" s="57">
        <f t="shared" ref="K22" si="7">D22*J22</f>
        <v>0</v>
      </c>
    </row>
    <row r="23" spans="1:11" hidden="1">
      <c r="A23" s="50"/>
      <c r="B23" s="13" t="s">
        <v>127</v>
      </c>
      <c r="C23" s="13" t="s">
        <v>16</v>
      </c>
      <c r="D23" s="13">
        <v>0</v>
      </c>
      <c r="E23" s="68">
        <v>400</v>
      </c>
      <c r="F23" s="14">
        <f t="shared" ref="F23" si="8">D23*E23</f>
        <v>0</v>
      </c>
      <c r="G23" s="13"/>
      <c r="H23" s="13"/>
      <c r="I23" s="13">
        <f>F23+H23</f>
        <v>0</v>
      </c>
      <c r="J23" s="66"/>
      <c r="K23" s="57"/>
    </row>
    <row r="24" spans="1:11" hidden="1">
      <c r="A24" s="50"/>
      <c r="B24" s="13" t="s">
        <v>93</v>
      </c>
      <c r="C24" s="13" t="s">
        <v>16</v>
      </c>
      <c r="D24" s="13">
        <v>0</v>
      </c>
      <c r="E24" s="68">
        <v>350</v>
      </c>
      <c r="F24" s="14">
        <f t="shared" ref="F24" si="9">D24*E24</f>
        <v>0</v>
      </c>
      <c r="G24" s="13"/>
      <c r="H24" s="13"/>
      <c r="I24" s="13">
        <f>F24+H24</f>
        <v>0</v>
      </c>
      <c r="J24" s="66"/>
      <c r="K24" s="57"/>
    </row>
    <row r="25" spans="1:11" s="46" customFormat="1" hidden="1">
      <c r="A25" s="52"/>
      <c r="B25" s="44" t="s">
        <v>95</v>
      </c>
      <c r="C25" s="44" t="s">
        <v>11</v>
      </c>
      <c r="D25" s="13">
        <v>0</v>
      </c>
      <c r="E25" s="70">
        <v>1100</v>
      </c>
      <c r="F25" s="45">
        <f t="shared" ref="F25:F30" si="10">D25*E25</f>
        <v>0</v>
      </c>
      <c r="G25" s="43"/>
      <c r="H25" s="43"/>
      <c r="I25" s="43"/>
      <c r="J25" s="71"/>
      <c r="K25" s="60"/>
    </row>
    <row r="26" spans="1:11" hidden="1">
      <c r="A26" s="50" t="s">
        <v>98</v>
      </c>
      <c r="B26" s="13" t="s">
        <v>99</v>
      </c>
      <c r="C26" s="13" t="s">
        <v>11</v>
      </c>
      <c r="D26" s="13">
        <v>0</v>
      </c>
      <c r="E26" s="68">
        <v>3000</v>
      </c>
      <c r="F26" s="14">
        <f t="shared" si="10"/>
        <v>0</v>
      </c>
      <c r="G26" s="13"/>
      <c r="H26" s="13"/>
      <c r="I26" s="13">
        <f>F26+H26</f>
        <v>0</v>
      </c>
      <c r="J26" s="66"/>
      <c r="K26" s="57">
        <f>D26*J26</f>
        <v>0</v>
      </c>
    </row>
    <row r="27" spans="1:11">
      <c r="A27" s="50" t="s">
        <v>97</v>
      </c>
      <c r="B27" s="13" t="s">
        <v>125</v>
      </c>
      <c r="C27" s="13" t="s">
        <v>11</v>
      </c>
      <c r="D27" s="13">
        <v>1</v>
      </c>
      <c r="E27" s="68"/>
      <c r="F27" s="14">
        <f t="shared" si="10"/>
        <v>0</v>
      </c>
      <c r="G27" s="13"/>
      <c r="H27" s="13"/>
      <c r="I27" s="13">
        <f>F27+H27</f>
        <v>0</v>
      </c>
      <c r="J27" s="66"/>
      <c r="K27" s="57">
        <f t="shared" ref="K27:K28" si="11">D27*J27</f>
        <v>0</v>
      </c>
    </row>
    <row r="28" spans="1:11" ht="26.25">
      <c r="A28" s="50"/>
      <c r="B28" s="64" t="s">
        <v>130</v>
      </c>
      <c r="C28" s="13" t="s">
        <v>16</v>
      </c>
      <c r="D28" s="13">
        <v>8</v>
      </c>
      <c r="E28" s="66"/>
      <c r="F28" s="14">
        <f t="shared" si="10"/>
        <v>0</v>
      </c>
      <c r="G28" s="13"/>
      <c r="H28" s="13"/>
      <c r="I28" s="13"/>
      <c r="J28" s="66"/>
      <c r="K28" s="57">
        <f t="shared" si="11"/>
        <v>0</v>
      </c>
    </row>
    <row r="29" spans="1:11" hidden="1">
      <c r="A29" s="50" t="s">
        <v>67</v>
      </c>
      <c r="B29" s="13" t="s">
        <v>80</v>
      </c>
      <c r="C29" s="13" t="s">
        <v>11</v>
      </c>
      <c r="D29" s="13">
        <v>0</v>
      </c>
      <c r="E29" s="66">
        <v>1000</v>
      </c>
      <c r="F29" s="14">
        <f t="shared" si="10"/>
        <v>0</v>
      </c>
      <c r="G29" s="13"/>
      <c r="H29" s="13"/>
      <c r="I29" s="13"/>
      <c r="J29" s="66">
        <v>1</v>
      </c>
      <c r="K29" s="57">
        <f>D29*J29</f>
        <v>0</v>
      </c>
    </row>
    <row r="30" spans="1:11" hidden="1">
      <c r="A30" s="50" t="s">
        <v>70</v>
      </c>
      <c r="B30" s="13" t="s">
        <v>55</v>
      </c>
      <c r="C30" s="13" t="s">
        <v>11</v>
      </c>
      <c r="D30" s="13">
        <v>0</v>
      </c>
      <c r="E30" s="66">
        <v>1300</v>
      </c>
      <c r="F30" s="14">
        <f t="shared" si="10"/>
        <v>0</v>
      </c>
      <c r="G30" s="13"/>
      <c r="H30" s="13"/>
      <c r="I30" s="13">
        <f>F30+H30</f>
        <v>0</v>
      </c>
      <c r="J30" s="66">
        <v>0.2</v>
      </c>
      <c r="K30" s="57">
        <f>D30*J30</f>
        <v>0</v>
      </c>
    </row>
    <row r="31" spans="1:11">
      <c r="A31" s="50"/>
      <c r="B31" s="13"/>
      <c r="C31" s="13"/>
      <c r="D31" s="13"/>
      <c r="E31" s="66"/>
      <c r="F31" s="14"/>
      <c r="G31" s="13"/>
      <c r="H31" s="13"/>
      <c r="I31" s="13"/>
      <c r="J31" s="66"/>
      <c r="K31" s="57"/>
    </row>
    <row r="32" spans="1:11" s="5" customFormat="1">
      <c r="A32" s="15" t="s">
        <v>77</v>
      </c>
      <c r="B32" s="16" t="s">
        <v>141</v>
      </c>
      <c r="C32" s="16"/>
      <c r="D32" s="16"/>
      <c r="E32" s="69"/>
      <c r="F32" s="17">
        <f>F33+F43</f>
        <v>0</v>
      </c>
      <c r="G32" s="16"/>
      <c r="H32" s="16"/>
      <c r="I32" s="16"/>
      <c r="J32" s="69"/>
      <c r="K32" s="58">
        <f>K33+K43</f>
        <v>0</v>
      </c>
    </row>
    <row r="33" spans="1:11" s="3" customFormat="1">
      <c r="A33" s="51" t="s">
        <v>65</v>
      </c>
      <c r="B33" s="18" t="s">
        <v>10</v>
      </c>
      <c r="C33" s="18"/>
      <c r="D33" s="18"/>
      <c r="E33" s="67"/>
      <c r="F33" s="19">
        <f>SUBTOTAL(109,F34:F42)</f>
        <v>0</v>
      </c>
      <c r="G33" s="18"/>
      <c r="H33" s="18"/>
      <c r="I33" s="18"/>
      <c r="J33" s="67"/>
      <c r="K33" s="59">
        <f>SUBTOTAL(109,K34:K42)</f>
        <v>0</v>
      </c>
    </row>
    <row r="34" spans="1:11" ht="53.25" customHeight="1">
      <c r="A34" s="50" t="s">
        <v>63</v>
      </c>
      <c r="B34" s="20" t="s">
        <v>158</v>
      </c>
      <c r="C34" s="13" t="s">
        <v>11</v>
      </c>
      <c r="D34" s="13">
        <v>1</v>
      </c>
      <c r="E34" s="66"/>
      <c r="F34" s="14">
        <f t="shared" ref="F34:F40" si="12">D34*E34</f>
        <v>0</v>
      </c>
      <c r="G34" s="13"/>
      <c r="H34" s="13">
        <f>D34*G34</f>
        <v>0</v>
      </c>
      <c r="I34" s="13">
        <f>F34+H34</f>
        <v>0</v>
      </c>
      <c r="J34" s="66"/>
      <c r="K34" s="57">
        <f>D34*J34</f>
        <v>0</v>
      </c>
    </row>
    <row r="35" spans="1:11">
      <c r="A35" s="50" t="s">
        <v>120</v>
      </c>
      <c r="B35" s="48" t="s">
        <v>88</v>
      </c>
      <c r="C35" s="13" t="s">
        <v>11</v>
      </c>
      <c r="D35" s="13">
        <v>1</v>
      </c>
      <c r="E35" s="66"/>
      <c r="F35" s="14">
        <f t="shared" si="12"/>
        <v>0</v>
      </c>
      <c r="G35" s="13"/>
      <c r="H35" s="13"/>
      <c r="I35" s="13"/>
      <c r="J35" s="66"/>
      <c r="K35" s="57">
        <f>D35*J35</f>
        <v>0</v>
      </c>
    </row>
    <row r="36" spans="1:11" hidden="1">
      <c r="A36" s="50" t="s">
        <v>89</v>
      </c>
      <c r="B36" s="48" t="s">
        <v>90</v>
      </c>
      <c r="C36" s="13" t="s">
        <v>11</v>
      </c>
      <c r="D36" s="13">
        <v>0</v>
      </c>
      <c r="E36" s="66">
        <v>4500</v>
      </c>
      <c r="F36" s="14">
        <f t="shared" si="12"/>
        <v>0</v>
      </c>
      <c r="G36" s="13"/>
      <c r="H36" s="13"/>
      <c r="I36" s="13"/>
      <c r="J36" s="66">
        <v>4</v>
      </c>
      <c r="K36" s="57">
        <f>D36*J36</f>
        <v>0</v>
      </c>
    </row>
    <row r="37" spans="1:11">
      <c r="A37" s="50" t="s">
        <v>75</v>
      </c>
      <c r="B37" s="48" t="s">
        <v>76</v>
      </c>
      <c r="C37" s="13" t="s">
        <v>11</v>
      </c>
      <c r="D37" s="13">
        <v>1</v>
      </c>
      <c r="E37" s="66"/>
      <c r="F37" s="14">
        <f t="shared" si="12"/>
        <v>0</v>
      </c>
      <c r="G37" s="13"/>
      <c r="H37" s="13"/>
      <c r="I37" s="13"/>
      <c r="J37" s="66"/>
      <c r="K37" s="57">
        <f>D37*J37</f>
        <v>0</v>
      </c>
    </row>
    <row r="38" spans="1:11">
      <c r="A38" s="50" t="s">
        <v>64</v>
      </c>
      <c r="B38" s="13" t="s">
        <v>60</v>
      </c>
      <c r="C38" s="13" t="s">
        <v>11</v>
      </c>
      <c r="D38" s="13">
        <v>1</v>
      </c>
      <c r="E38" s="66"/>
      <c r="F38" s="14">
        <f t="shared" si="12"/>
        <v>0</v>
      </c>
      <c r="G38" s="13"/>
      <c r="H38" s="13"/>
      <c r="I38" s="13">
        <f t="shared" ref="I38:I40" si="13">F38+H38</f>
        <v>0</v>
      </c>
      <c r="J38" s="66"/>
      <c r="K38" s="57">
        <f t="shared" ref="K38:K41" si="14">D38*J38</f>
        <v>0</v>
      </c>
    </row>
    <row r="39" spans="1:11" hidden="1">
      <c r="A39" s="50" t="s">
        <v>64</v>
      </c>
      <c r="B39" s="13" t="s">
        <v>54</v>
      </c>
      <c r="C39" s="13" t="s">
        <v>11</v>
      </c>
      <c r="D39" s="13">
        <v>0</v>
      </c>
      <c r="E39" s="66">
        <v>4500</v>
      </c>
      <c r="F39" s="14">
        <f t="shared" si="12"/>
        <v>0</v>
      </c>
      <c r="G39" s="13"/>
      <c r="H39" s="13"/>
      <c r="I39" s="13">
        <f t="shared" si="13"/>
        <v>0</v>
      </c>
      <c r="J39" s="66">
        <v>0.5</v>
      </c>
      <c r="K39" s="57">
        <f t="shared" si="14"/>
        <v>0</v>
      </c>
    </row>
    <row r="40" spans="1:11">
      <c r="A40" s="50" t="s">
        <v>66</v>
      </c>
      <c r="B40" s="13" t="s">
        <v>59</v>
      </c>
      <c r="C40" s="13" t="s">
        <v>11</v>
      </c>
      <c r="D40" s="13">
        <v>1</v>
      </c>
      <c r="E40" s="66"/>
      <c r="F40" s="14">
        <f t="shared" si="12"/>
        <v>0</v>
      </c>
      <c r="G40" s="13"/>
      <c r="H40" s="13"/>
      <c r="I40" s="13">
        <f t="shared" si="13"/>
        <v>0</v>
      </c>
      <c r="J40" s="66"/>
      <c r="K40" s="57">
        <f t="shared" si="14"/>
        <v>0</v>
      </c>
    </row>
    <row r="41" spans="1:11">
      <c r="A41" s="50" t="s">
        <v>121</v>
      </c>
      <c r="B41" s="20" t="s">
        <v>122</v>
      </c>
      <c r="C41" s="13" t="s">
        <v>21</v>
      </c>
      <c r="D41" s="13">
        <v>1</v>
      </c>
      <c r="E41" s="66"/>
      <c r="F41" s="14">
        <f>D41*E41</f>
        <v>0</v>
      </c>
      <c r="G41" s="13"/>
      <c r="H41" s="13"/>
      <c r="I41" s="13"/>
      <c r="J41" s="66"/>
      <c r="K41" s="57">
        <f t="shared" si="14"/>
        <v>0</v>
      </c>
    </row>
    <row r="42" spans="1:11">
      <c r="A42" s="50"/>
      <c r="B42" s="13" t="s">
        <v>123</v>
      </c>
      <c r="C42" s="13" t="s">
        <v>11</v>
      </c>
      <c r="D42" s="13">
        <f>2*2*5</f>
        <v>20</v>
      </c>
      <c r="E42" s="66"/>
      <c r="F42" s="14">
        <f t="shared" ref="F42" si="15">D42*E42</f>
        <v>0</v>
      </c>
      <c r="G42" s="13"/>
      <c r="H42" s="13"/>
      <c r="I42" s="13">
        <f t="shared" ref="I42" si="16">F42+H42</f>
        <v>0</v>
      </c>
      <c r="J42" s="66"/>
      <c r="K42" s="57">
        <f t="shared" ref="K42" si="17">D42*J42</f>
        <v>0</v>
      </c>
    </row>
    <row r="43" spans="1:11" s="3" customFormat="1">
      <c r="A43" s="51"/>
      <c r="B43" s="18" t="s">
        <v>14</v>
      </c>
      <c r="C43" s="18"/>
      <c r="D43" s="18"/>
      <c r="E43" s="67"/>
      <c r="F43" s="19">
        <f>SUBTOTAL(109,F44:F59)</f>
        <v>0</v>
      </c>
      <c r="G43" s="18"/>
      <c r="H43" s="18"/>
      <c r="I43" s="18"/>
      <c r="J43" s="67"/>
      <c r="K43" s="59">
        <f>SUBTOTAL(109,K44:K59)</f>
        <v>0</v>
      </c>
    </row>
    <row r="44" spans="1:11">
      <c r="A44" s="50"/>
      <c r="B44" s="13" t="s">
        <v>126</v>
      </c>
      <c r="C44" s="13" t="s">
        <v>16</v>
      </c>
      <c r="D44" s="13">
        <v>1.5</v>
      </c>
      <c r="E44" s="66"/>
      <c r="F44" s="14">
        <f t="shared" ref="F44:F45" si="18">D44*E44</f>
        <v>0</v>
      </c>
      <c r="G44" s="13"/>
      <c r="H44" s="13"/>
      <c r="I44" s="13">
        <f t="shared" ref="I44:I45" si="19">F44+H44</f>
        <v>0</v>
      </c>
      <c r="J44" s="66"/>
      <c r="K44" s="57">
        <f t="shared" ref="K44:K45" si="20">D44*J44</f>
        <v>0</v>
      </c>
    </row>
    <row r="45" spans="1:11" hidden="1">
      <c r="A45" s="50"/>
      <c r="B45" s="13" t="s">
        <v>92</v>
      </c>
      <c r="C45" s="13" t="s">
        <v>16</v>
      </c>
      <c r="D45" s="13">
        <v>0</v>
      </c>
      <c r="E45" s="66">
        <v>550</v>
      </c>
      <c r="F45" s="14">
        <f t="shared" si="18"/>
        <v>0</v>
      </c>
      <c r="G45" s="13"/>
      <c r="H45" s="13"/>
      <c r="I45" s="13">
        <f t="shared" si="19"/>
        <v>0</v>
      </c>
      <c r="J45" s="66">
        <v>3.2</v>
      </c>
      <c r="K45" s="57">
        <f t="shared" si="20"/>
        <v>0</v>
      </c>
    </row>
    <row r="46" spans="1:11">
      <c r="A46" s="50"/>
      <c r="B46" s="21" t="s">
        <v>124</v>
      </c>
      <c r="C46" s="21" t="s">
        <v>18</v>
      </c>
      <c r="D46" s="47">
        <f>+D44*PI()*0.25</f>
        <v>1.1780972450961724</v>
      </c>
      <c r="E46" s="68"/>
      <c r="F46" s="14">
        <f>D46*E46</f>
        <v>0</v>
      </c>
      <c r="G46" s="13"/>
      <c r="H46" s="13"/>
      <c r="I46" s="22">
        <f>F46+H46</f>
        <v>0</v>
      </c>
      <c r="J46" s="66"/>
      <c r="K46" s="57">
        <f>D46*J46</f>
        <v>0</v>
      </c>
    </row>
    <row r="47" spans="1:11">
      <c r="A47" s="50"/>
      <c r="B47" s="13" t="s">
        <v>129</v>
      </c>
      <c r="C47" s="13" t="s">
        <v>16</v>
      </c>
      <c r="D47" s="13">
        <v>2.5</v>
      </c>
      <c r="E47" s="66"/>
      <c r="F47" s="14">
        <f t="shared" ref="F47" si="21">D47*E47</f>
        <v>0</v>
      </c>
      <c r="G47" s="13"/>
      <c r="H47" s="13"/>
      <c r="I47" s="13">
        <f t="shared" ref="I47" si="22">F47+H47</f>
        <v>0</v>
      </c>
      <c r="J47" s="66"/>
      <c r="K47" s="57">
        <f t="shared" ref="K47" si="23">D47*J47</f>
        <v>0</v>
      </c>
    </row>
    <row r="48" spans="1:11">
      <c r="A48" s="50"/>
      <c r="B48" s="13" t="s">
        <v>56</v>
      </c>
      <c r="C48" s="13" t="s">
        <v>11</v>
      </c>
      <c r="D48" s="13">
        <v>1</v>
      </c>
      <c r="E48" s="66"/>
      <c r="F48" s="14">
        <f t="shared" ref="F48:F59" si="24">D48*E48</f>
        <v>0</v>
      </c>
      <c r="G48" s="13"/>
      <c r="H48" s="13"/>
      <c r="I48" s="13">
        <f t="shared" ref="I48:I49" si="25">F48+H48</f>
        <v>0</v>
      </c>
      <c r="J48" s="66"/>
      <c r="K48" s="57">
        <f>D48*J48</f>
        <v>0</v>
      </c>
    </row>
    <row r="49" spans="1:11" hidden="1">
      <c r="A49" s="50"/>
      <c r="B49" s="13" t="s">
        <v>57</v>
      </c>
      <c r="C49" s="13" t="s">
        <v>11</v>
      </c>
      <c r="D49" s="13">
        <v>0</v>
      </c>
      <c r="E49" s="66">
        <v>900</v>
      </c>
      <c r="F49" s="14">
        <f t="shared" si="24"/>
        <v>0</v>
      </c>
      <c r="G49" s="13"/>
      <c r="H49" s="13"/>
      <c r="I49" s="13">
        <f t="shared" si="25"/>
        <v>0</v>
      </c>
      <c r="J49" s="66">
        <v>2.8</v>
      </c>
      <c r="K49" s="57">
        <f>D49*J49</f>
        <v>0</v>
      </c>
    </row>
    <row r="50" spans="1:11" hidden="1">
      <c r="A50" s="50"/>
      <c r="B50" s="13" t="s">
        <v>58</v>
      </c>
      <c r="C50" s="13" t="s">
        <v>11</v>
      </c>
      <c r="D50" s="13">
        <v>0</v>
      </c>
      <c r="E50" s="66">
        <v>550</v>
      </c>
      <c r="F50" s="14">
        <f t="shared" si="24"/>
        <v>0</v>
      </c>
      <c r="G50" s="13"/>
      <c r="H50" s="13"/>
      <c r="I50" s="13"/>
      <c r="J50" s="66"/>
      <c r="K50" s="57"/>
    </row>
    <row r="51" spans="1:11">
      <c r="A51" s="50"/>
      <c r="B51" s="13" t="s">
        <v>94</v>
      </c>
      <c r="C51" s="13" t="s">
        <v>16</v>
      </c>
      <c r="D51" s="13">
        <v>2.5</v>
      </c>
      <c r="E51" s="68"/>
      <c r="F51" s="14">
        <f t="shared" si="24"/>
        <v>0</v>
      </c>
      <c r="G51" s="13"/>
      <c r="H51" s="13"/>
      <c r="I51" s="13">
        <f>F51+H51</f>
        <v>0</v>
      </c>
      <c r="J51" s="66"/>
      <c r="K51" s="57">
        <f t="shared" ref="K51" si="26">D51*J51</f>
        <v>0</v>
      </c>
    </row>
    <row r="52" spans="1:11" hidden="1">
      <c r="A52" s="50"/>
      <c r="B52" s="13" t="s">
        <v>127</v>
      </c>
      <c r="C52" s="13" t="s">
        <v>16</v>
      </c>
      <c r="D52" s="13">
        <v>0</v>
      </c>
      <c r="E52" s="68">
        <v>400</v>
      </c>
      <c r="F52" s="14">
        <f t="shared" si="24"/>
        <v>0</v>
      </c>
      <c r="G52" s="13"/>
      <c r="H52" s="13"/>
      <c r="I52" s="13">
        <f>F52+H52</f>
        <v>0</v>
      </c>
      <c r="J52" s="66"/>
      <c r="K52" s="57"/>
    </row>
    <row r="53" spans="1:11" hidden="1">
      <c r="A53" s="50"/>
      <c r="B53" s="13" t="s">
        <v>93</v>
      </c>
      <c r="C53" s="13" t="s">
        <v>16</v>
      </c>
      <c r="D53" s="13">
        <v>0</v>
      </c>
      <c r="E53" s="68">
        <v>350</v>
      </c>
      <c r="F53" s="14">
        <f t="shared" si="24"/>
        <v>0</v>
      </c>
      <c r="G53" s="13"/>
      <c r="H53" s="13"/>
      <c r="I53" s="13">
        <f>F53+H53</f>
        <v>0</v>
      </c>
      <c r="J53" s="66"/>
      <c r="K53" s="57"/>
    </row>
    <row r="54" spans="1:11" s="46" customFormat="1" hidden="1">
      <c r="A54" s="52"/>
      <c r="B54" s="44" t="s">
        <v>95</v>
      </c>
      <c r="C54" s="44" t="s">
        <v>11</v>
      </c>
      <c r="D54" s="13">
        <v>0</v>
      </c>
      <c r="E54" s="70">
        <v>1100</v>
      </c>
      <c r="F54" s="45">
        <f t="shared" si="24"/>
        <v>0</v>
      </c>
      <c r="G54" s="43"/>
      <c r="H54" s="43"/>
      <c r="I54" s="43"/>
      <c r="J54" s="71"/>
      <c r="K54" s="60"/>
    </row>
    <row r="55" spans="1:11" hidden="1">
      <c r="A55" s="50" t="s">
        <v>98</v>
      </c>
      <c r="B55" s="13" t="s">
        <v>99</v>
      </c>
      <c r="C55" s="13" t="s">
        <v>11</v>
      </c>
      <c r="D55" s="13">
        <v>0</v>
      </c>
      <c r="E55" s="68">
        <v>3000</v>
      </c>
      <c r="F55" s="14">
        <f t="shared" si="24"/>
        <v>0</v>
      </c>
      <c r="G55" s="13"/>
      <c r="H55" s="13"/>
      <c r="I55" s="13">
        <f>F55+H55</f>
        <v>0</v>
      </c>
      <c r="J55" s="66"/>
      <c r="K55" s="57">
        <f>D55*J55</f>
        <v>0</v>
      </c>
    </row>
    <row r="56" spans="1:11">
      <c r="A56" s="50" t="s">
        <v>97</v>
      </c>
      <c r="B56" s="13" t="s">
        <v>125</v>
      </c>
      <c r="C56" s="13" t="s">
        <v>11</v>
      </c>
      <c r="D56" s="13">
        <v>1</v>
      </c>
      <c r="E56" s="68"/>
      <c r="F56" s="14">
        <f t="shared" si="24"/>
        <v>0</v>
      </c>
      <c r="G56" s="13"/>
      <c r="H56" s="13"/>
      <c r="I56" s="13">
        <f>F56+H56</f>
        <v>0</v>
      </c>
      <c r="J56" s="66"/>
      <c r="K56" s="57">
        <f>D56*J56</f>
        <v>0</v>
      </c>
    </row>
    <row r="57" spans="1:11" ht="26.25">
      <c r="A57" s="50"/>
      <c r="B57" s="64" t="s">
        <v>132</v>
      </c>
      <c r="C57" s="13" t="s">
        <v>16</v>
      </c>
      <c r="D57" s="13">
        <v>8</v>
      </c>
      <c r="E57" s="66"/>
      <c r="F57" s="14">
        <f t="shared" si="24"/>
        <v>0</v>
      </c>
      <c r="G57" s="13"/>
      <c r="H57" s="13"/>
      <c r="I57" s="13"/>
      <c r="J57" s="66"/>
      <c r="K57" s="57">
        <f>D57*J57</f>
        <v>0</v>
      </c>
    </row>
    <row r="58" spans="1:11" hidden="1">
      <c r="A58" s="50" t="s">
        <v>67</v>
      </c>
      <c r="B58" s="13" t="s">
        <v>80</v>
      </c>
      <c r="C58" s="13" t="s">
        <v>11</v>
      </c>
      <c r="D58" s="13">
        <v>0</v>
      </c>
      <c r="E58" s="66">
        <v>1000</v>
      </c>
      <c r="F58" s="14">
        <f t="shared" si="24"/>
        <v>0</v>
      </c>
      <c r="G58" s="13"/>
      <c r="H58" s="13"/>
      <c r="I58" s="13"/>
      <c r="J58" s="66">
        <v>1</v>
      </c>
      <c r="K58" s="57">
        <f>D58*J58</f>
        <v>0</v>
      </c>
    </row>
    <row r="59" spans="1:11" hidden="1">
      <c r="A59" s="50" t="s">
        <v>70</v>
      </c>
      <c r="B59" s="13" t="s">
        <v>55</v>
      </c>
      <c r="C59" s="13" t="s">
        <v>11</v>
      </c>
      <c r="D59" s="13">
        <v>0</v>
      </c>
      <c r="E59" s="66">
        <v>1300</v>
      </c>
      <c r="F59" s="14">
        <f t="shared" si="24"/>
        <v>0</v>
      </c>
      <c r="G59" s="13"/>
      <c r="H59" s="13"/>
      <c r="I59" s="13">
        <f>F59+H59</f>
        <v>0</v>
      </c>
      <c r="J59" s="66">
        <v>0.2</v>
      </c>
      <c r="K59" s="57">
        <f>D59*J59</f>
        <v>0</v>
      </c>
    </row>
    <row r="60" spans="1:11">
      <c r="A60" s="50"/>
      <c r="B60" s="13"/>
      <c r="C60" s="13"/>
      <c r="D60" s="13"/>
      <c r="E60" s="66"/>
      <c r="F60" s="14"/>
      <c r="G60" s="13"/>
      <c r="H60" s="13"/>
      <c r="I60" s="13"/>
      <c r="J60" s="66"/>
      <c r="K60" s="57"/>
    </row>
    <row r="61" spans="1:11" s="5" customFormat="1">
      <c r="A61" s="15" t="s">
        <v>78</v>
      </c>
      <c r="B61" s="16" t="s">
        <v>142</v>
      </c>
      <c r="C61" s="16"/>
      <c r="D61" s="16"/>
      <c r="E61" s="69"/>
      <c r="F61" s="17">
        <f>F62+F72</f>
        <v>0</v>
      </c>
      <c r="G61" s="16"/>
      <c r="H61" s="16"/>
      <c r="I61" s="16"/>
      <c r="J61" s="69"/>
      <c r="K61" s="58">
        <f>K62+K72</f>
        <v>0</v>
      </c>
    </row>
    <row r="62" spans="1:11" s="3" customFormat="1">
      <c r="A62" s="51" t="s">
        <v>65</v>
      </c>
      <c r="B62" s="18" t="s">
        <v>10</v>
      </c>
      <c r="C62" s="18"/>
      <c r="D62" s="18"/>
      <c r="E62" s="67"/>
      <c r="F62" s="19">
        <f>SUBTOTAL(109,F63:F71)</f>
        <v>0</v>
      </c>
      <c r="G62" s="18"/>
      <c r="H62" s="18"/>
      <c r="I62" s="18"/>
      <c r="J62" s="67"/>
      <c r="K62" s="59">
        <f>SUBTOTAL(109,K63:K71)</f>
        <v>0</v>
      </c>
    </row>
    <row r="63" spans="1:11" ht="52.5" customHeight="1">
      <c r="A63" s="50" t="s">
        <v>63</v>
      </c>
      <c r="B63" s="20" t="s">
        <v>158</v>
      </c>
      <c r="C63" s="13" t="s">
        <v>11</v>
      </c>
      <c r="D63" s="13">
        <v>1</v>
      </c>
      <c r="E63" s="66"/>
      <c r="F63" s="14">
        <f t="shared" ref="F63:F69" si="27">D63*E63</f>
        <v>0</v>
      </c>
      <c r="G63" s="13"/>
      <c r="H63" s="13">
        <f>D63*G63</f>
        <v>0</v>
      </c>
      <c r="I63" s="13">
        <f>F63+H63</f>
        <v>0</v>
      </c>
      <c r="J63" s="66"/>
      <c r="K63" s="57">
        <f>D63*J63</f>
        <v>0</v>
      </c>
    </row>
    <row r="64" spans="1:11">
      <c r="A64" s="50" t="s">
        <v>120</v>
      </c>
      <c r="B64" s="48" t="s">
        <v>88</v>
      </c>
      <c r="C64" s="13" t="s">
        <v>11</v>
      </c>
      <c r="D64" s="13">
        <v>1</v>
      </c>
      <c r="E64" s="66"/>
      <c r="F64" s="14">
        <f t="shared" si="27"/>
        <v>0</v>
      </c>
      <c r="G64" s="13"/>
      <c r="H64" s="13"/>
      <c r="I64" s="13"/>
      <c r="J64" s="66"/>
      <c r="K64" s="57">
        <f>D64*J64</f>
        <v>0</v>
      </c>
    </row>
    <row r="65" spans="1:11" hidden="1">
      <c r="A65" s="50" t="s">
        <v>89</v>
      </c>
      <c r="B65" s="48" t="s">
        <v>90</v>
      </c>
      <c r="C65" s="13" t="s">
        <v>11</v>
      </c>
      <c r="D65" s="13">
        <v>0</v>
      </c>
      <c r="E65" s="66">
        <v>4500</v>
      </c>
      <c r="F65" s="14">
        <f t="shared" si="27"/>
        <v>0</v>
      </c>
      <c r="G65" s="13"/>
      <c r="H65" s="13"/>
      <c r="I65" s="13"/>
      <c r="J65" s="66">
        <v>4</v>
      </c>
      <c r="K65" s="57">
        <f>D65*J65</f>
        <v>0</v>
      </c>
    </row>
    <row r="66" spans="1:11">
      <c r="A66" s="50" t="s">
        <v>75</v>
      </c>
      <c r="B66" s="48" t="s">
        <v>76</v>
      </c>
      <c r="C66" s="13" t="s">
        <v>11</v>
      </c>
      <c r="D66" s="13">
        <v>2</v>
      </c>
      <c r="E66" s="66"/>
      <c r="F66" s="14">
        <f t="shared" si="27"/>
        <v>0</v>
      </c>
      <c r="G66" s="13"/>
      <c r="H66" s="13"/>
      <c r="I66" s="13"/>
      <c r="J66" s="66"/>
      <c r="K66" s="57">
        <f>D66*J66</f>
        <v>0</v>
      </c>
    </row>
    <row r="67" spans="1:11">
      <c r="A67" s="50" t="s">
        <v>64</v>
      </c>
      <c r="B67" s="13" t="s">
        <v>60</v>
      </c>
      <c r="C67" s="13" t="s">
        <v>11</v>
      </c>
      <c r="D67" s="13">
        <v>2</v>
      </c>
      <c r="E67" s="66"/>
      <c r="F67" s="14">
        <f t="shared" si="27"/>
        <v>0</v>
      </c>
      <c r="G67" s="13"/>
      <c r="H67" s="13"/>
      <c r="I67" s="13">
        <f t="shared" ref="I67:I69" si="28">F67+H67</f>
        <v>0</v>
      </c>
      <c r="J67" s="66"/>
      <c r="K67" s="57">
        <f t="shared" ref="K67:K70" si="29">D67*J67</f>
        <v>0</v>
      </c>
    </row>
    <row r="68" spans="1:11" hidden="1">
      <c r="A68" s="50" t="s">
        <v>64</v>
      </c>
      <c r="B68" s="13" t="s">
        <v>54</v>
      </c>
      <c r="C68" s="13" t="s">
        <v>11</v>
      </c>
      <c r="D68" s="13">
        <v>0</v>
      </c>
      <c r="E68" s="66">
        <v>4500</v>
      </c>
      <c r="F68" s="14">
        <f t="shared" si="27"/>
        <v>0</v>
      </c>
      <c r="G68" s="13"/>
      <c r="H68" s="13"/>
      <c r="I68" s="13">
        <f t="shared" si="28"/>
        <v>0</v>
      </c>
      <c r="J68" s="66">
        <v>0.5</v>
      </c>
      <c r="K68" s="57">
        <f t="shared" si="29"/>
        <v>0</v>
      </c>
    </row>
    <row r="69" spans="1:11">
      <c r="A69" s="50" t="s">
        <v>66</v>
      </c>
      <c r="B69" s="13" t="s">
        <v>59</v>
      </c>
      <c r="C69" s="13" t="s">
        <v>11</v>
      </c>
      <c r="D69" s="13">
        <v>1</v>
      </c>
      <c r="E69" s="66"/>
      <c r="F69" s="14">
        <f t="shared" si="27"/>
        <v>0</v>
      </c>
      <c r="G69" s="13"/>
      <c r="H69" s="13"/>
      <c r="I69" s="13">
        <f t="shared" si="28"/>
        <v>0</v>
      </c>
      <c r="J69" s="66"/>
      <c r="K69" s="57">
        <f t="shared" si="29"/>
        <v>0</v>
      </c>
    </row>
    <row r="70" spans="1:11">
      <c r="A70" s="50" t="s">
        <v>121</v>
      </c>
      <c r="B70" s="20" t="s">
        <v>122</v>
      </c>
      <c r="C70" s="13" t="s">
        <v>21</v>
      </c>
      <c r="D70" s="13">
        <v>1</v>
      </c>
      <c r="E70" s="66"/>
      <c r="F70" s="14">
        <f>D70*E70</f>
        <v>0</v>
      </c>
      <c r="G70" s="13"/>
      <c r="H70" s="13"/>
      <c r="I70" s="13"/>
      <c r="J70" s="66"/>
      <c r="K70" s="57">
        <f t="shared" si="29"/>
        <v>0</v>
      </c>
    </row>
    <row r="71" spans="1:11">
      <c r="A71" s="50"/>
      <c r="B71" s="13" t="s">
        <v>123</v>
      </c>
      <c r="C71" s="13" t="s">
        <v>11</v>
      </c>
      <c r="D71" s="13">
        <f>2*2*5</f>
        <v>20</v>
      </c>
      <c r="E71" s="66"/>
      <c r="F71" s="14">
        <f t="shared" ref="F71" si="30">D71*E71</f>
        <v>0</v>
      </c>
      <c r="G71" s="13"/>
      <c r="H71" s="13"/>
      <c r="I71" s="13">
        <f t="shared" ref="I71" si="31">F71+H71</f>
        <v>0</v>
      </c>
      <c r="J71" s="66"/>
      <c r="K71" s="57">
        <f t="shared" ref="K71" si="32">D71*J71</f>
        <v>0</v>
      </c>
    </row>
    <row r="72" spans="1:11" s="3" customFormat="1">
      <c r="A72" s="51"/>
      <c r="B72" s="18" t="s">
        <v>14</v>
      </c>
      <c r="C72" s="18"/>
      <c r="D72" s="18"/>
      <c r="E72" s="67"/>
      <c r="F72" s="19">
        <f>SUBTOTAL(109,F73:F89)</f>
        <v>0</v>
      </c>
      <c r="G72" s="18"/>
      <c r="H72" s="18"/>
      <c r="I72" s="18"/>
      <c r="J72" s="67"/>
      <c r="K72" s="59">
        <f>SUBTOTAL(109,K73:K89)</f>
        <v>0</v>
      </c>
    </row>
    <row r="73" spans="1:11">
      <c r="A73" s="50"/>
      <c r="B73" s="13" t="s">
        <v>126</v>
      </c>
      <c r="C73" s="13" t="s">
        <v>16</v>
      </c>
      <c r="D73" s="13">
        <v>1.5</v>
      </c>
      <c r="E73" s="66"/>
      <c r="F73" s="14">
        <f t="shared" ref="F73:F74" si="33">D73*E73</f>
        <v>0</v>
      </c>
      <c r="G73" s="13"/>
      <c r="H73" s="13"/>
      <c r="I73" s="13">
        <f t="shared" ref="I73:I74" si="34">F73+H73</f>
        <v>0</v>
      </c>
      <c r="J73" s="66"/>
      <c r="K73" s="57">
        <f t="shared" ref="K73:K74" si="35">D73*J73</f>
        <v>0</v>
      </c>
    </row>
    <row r="74" spans="1:11" hidden="1">
      <c r="A74" s="50"/>
      <c r="B74" s="13" t="s">
        <v>92</v>
      </c>
      <c r="C74" s="13" t="s">
        <v>16</v>
      </c>
      <c r="D74" s="13">
        <v>0</v>
      </c>
      <c r="E74" s="66">
        <v>550</v>
      </c>
      <c r="F74" s="14">
        <f t="shared" si="33"/>
        <v>0</v>
      </c>
      <c r="G74" s="13"/>
      <c r="H74" s="13"/>
      <c r="I74" s="13">
        <f t="shared" si="34"/>
        <v>0</v>
      </c>
      <c r="J74" s="66">
        <v>3.2</v>
      </c>
      <c r="K74" s="57">
        <f t="shared" si="35"/>
        <v>0</v>
      </c>
    </row>
    <row r="75" spans="1:11">
      <c r="A75" s="50"/>
      <c r="B75" s="21" t="s">
        <v>124</v>
      </c>
      <c r="C75" s="21" t="s">
        <v>18</v>
      </c>
      <c r="D75" s="47">
        <f>+D73*PI()*0.25</f>
        <v>1.1780972450961724</v>
      </c>
      <c r="E75" s="68"/>
      <c r="F75" s="14">
        <f>D75*E75</f>
        <v>0</v>
      </c>
      <c r="G75" s="13"/>
      <c r="H75" s="13"/>
      <c r="I75" s="22">
        <f>F75+H75</f>
        <v>0</v>
      </c>
      <c r="J75" s="66"/>
      <c r="K75" s="57">
        <f>D75*J75</f>
        <v>0</v>
      </c>
    </row>
    <row r="76" spans="1:11">
      <c r="A76" s="50"/>
      <c r="B76" s="13" t="s">
        <v>129</v>
      </c>
      <c r="C76" s="13" t="s">
        <v>16</v>
      </c>
      <c r="D76" s="13">
        <v>3.5</v>
      </c>
      <c r="E76" s="66"/>
      <c r="F76" s="14">
        <f t="shared" ref="F76" si="36">D76*E76</f>
        <v>0</v>
      </c>
      <c r="G76" s="13"/>
      <c r="H76" s="13"/>
      <c r="I76" s="13">
        <f t="shared" ref="I76" si="37">F76+H76</f>
        <v>0</v>
      </c>
      <c r="J76" s="66"/>
      <c r="K76" s="57">
        <f t="shared" ref="K76" si="38">D76*J76</f>
        <v>0</v>
      </c>
    </row>
    <row r="77" spans="1:11">
      <c r="A77" s="50"/>
      <c r="B77" s="13" t="s">
        <v>56</v>
      </c>
      <c r="C77" s="13" t="s">
        <v>11</v>
      </c>
      <c r="D77" s="13">
        <v>2</v>
      </c>
      <c r="E77" s="66"/>
      <c r="F77" s="14">
        <f t="shared" ref="F77:F89" si="39">D77*E77</f>
        <v>0</v>
      </c>
      <c r="G77" s="13"/>
      <c r="H77" s="13"/>
      <c r="I77" s="13">
        <f t="shared" ref="I77:I78" si="40">F77+H77</f>
        <v>0</v>
      </c>
      <c r="J77" s="66"/>
      <c r="K77" s="57">
        <f>D77*J77</f>
        <v>0</v>
      </c>
    </row>
    <row r="78" spans="1:11" hidden="1">
      <c r="A78" s="50"/>
      <c r="B78" s="13" t="s">
        <v>57</v>
      </c>
      <c r="C78" s="13" t="s">
        <v>11</v>
      </c>
      <c r="D78" s="13">
        <v>0</v>
      </c>
      <c r="E78" s="66">
        <v>900</v>
      </c>
      <c r="F78" s="14">
        <f t="shared" si="39"/>
        <v>0</v>
      </c>
      <c r="G78" s="13"/>
      <c r="H78" s="13"/>
      <c r="I78" s="13">
        <f t="shared" si="40"/>
        <v>0</v>
      </c>
      <c r="J78" s="66">
        <v>2.8</v>
      </c>
      <c r="K78" s="57">
        <f>D78*J78</f>
        <v>0</v>
      </c>
    </row>
    <row r="79" spans="1:11" hidden="1">
      <c r="A79" s="50"/>
      <c r="B79" s="13" t="s">
        <v>58</v>
      </c>
      <c r="C79" s="13" t="s">
        <v>11</v>
      </c>
      <c r="D79" s="13">
        <v>0</v>
      </c>
      <c r="E79" s="66">
        <v>550</v>
      </c>
      <c r="F79" s="14">
        <f t="shared" si="39"/>
        <v>0</v>
      </c>
      <c r="G79" s="13"/>
      <c r="H79" s="13"/>
      <c r="I79" s="13"/>
      <c r="J79" s="66"/>
      <c r="K79" s="57"/>
    </row>
    <row r="80" spans="1:11">
      <c r="A80" s="50"/>
      <c r="B80" s="13" t="s">
        <v>94</v>
      </c>
      <c r="C80" s="13" t="s">
        <v>16</v>
      </c>
      <c r="D80" s="13">
        <v>2.5</v>
      </c>
      <c r="E80" s="68"/>
      <c r="F80" s="14">
        <f t="shared" si="39"/>
        <v>0</v>
      </c>
      <c r="G80" s="13"/>
      <c r="H80" s="13"/>
      <c r="I80" s="13">
        <f>F80+H80</f>
        <v>0</v>
      </c>
      <c r="J80" s="66"/>
      <c r="K80" s="57">
        <f t="shared" ref="K80" si="41">D80*J80</f>
        <v>0</v>
      </c>
    </row>
    <row r="81" spans="1:11" hidden="1">
      <c r="A81" s="50"/>
      <c r="B81" s="13" t="s">
        <v>127</v>
      </c>
      <c r="C81" s="13" t="s">
        <v>16</v>
      </c>
      <c r="D81" s="13">
        <v>0</v>
      </c>
      <c r="E81" s="68">
        <v>400</v>
      </c>
      <c r="F81" s="14">
        <f t="shared" si="39"/>
        <v>0</v>
      </c>
      <c r="G81" s="13"/>
      <c r="H81" s="13"/>
      <c r="I81" s="13">
        <f>F81+H81</f>
        <v>0</v>
      </c>
      <c r="J81" s="66"/>
      <c r="K81" s="57"/>
    </row>
    <row r="82" spans="1:11" hidden="1">
      <c r="A82" s="50"/>
      <c r="B82" s="13" t="s">
        <v>93</v>
      </c>
      <c r="C82" s="13" t="s">
        <v>16</v>
      </c>
      <c r="D82" s="13">
        <v>0</v>
      </c>
      <c r="E82" s="68">
        <v>350</v>
      </c>
      <c r="F82" s="14">
        <f t="shared" si="39"/>
        <v>0</v>
      </c>
      <c r="G82" s="13"/>
      <c r="H82" s="13"/>
      <c r="I82" s="13">
        <f>F82+H82</f>
        <v>0</v>
      </c>
      <c r="J82" s="66"/>
      <c r="K82" s="57"/>
    </row>
    <row r="83" spans="1:11" s="46" customFormat="1" hidden="1">
      <c r="A83" s="52"/>
      <c r="B83" s="44" t="s">
        <v>95</v>
      </c>
      <c r="C83" s="44" t="s">
        <v>11</v>
      </c>
      <c r="D83" s="13">
        <v>0</v>
      </c>
      <c r="E83" s="70">
        <v>1100</v>
      </c>
      <c r="F83" s="45">
        <f t="shared" si="39"/>
        <v>0</v>
      </c>
      <c r="G83" s="43"/>
      <c r="H83" s="43"/>
      <c r="I83" s="43"/>
      <c r="J83" s="71"/>
      <c r="K83" s="60"/>
    </row>
    <row r="84" spans="1:11" hidden="1">
      <c r="A84" s="50" t="s">
        <v>98</v>
      </c>
      <c r="B84" s="13" t="s">
        <v>99</v>
      </c>
      <c r="C84" s="13" t="s">
        <v>11</v>
      </c>
      <c r="D84" s="13">
        <v>0</v>
      </c>
      <c r="E84" s="68">
        <v>3000</v>
      </c>
      <c r="F84" s="14">
        <f t="shared" si="39"/>
        <v>0</v>
      </c>
      <c r="G84" s="13"/>
      <c r="H84" s="13"/>
      <c r="I84" s="13">
        <f>F84+H84</f>
        <v>0</v>
      </c>
      <c r="J84" s="66"/>
      <c r="K84" s="57">
        <f t="shared" ref="K84:K89" si="42">D84*J84</f>
        <v>0</v>
      </c>
    </row>
    <row r="85" spans="1:11">
      <c r="A85" s="50" t="s">
        <v>97</v>
      </c>
      <c r="B85" s="13" t="s">
        <v>125</v>
      </c>
      <c r="C85" s="13" t="s">
        <v>11</v>
      </c>
      <c r="D85" s="13">
        <v>1</v>
      </c>
      <c r="E85" s="68"/>
      <c r="F85" s="14">
        <f t="shared" si="39"/>
        <v>0</v>
      </c>
      <c r="G85" s="13"/>
      <c r="H85" s="13"/>
      <c r="I85" s="13">
        <f>F85+H85</f>
        <v>0</v>
      </c>
      <c r="J85" s="66"/>
      <c r="K85" s="57">
        <f t="shared" si="42"/>
        <v>0</v>
      </c>
    </row>
    <row r="86" spans="1:11" ht="26.25">
      <c r="A86" s="50"/>
      <c r="B86" s="64" t="s">
        <v>130</v>
      </c>
      <c r="C86" s="13" t="s">
        <v>16</v>
      </c>
      <c r="D86" s="13">
        <v>8</v>
      </c>
      <c r="E86" s="66"/>
      <c r="F86" s="14">
        <f t="shared" si="39"/>
        <v>0</v>
      </c>
      <c r="G86" s="13"/>
      <c r="H86" s="13"/>
      <c r="I86" s="13"/>
      <c r="J86" s="66"/>
      <c r="K86" s="57">
        <f t="shared" si="42"/>
        <v>0</v>
      </c>
    </row>
    <row r="87" spans="1:11" ht="26.25">
      <c r="A87" s="50"/>
      <c r="B87" s="64" t="s">
        <v>131</v>
      </c>
      <c r="C87" s="13" t="s">
        <v>16</v>
      </c>
      <c r="D87" s="13">
        <v>4.7</v>
      </c>
      <c r="E87" s="66"/>
      <c r="F87" s="14">
        <f t="shared" ref="F87" si="43">D87*E87</f>
        <v>0</v>
      </c>
      <c r="G87" s="13"/>
      <c r="H87" s="13"/>
      <c r="I87" s="13"/>
      <c r="J87" s="66"/>
      <c r="K87" s="57">
        <f t="shared" si="42"/>
        <v>0</v>
      </c>
    </row>
    <row r="88" spans="1:11" hidden="1">
      <c r="A88" s="50" t="s">
        <v>67</v>
      </c>
      <c r="B88" s="13" t="s">
        <v>80</v>
      </c>
      <c r="C88" s="13" t="s">
        <v>11</v>
      </c>
      <c r="D88" s="13">
        <v>0</v>
      </c>
      <c r="E88" s="66">
        <v>1000</v>
      </c>
      <c r="F88" s="14">
        <f t="shared" si="39"/>
        <v>0</v>
      </c>
      <c r="G88" s="13"/>
      <c r="H88" s="13"/>
      <c r="I88" s="13"/>
      <c r="J88" s="66">
        <v>1</v>
      </c>
      <c r="K88" s="57">
        <f t="shared" si="42"/>
        <v>0</v>
      </c>
    </row>
    <row r="89" spans="1:11" hidden="1">
      <c r="A89" s="50" t="s">
        <v>70</v>
      </c>
      <c r="B89" s="13" t="s">
        <v>55</v>
      </c>
      <c r="C89" s="13" t="s">
        <v>11</v>
      </c>
      <c r="D89" s="13">
        <v>0</v>
      </c>
      <c r="E89" s="66">
        <v>1300</v>
      </c>
      <c r="F89" s="14">
        <f t="shared" si="39"/>
        <v>0</v>
      </c>
      <c r="G89" s="13"/>
      <c r="H89" s="13"/>
      <c r="I89" s="13">
        <f>F89+H89</f>
        <v>0</v>
      </c>
      <c r="J89" s="66">
        <v>0.2</v>
      </c>
      <c r="K89" s="57">
        <f t="shared" si="42"/>
        <v>0</v>
      </c>
    </row>
    <row r="90" spans="1:11">
      <c r="A90" s="50"/>
      <c r="B90" s="13"/>
      <c r="C90" s="13"/>
      <c r="D90" s="13"/>
      <c r="E90" s="66"/>
      <c r="F90" s="14"/>
      <c r="G90" s="13"/>
      <c r="H90" s="13"/>
      <c r="I90" s="13"/>
      <c r="J90" s="66"/>
      <c r="K90" s="57"/>
    </row>
    <row r="91" spans="1:11" s="5" customFormat="1">
      <c r="A91" s="15" t="s">
        <v>87</v>
      </c>
      <c r="B91" s="16" t="s">
        <v>144</v>
      </c>
      <c r="C91" s="16"/>
      <c r="D91" s="16"/>
      <c r="E91" s="69"/>
      <c r="F91" s="17">
        <f>F92+F102</f>
        <v>0</v>
      </c>
      <c r="G91" s="16"/>
      <c r="H91" s="16"/>
      <c r="I91" s="16"/>
      <c r="J91" s="69"/>
      <c r="K91" s="58">
        <f>K92+K102</f>
        <v>0</v>
      </c>
    </row>
    <row r="92" spans="1:11" s="3" customFormat="1">
      <c r="A92" s="51" t="s">
        <v>65</v>
      </c>
      <c r="B92" s="18" t="s">
        <v>10</v>
      </c>
      <c r="C92" s="18"/>
      <c r="D92" s="18"/>
      <c r="E92" s="67"/>
      <c r="F92" s="19">
        <f>SUBTOTAL(109,F93:F101)</f>
        <v>0</v>
      </c>
      <c r="G92" s="18"/>
      <c r="H92" s="18"/>
      <c r="I92" s="18"/>
      <c r="J92" s="67"/>
      <c r="K92" s="59">
        <f>SUBTOTAL(109,K93:K101)</f>
        <v>0</v>
      </c>
    </row>
    <row r="93" spans="1:11" ht="54" customHeight="1">
      <c r="A93" s="50" t="s">
        <v>63</v>
      </c>
      <c r="B93" s="20" t="s">
        <v>158</v>
      </c>
      <c r="C93" s="13" t="s">
        <v>11</v>
      </c>
      <c r="D93" s="13">
        <v>1</v>
      </c>
      <c r="E93" s="66"/>
      <c r="F93" s="14">
        <f t="shared" ref="F93:F99" si="44">D93*E93</f>
        <v>0</v>
      </c>
      <c r="G93" s="13"/>
      <c r="H93" s="13">
        <f>D93*G93</f>
        <v>0</v>
      </c>
      <c r="I93" s="13">
        <f>F93+H93</f>
        <v>0</v>
      </c>
      <c r="J93" s="66"/>
      <c r="K93" s="57">
        <f>D93*J93</f>
        <v>0</v>
      </c>
    </row>
    <row r="94" spans="1:11">
      <c r="A94" s="50" t="s">
        <v>120</v>
      </c>
      <c r="B94" s="48" t="s">
        <v>88</v>
      </c>
      <c r="C94" s="13" t="s">
        <v>11</v>
      </c>
      <c r="D94" s="13">
        <v>1</v>
      </c>
      <c r="E94" s="66"/>
      <c r="F94" s="14">
        <f t="shared" si="44"/>
        <v>0</v>
      </c>
      <c r="G94" s="13"/>
      <c r="H94" s="13"/>
      <c r="I94" s="13"/>
      <c r="J94" s="66"/>
      <c r="K94" s="57">
        <f>D94*J94</f>
        <v>0</v>
      </c>
    </row>
    <row r="95" spans="1:11" hidden="1">
      <c r="A95" s="50" t="s">
        <v>89</v>
      </c>
      <c r="B95" s="48" t="s">
        <v>90</v>
      </c>
      <c r="C95" s="13" t="s">
        <v>11</v>
      </c>
      <c r="D95" s="13">
        <v>0</v>
      </c>
      <c r="E95" s="66">
        <v>4500</v>
      </c>
      <c r="F95" s="14">
        <f t="shared" si="44"/>
        <v>0</v>
      </c>
      <c r="G95" s="13"/>
      <c r="H95" s="13"/>
      <c r="I95" s="13"/>
      <c r="J95" s="66">
        <v>4</v>
      </c>
      <c r="K95" s="57">
        <f>D95*J95</f>
        <v>0</v>
      </c>
    </row>
    <row r="96" spans="1:11">
      <c r="A96" s="50" t="s">
        <v>75</v>
      </c>
      <c r="B96" s="48" t="s">
        <v>76</v>
      </c>
      <c r="C96" s="13" t="s">
        <v>11</v>
      </c>
      <c r="D96" s="13">
        <v>1</v>
      </c>
      <c r="E96" s="66"/>
      <c r="F96" s="14">
        <f t="shared" si="44"/>
        <v>0</v>
      </c>
      <c r="G96" s="13"/>
      <c r="H96" s="13"/>
      <c r="I96" s="13"/>
      <c r="J96" s="66"/>
      <c r="K96" s="57">
        <f>D96*J96</f>
        <v>0</v>
      </c>
    </row>
    <row r="97" spans="1:11">
      <c r="A97" s="50" t="s">
        <v>64</v>
      </c>
      <c r="B97" s="13" t="s">
        <v>60</v>
      </c>
      <c r="C97" s="13" t="s">
        <v>11</v>
      </c>
      <c r="D97" s="13">
        <v>1</v>
      </c>
      <c r="E97" s="66"/>
      <c r="F97" s="14">
        <f t="shared" si="44"/>
        <v>0</v>
      </c>
      <c r="G97" s="13"/>
      <c r="H97" s="13"/>
      <c r="I97" s="13">
        <f t="shared" ref="I97:I99" si="45">F97+H97</f>
        <v>0</v>
      </c>
      <c r="J97" s="66"/>
      <c r="K97" s="57">
        <f t="shared" ref="K97:K100" si="46">D97*J97</f>
        <v>0</v>
      </c>
    </row>
    <row r="98" spans="1:11" hidden="1">
      <c r="A98" s="50" t="s">
        <v>64</v>
      </c>
      <c r="B98" s="13" t="s">
        <v>54</v>
      </c>
      <c r="C98" s="13" t="s">
        <v>11</v>
      </c>
      <c r="D98" s="13">
        <v>0</v>
      </c>
      <c r="E98" s="66">
        <v>4500</v>
      </c>
      <c r="F98" s="14">
        <f t="shared" si="44"/>
        <v>0</v>
      </c>
      <c r="G98" s="13"/>
      <c r="H98" s="13"/>
      <c r="I98" s="13">
        <f t="shared" si="45"/>
        <v>0</v>
      </c>
      <c r="J98" s="66">
        <v>0.5</v>
      </c>
      <c r="K98" s="57">
        <f t="shared" si="46"/>
        <v>0</v>
      </c>
    </row>
    <row r="99" spans="1:11">
      <c r="A99" s="50" t="s">
        <v>66</v>
      </c>
      <c r="B99" s="13" t="s">
        <v>59</v>
      </c>
      <c r="C99" s="13" t="s">
        <v>11</v>
      </c>
      <c r="D99" s="13">
        <v>1</v>
      </c>
      <c r="E99" s="66"/>
      <c r="F99" s="14">
        <f t="shared" si="44"/>
        <v>0</v>
      </c>
      <c r="G99" s="13"/>
      <c r="H99" s="13"/>
      <c r="I99" s="13">
        <f t="shared" si="45"/>
        <v>0</v>
      </c>
      <c r="J99" s="66"/>
      <c r="K99" s="57">
        <f t="shared" si="46"/>
        <v>0</v>
      </c>
    </row>
    <row r="100" spans="1:11">
      <c r="A100" s="50" t="s">
        <v>121</v>
      </c>
      <c r="B100" s="20" t="s">
        <v>122</v>
      </c>
      <c r="C100" s="13" t="s">
        <v>21</v>
      </c>
      <c r="D100" s="13">
        <v>1</v>
      </c>
      <c r="E100" s="66"/>
      <c r="F100" s="14">
        <f>D100*E100</f>
        <v>0</v>
      </c>
      <c r="G100" s="13"/>
      <c r="H100" s="13"/>
      <c r="I100" s="13"/>
      <c r="J100" s="66"/>
      <c r="K100" s="57">
        <f t="shared" si="46"/>
        <v>0</v>
      </c>
    </row>
    <row r="101" spans="1:11">
      <c r="A101" s="50"/>
      <c r="B101" s="13" t="s">
        <v>123</v>
      </c>
      <c r="C101" s="13" t="s">
        <v>11</v>
      </c>
      <c r="D101" s="13">
        <f>2*2*5</f>
        <v>20</v>
      </c>
      <c r="E101" s="66"/>
      <c r="F101" s="14">
        <f t="shared" ref="F101" si="47">D101*E101</f>
        <v>0</v>
      </c>
      <c r="G101" s="13"/>
      <c r="H101" s="13"/>
      <c r="I101" s="13">
        <f t="shared" ref="I101" si="48">F101+H101</f>
        <v>0</v>
      </c>
      <c r="J101" s="66"/>
      <c r="K101" s="57">
        <f t="shared" ref="K101" si="49">D101*J101</f>
        <v>0</v>
      </c>
    </row>
    <row r="102" spans="1:11" s="3" customFormat="1">
      <c r="A102" s="51"/>
      <c r="B102" s="18" t="s">
        <v>14</v>
      </c>
      <c r="C102" s="18"/>
      <c r="D102" s="18"/>
      <c r="E102" s="67"/>
      <c r="F102" s="19">
        <f>SUBTOTAL(109,F103:F120)</f>
        <v>0</v>
      </c>
      <c r="G102" s="18"/>
      <c r="H102" s="18"/>
      <c r="I102" s="18"/>
      <c r="J102" s="67"/>
      <c r="K102" s="59">
        <f>SUBTOTAL(109,K103:K120)</f>
        <v>0</v>
      </c>
    </row>
    <row r="103" spans="1:11">
      <c r="A103" s="50"/>
      <c r="B103" s="13" t="s">
        <v>126</v>
      </c>
      <c r="C103" s="13" t="s">
        <v>16</v>
      </c>
      <c r="D103" s="13">
        <v>1.5</v>
      </c>
      <c r="E103" s="66"/>
      <c r="F103" s="14">
        <f t="shared" ref="F103:F104" si="50">D103*E103</f>
        <v>0</v>
      </c>
      <c r="G103" s="13"/>
      <c r="H103" s="13"/>
      <c r="I103" s="13">
        <f t="shared" ref="I103:I104" si="51">F103+H103</f>
        <v>0</v>
      </c>
      <c r="J103" s="66"/>
      <c r="K103" s="57">
        <f t="shared" ref="K103:K104" si="52">D103*J103</f>
        <v>0</v>
      </c>
    </row>
    <row r="104" spans="1:11" hidden="1">
      <c r="A104" s="50"/>
      <c r="B104" s="13" t="s">
        <v>92</v>
      </c>
      <c r="C104" s="13" t="s">
        <v>16</v>
      </c>
      <c r="D104" s="13">
        <v>0</v>
      </c>
      <c r="E104" s="66">
        <v>550</v>
      </c>
      <c r="F104" s="14">
        <f t="shared" si="50"/>
        <v>0</v>
      </c>
      <c r="G104" s="13"/>
      <c r="H104" s="13"/>
      <c r="I104" s="13">
        <f t="shared" si="51"/>
        <v>0</v>
      </c>
      <c r="J104" s="66">
        <v>3.2</v>
      </c>
      <c r="K104" s="57">
        <f t="shared" si="52"/>
        <v>0</v>
      </c>
    </row>
    <row r="105" spans="1:11">
      <c r="A105" s="50"/>
      <c r="B105" s="21" t="s">
        <v>124</v>
      </c>
      <c r="C105" s="21" t="s">
        <v>18</v>
      </c>
      <c r="D105" s="47">
        <f>+D103*PI()*0.25</f>
        <v>1.1780972450961724</v>
      </c>
      <c r="E105" s="68"/>
      <c r="F105" s="14">
        <f>D105*E105</f>
        <v>0</v>
      </c>
      <c r="G105" s="13"/>
      <c r="H105" s="13"/>
      <c r="I105" s="22">
        <f>F105+H105</f>
        <v>0</v>
      </c>
      <c r="J105" s="66"/>
      <c r="K105" s="57">
        <f>D105*J105</f>
        <v>0</v>
      </c>
    </row>
    <row r="106" spans="1:11" hidden="1">
      <c r="A106" s="50"/>
      <c r="B106" s="13" t="s">
        <v>129</v>
      </c>
      <c r="C106" s="13" t="s">
        <v>16</v>
      </c>
      <c r="D106" s="13">
        <v>0</v>
      </c>
      <c r="E106" s="66">
        <v>600</v>
      </c>
      <c r="F106" s="14">
        <f t="shared" ref="F106" si="53">D106*E106</f>
        <v>0</v>
      </c>
      <c r="G106" s="13"/>
      <c r="H106" s="13"/>
      <c r="I106" s="13">
        <f t="shared" ref="I106" si="54">F106+H106</f>
        <v>0</v>
      </c>
      <c r="J106" s="66">
        <v>3.2</v>
      </c>
      <c r="K106" s="57">
        <f t="shared" ref="K106" si="55">D106*J106</f>
        <v>0</v>
      </c>
    </row>
    <row r="107" spans="1:11" hidden="1">
      <c r="A107" s="50"/>
      <c r="B107" s="13" t="s">
        <v>56</v>
      </c>
      <c r="C107" s="13" t="s">
        <v>11</v>
      </c>
      <c r="D107" s="13">
        <v>0</v>
      </c>
      <c r="E107" s="66">
        <v>550</v>
      </c>
      <c r="F107" s="14">
        <f t="shared" ref="F107:F120" si="56">D107*E107</f>
        <v>0</v>
      </c>
      <c r="G107" s="13"/>
      <c r="H107" s="13"/>
      <c r="I107" s="13">
        <f t="shared" ref="I107:I108" si="57">F107+H107</f>
        <v>0</v>
      </c>
      <c r="J107" s="66">
        <v>2</v>
      </c>
      <c r="K107" s="57">
        <f>D107*J107</f>
        <v>0</v>
      </c>
    </row>
    <row r="108" spans="1:11" hidden="1">
      <c r="A108" s="50"/>
      <c r="B108" s="13" t="s">
        <v>57</v>
      </c>
      <c r="C108" s="13" t="s">
        <v>11</v>
      </c>
      <c r="D108" s="13">
        <v>0</v>
      </c>
      <c r="E108" s="66">
        <v>900</v>
      </c>
      <c r="F108" s="14">
        <f t="shared" si="56"/>
        <v>0</v>
      </c>
      <c r="G108" s="13"/>
      <c r="H108" s="13"/>
      <c r="I108" s="13">
        <f t="shared" si="57"/>
        <v>0</v>
      </c>
      <c r="J108" s="66">
        <v>2.8</v>
      </c>
      <c r="K108" s="57">
        <f>D108*J108</f>
        <v>0</v>
      </c>
    </row>
    <row r="109" spans="1:11" hidden="1">
      <c r="A109" s="50"/>
      <c r="B109" s="13" t="s">
        <v>58</v>
      </c>
      <c r="C109" s="13" t="s">
        <v>11</v>
      </c>
      <c r="D109" s="13">
        <v>0</v>
      </c>
      <c r="E109" s="66">
        <v>550</v>
      </c>
      <c r="F109" s="14">
        <f t="shared" si="56"/>
        <v>0</v>
      </c>
      <c r="G109" s="13"/>
      <c r="H109" s="13"/>
      <c r="I109" s="13"/>
      <c r="J109" s="66"/>
      <c r="K109" s="57"/>
    </row>
    <row r="110" spans="1:11">
      <c r="A110" s="50"/>
      <c r="B110" s="13" t="s">
        <v>94</v>
      </c>
      <c r="C110" s="13" t="s">
        <v>16</v>
      </c>
      <c r="D110" s="13">
        <v>16</v>
      </c>
      <c r="E110" s="68"/>
      <c r="F110" s="14">
        <f t="shared" si="56"/>
        <v>0</v>
      </c>
      <c r="G110" s="13"/>
      <c r="H110" s="13"/>
      <c r="I110" s="13">
        <f>F110+H110</f>
        <v>0</v>
      </c>
      <c r="J110" s="66"/>
      <c r="K110" s="57">
        <f t="shared" ref="K110" si="58">D110*J110</f>
        <v>0</v>
      </c>
    </row>
    <row r="111" spans="1:11" hidden="1">
      <c r="A111" s="50"/>
      <c r="B111" s="13" t="s">
        <v>127</v>
      </c>
      <c r="C111" s="13" t="s">
        <v>16</v>
      </c>
      <c r="D111" s="13">
        <v>0</v>
      </c>
      <c r="E111" s="68">
        <v>400</v>
      </c>
      <c r="F111" s="14">
        <f t="shared" si="56"/>
        <v>0</v>
      </c>
      <c r="G111" s="13"/>
      <c r="H111" s="13"/>
      <c r="I111" s="13">
        <f>F111+H111</f>
        <v>0</v>
      </c>
      <c r="J111" s="66"/>
      <c r="K111" s="57"/>
    </row>
    <row r="112" spans="1:11" hidden="1">
      <c r="A112" s="50"/>
      <c r="B112" s="13" t="s">
        <v>93</v>
      </c>
      <c r="C112" s="13" t="s">
        <v>16</v>
      </c>
      <c r="D112" s="13">
        <v>0</v>
      </c>
      <c r="E112" s="68">
        <v>350</v>
      </c>
      <c r="F112" s="14">
        <f t="shared" si="56"/>
        <v>0</v>
      </c>
      <c r="G112" s="13"/>
      <c r="H112" s="13"/>
      <c r="I112" s="13">
        <f>F112+H112</f>
        <v>0</v>
      </c>
      <c r="J112" s="66"/>
      <c r="K112" s="57"/>
    </row>
    <row r="113" spans="1:11" s="46" customFormat="1" hidden="1">
      <c r="A113" s="52"/>
      <c r="B113" s="44" t="s">
        <v>95</v>
      </c>
      <c r="C113" s="44" t="s">
        <v>11</v>
      </c>
      <c r="D113" s="13">
        <v>0</v>
      </c>
      <c r="E113" s="70">
        <v>1100</v>
      </c>
      <c r="F113" s="45">
        <f t="shared" si="56"/>
        <v>0</v>
      </c>
      <c r="G113" s="43"/>
      <c r="H113" s="43"/>
      <c r="I113" s="43"/>
      <c r="J113" s="71"/>
      <c r="K113" s="60"/>
    </row>
    <row r="114" spans="1:11">
      <c r="A114" s="50" t="s">
        <v>98</v>
      </c>
      <c r="B114" s="13" t="s">
        <v>99</v>
      </c>
      <c r="C114" s="13" t="s">
        <v>11</v>
      </c>
      <c r="D114" s="13">
        <v>1</v>
      </c>
      <c r="E114" s="68"/>
      <c r="F114" s="14">
        <f t="shared" si="56"/>
        <v>0</v>
      </c>
      <c r="G114" s="13"/>
      <c r="H114" s="13"/>
      <c r="I114" s="13">
        <f>F114+H114</f>
        <v>0</v>
      </c>
      <c r="J114" s="66"/>
      <c r="K114" s="57">
        <f>D114*J114</f>
        <v>0</v>
      </c>
    </row>
    <row r="115" spans="1:11" hidden="1">
      <c r="A115" s="50" t="s">
        <v>97</v>
      </c>
      <c r="B115" s="13" t="s">
        <v>125</v>
      </c>
      <c r="C115" s="13" t="s">
        <v>11</v>
      </c>
      <c r="D115" s="13">
        <v>0</v>
      </c>
      <c r="E115" s="68">
        <v>3000</v>
      </c>
      <c r="F115" s="14">
        <f t="shared" si="56"/>
        <v>0</v>
      </c>
      <c r="G115" s="13"/>
      <c r="H115" s="13"/>
      <c r="I115" s="13">
        <f>F115+H115</f>
        <v>0</v>
      </c>
      <c r="J115" s="66"/>
      <c r="K115" s="57">
        <f>D115*J115</f>
        <v>0</v>
      </c>
    </row>
    <row r="116" spans="1:11" ht="26.25" hidden="1">
      <c r="A116" s="50"/>
      <c r="B116" s="64" t="s">
        <v>128</v>
      </c>
      <c r="C116" s="13" t="s">
        <v>16</v>
      </c>
      <c r="D116" s="13">
        <v>0</v>
      </c>
      <c r="E116" s="66">
        <v>1500</v>
      </c>
      <c r="F116" s="14">
        <f t="shared" si="56"/>
        <v>0</v>
      </c>
      <c r="G116" s="13"/>
      <c r="H116" s="13"/>
      <c r="I116" s="13"/>
      <c r="J116" s="66"/>
      <c r="K116" s="57">
        <f>D116*J116</f>
        <v>0</v>
      </c>
    </row>
    <row r="117" spans="1:11">
      <c r="A117" s="50"/>
      <c r="B117" s="64" t="s">
        <v>133</v>
      </c>
      <c r="C117" s="13" t="s">
        <v>11</v>
      </c>
      <c r="D117" s="13">
        <v>2</v>
      </c>
      <c r="E117" s="66"/>
      <c r="F117" s="14">
        <f t="shared" si="56"/>
        <v>0</v>
      </c>
      <c r="G117" s="13"/>
      <c r="H117" s="13"/>
      <c r="I117" s="13"/>
      <c r="J117" s="66"/>
      <c r="K117" s="57">
        <f t="shared" ref="K117:K118" si="59">D117*J117</f>
        <v>0</v>
      </c>
    </row>
    <row r="118" spans="1:11">
      <c r="A118" s="50"/>
      <c r="B118" s="64" t="s">
        <v>134</v>
      </c>
      <c r="C118" s="13" t="s">
        <v>11</v>
      </c>
      <c r="D118" s="13">
        <v>2</v>
      </c>
      <c r="E118" s="66"/>
      <c r="F118" s="14">
        <f t="shared" si="56"/>
        <v>0</v>
      </c>
      <c r="G118" s="13"/>
      <c r="H118" s="13"/>
      <c r="I118" s="13"/>
      <c r="J118" s="66"/>
      <c r="K118" s="57">
        <f t="shared" si="59"/>
        <v>0</v>
      </c>
    </row>
    <row r="119" spans="1:11" hidden="1">
      <c r="A119" s="50" t="s">
        <v>67</v>
      </c>
      <c r="B119" s="13" t="s">
        <v>80</v>
      </c>
      <c r="C119" s="13" t="s">
        <v>11</v>
      </c>
      <c r="D119" s="13">
        <v>0</v>
      </c>
      <c r="E119" s="66">
        <v>1000</v>
      </c>
      <c r="F119" s="14">
        <f t="shared" si="56"/>
        <v>0</v>
      </c>
      <c r="G119" s="13"/>
      <c r="H119" s="13"/>
      <c r="I119" s="13"/>
      <c r="J119" s="66">
        <v>1</v>
      </c>
      <c r="K119" s="57">
        <f>D119*J119</f>
        <v>0</v>
      </c>
    </row>
    <row r="120" spans="1:11" hidden="1">
      <c r="A120" s="50" t="s">
        <v>70</v>
      </c>
      <c r="B120" s="13" t="s">
        <v>55</v>
      </c>
      <c r="C120" s="13" t="s">
        <v>11</v>
      </c>
      <c r="D120" s="13">
        <v>0</v>
      </c>
      <c r="E120" s="66">
        <v>1300</v>
      </c>
      <c r="F120" s="14">
        <f t="shared" si="56"/>
        <v>0</v>
      </c>
      <c r="G120" s="13"/>
      <c r="H120" s="13"/>
      <c r="I120" s="13">
        <f>F120+H120</f>
        <v>0</v>
      </c>
      <c r="J120" s="66">
        <v>0.2</v>
      </c>
      <c r="K120" s="57">
        <f>D120*J120</f>
        <v>0</v>
      </c>
    </row>
    <row r="121" spans="1:11">
      <c r="A121" s="50"/>
      <c r="B121" s="13"/>
      <c r="C121" s="13"/>
      <c r="D121" s="13"/>
      <c r="E121" s="66"/>
      <c r="F121" s="14"/>
      <c r="G121" s="13"/>
      <c r="H121" s="13"/>
      <c r="I121" s="13"/>
      <c r="J121" s="66"/>
      <c r="K121" s="57"/>
    </row>
    <row r="122" spans="1:11" s="5" customFormat="1">
      <c r="A122" s="15" t="s">
        <v>100</v>
      </c>
      <c r="B122" s="16" t="s">
        <v>145</v>
      </c>
      <c r="C122" s="16"/>
      <c r="D122" s="16"/>
      <c r="E122" s="69"/>
      <c r="F122" s="17">
        <f>F123+F133</f>
        <v>0</v>
      </c>
      <c r="G122" s="16"/>
      <c r="H122" s="16"/>
      <c r="I122" s="16"/>
      <c r="J122" s="69"/>
      <c r="K122" s="58">
        <f>K123+K133</f>
        <v>0</v>
      </c>
    </row>
    <row r="123" spans="1:11" s="3" customFormat="1">
      <c r="A123" s="51" t="s">
        <v>65</v>
      </c>
      <c r="B123" s="18" t="s">
        <v>10</v>
      </c>
      <c r="C123" s="18"/>
      <c r="D123" s="18"/>
      <c r="E123" s="67"/>
      <c r="F123" s="19">
        <f>SUBTOTAL(109,F124:F132)</f>
        <v>0</v>
      </c>
      <c r="G123" s="18"/>
      <c r="H123" s="18"/>
      <c r="I123" s="18"/>
      <c r="J123" s="67"/>
      <c r="K123" s="59">
        <f>SUBTOTAL(109,K124:K132)</f>
        <v>0</v>
      </c>
    </row>
    <row r="124" spans="1:11" ht="51.75" customHeight="1">
      <c r="A124" s="50" t="s">
        <v>63</v>
      </c>
      <c r="B124" s="20" t="s">
        <v>158</v>
      </c>
      <c r="C124" s="13" t="s">
        <v>11</v>
      </c>
      <c r="D124" s="13">
        <v>1</v>
      </c>
      <c r="E124" s="66"/>
      <c r="F124" s="14">
        <f t="shared" ref="F124:F130" si="60">D124*E124</f>
        <v>0</v>
      </c>
      <c r="G124" s="13"/>
      <c r="H124" s="13">
        <f>D124*G124</f>
        <v>0</v>
      </c>
      <c r="I124" s="13">
        <f>F124+H124</f>
        <v>0</v>
      </c>
      <c r="J124" s="66"/>
      <c r="K124" s="57">
        <f>D124*J124</f>
        <v>0</v>
      </c>
    </row>
    <row r="125" spans="1:11">
      <c r="A125" s="50" t="s">
        <v>120</v>
      </c>
      <c r="B125" s="48" t="s">
        <v>88</v>
      </c>
      <c r="C125" s="13" t="s">
        <v>11</v>
      </c>
      <c r="D125" s="13">
        <v>1</v>
      </c>
      <c r="E125" s="66"/>
      <c r="F125" s="14">
        <f t="shared" si="60"/>
        <v>0</v>
      </c>
      <c r="G125" s="13"/>
      <c r="H125" s="13"/>
      <c r="I125" s="13"/>
      <c r="J125" s="66"/>
      <c r="K125" s="57">
        <f>D125*J125</f>
        <v>0</v>
      </c>
    </row>
    <row r="126" spans="1:11" hidden="1">
      <c r="A126" s="50" t="s">
        <v>89</v>
      </c>
      <c r="B126" s="48" t="s">
        <v>90</v>
      </c>
      <c r="C126" s="13" t="s">
        <v>11</v>
      </c>
      <c r="D126" s="13">
        <v>0</v>
      </c>
      <c r="E126" s="66">
        <v>4500</v>
      </c>
      <c r="F126" s="14">
        <f t="shared" si="60"/>
        <v>0</v>
      </c>
      <c r="G126" s="13"/>
      <c r="H126" s="13"/>
      <c r="I126" s="13"/>
      <c r="J126" s="66">
        <v>4</v>
      </c>
      <c r="K126" s="57">
        <f>D126*J126</f>
        <v>0</v>
      </c>
    </row>
    <row r="127" spans="1:11">
      <c r="A127" s="50" t="s">
        <v>75</v>
      </c>
      <c r="B127" s="48" t="s">
        <v>76</v>
      </c>
      <c r="C127" s="13" t="s">
        <v>11</v>
      </c>
      <c r="D127" s="13">
        <v>1</v>
      </c>
      <c r="E127" s="66"/>
      <c r="F127" s="14">
        <f t="shared" si="60"/>
        <v>0</v>
      </c>
      <c r="G127" s="13"/>
      <c r="H127" s="13"/>
      <c r="I127" s="13"/>
      <c r="J127" s="66"/>
      <c r="K127" s="57">
        <f>D127*J127</f>
        <v>0</v>
      </c>
    </row>
    <row r="128" spans="1:11">
      <c r="A128" s="50" t="s">
        <v>64</v>
      </c>
      <c r="B128" s="13" t="s">
        <v>60</v>
      </c>
      <c r="C128" s="13" t="s">
        <v>11</v>
      </c>
      <c r="D128" s="13">
        <v>1</v>
      </c>
      <c r="E128" s="66"/>
      <c r="F128" s="14">
        <f t="shared" si="60"/>
        <v>0</v>
      </c>
      <c r="G128" s="13"/>
      <c r="H128" s="13"/>
      <c r="I128" s="13">
        <f t="shared" ref="I128:I130" si="61">F128+H128</f>
        <v>0</v>
      </c>
      <c r="J128" s="66"/>
      <c r="K128" s="57">
        <f t="shared" ref="K128:K131" si="62">D128*J128</f>
        <v>0</v>
      </c>
    </row>
    <row r="129" spans="1:11" hidden="1">
      <c r="A129" s="50" t="s">
        <v>64</v>
      </c>
      <c r="B129" s="13" t="s">
        <v>54</v>
      </c>
      <c r="C129" s="13" t="s">
        <v>11</v>
      </c>
      <c r="D129" s="13">
        <v>0</v>
      </c>
      <c r="E129" s="66">
        <v>4500</v>
      </c>
      <c r="F129" s="14">
        <f t="shared" si="60"/>
        <v>0</v>
      </c>
      <c r="G129" s="13"/>
      <c r="H129" s="13"/>
      <c r="I129" s="13">
        <f t="shared" si="61"/>
        <v>0</v>
      </c>
      <c r="J129" s="66">
        <v>0.5</v>
      </c>
      <c r="K129" s="57">
        <f t="shared" si="62"/>
        <v>0</v>
      </c>
    </row>
    <row r="130" spans="1:11">
      <c r="A130" s="50" t="s">
        <v>66</v>
      </c>
      <c r="B130" s="13" t="s">
        <v>59</v>
      </c>
      <c r="C130" s="13" t="s">
        <v>11</v>
      </c>
      <c r="D130" s="13">
        <v>1</v>
      </c>
      <c r="E130" s="66"/>
      <c r="F130" s="14">
        <f t="shared" si="60"/>
        <v>0</v>
      </c>
      <c r="G130" s="13"/>
      <c r="H130" s="13"/>
      <c r="I130" s="13">
        <f t="shared" si="61"/>
        <v>0</v>
      </c>
      <c r="J130" s="66"/>
      <c r="K130" s="57">
        <f t="shared" si="62"/>
        <v>0</v>
      </c>
    </row>
    <row r="131" spans="1:11">
      <c r="A131" s="50" t="s">
        <v>121</v>
      </c>
      <c r="B131" s="20" t="s">
        <v>122</v>
      </c>
      <c r="C131" s="13" t="s">
        <v>21</v>
      </c>
      <c r="D131" s="13">
        <v>1</v>
      </c>
      <c r="E131" s="66"/>
      <c r="F131" s="14">
        <f>D131*E131</f>
        <v>0</v>
      </c>
      <c r="G131" s="13"/>
      <c r="H131" s="13"/>
      <c r="I131" s="13"/>
      <c r="J131" s="66"/>
      <c r="K131" s="57">
        <f t="shared" si="62"/>
        <v>0</v>
      </c>
    </row>
    <row r="132" spans="1:11">
      <c r="A132" s="50"/>
      <c r="B132" s="13" t="s">
        <v>123</v>
      </c>
      <c r="C132" s="13" t="s">
        <v>11</v>
      </c>
      <c r="D132" s="13">
        <f>2*2*5</f>
        <v>20</v>
      </c>
      <c r="E132" s="66"/>
      <c r="F132" s="14">
        <f t="shared" ref="F132" si="63">D132*E132</f>
        <v>0</v>
      </c>
      <c r="G132" s="13"/>
      <c r="H132" s="13"/>
      <c r="I132" s="13">
        <f t="shared" ref="I132" si="64">F132+H132</f>
        <v>0</v>
      </c>
      <c r="J132" s="66"/>
      <c r="K132" s="57">
        <f t="shared" ref="K132" si="65">D132*J132</f>
        <v>0</v>
      </c>
    </row>
    <row r="133" spans="1:11" s="3" customFormat="1">
      <c r="A133" s="51"/>
      <c r="B133" s="18" t="s">
        <v>14</v>
      </c>
      <c r="C133" s="18"/>
      <c r="D133" s="18"/>
      <c r="E133" s="67"/>
      <c r="F133" s="19">
        <f>SUBTOTAL(109,F134:F149)</f>
        <v>0</v>
      </c>
      <c r="G133" s="18"/>
      <c r="H133" s="18"/>
      <c r="I133" s="18"/>
      <c r="J133" s="67"/>
      <c r="K133" s="59">
        <f>SUBTOTAL(109,K134:K149)</f>
        <v>0</v>
      </c>
    </row>
    <row r="134" spans="1:11">
      <c r="A134" s="50"/>
      <c r="B134" s="13" t="s">
        <v>126</v>
      </c>
      <c r="C134" s="13" t="s">
        <v>16</v>
      </c>
      <c r="D134" s="13">
        <v>1.5</v>
      </c>
      <c r="E134" s="66"/>
      <c r="F134" s="14">
        <f t="shared" ref="F134:F135" si="66">D134*E134</f>
        <v>0</v>
      </c>
      <c r="G134" s="13"/>
      <c r="H134" s="13"/>
      <c r="I134" s="13">
        <f t="shared" ref="I134:I135" si="67">F134+H134</f>
        <v>0</v>
      </c>
      <c r="J134" s="66"/>
      <c r="K134" s="57">
        <f t="shared" ref="K134:K135" si="68">D134*J134</f>
        <v>0</v>
      </c>
    </row>
    <row r="135" spans="1:11" hidden="1">
      <c r="A135" s="50"/>
      <c r="B135" s="13" t="s">
        <v>92</v>
      </c>
      <c r="C135" s="13" t="s">
        <v>16</v>
      </c>
      <c r="D135" s="13">
        <v>0</v>
      </c>
      <c r="E135" s="66">
        <v>550</v>
      </c>
      <c r="F135" s="14">
        <f t="shared" si="66"/>
        <v>0</v>
      </c>
      <c r="G135" s="13"/>
      <c r="H135" s="13"/>
      <c r="I135" s="13">
        <f t="shared" si="67"/>
        <v>0</v>
      </c>
      <c r="J135" s="66">
        <v>3.2</v>
      </c>
      <c r="K135" s="57">
        <f t="shared" si="68"/>
        <v>0</v>
      </c>
    </row>
    <row r="136" spans="1:11">
      <c r="A136" s="50"/>
      <c r="B136" s="21" t="s">
        <v>124</v>
      </c>
      <c r="C136" s="21" t="s">
        <v>18</v>
      </c>
      <c r="D136" s="47">
        <f>+D134*PI()*0.25</f>
        <v>1.1780972450961724</v>
      </c>
      <c r="E136" s="68"/>
      <c r="F136" s="14">
        <f>D136*E136</f>
        <v>0</v>
      </c>
      <c r="G136" s="13"/>
      <c r="H136" s="13"/>
      <c r="I136" s="22">
        <f>F136+H136</f>
        <v>0</v>
      </c>
      <c r="J136" s="66"/>
      <c r="K136" s="57">
        <f>D136*J136</f>
        <v>0</v>
      </c>
    </row>
    <row r="137" spans="1:11">
      <c r="A137" s="50"/>
      <c r="B137" s="13" t="s">
        <v>129</v>
      </c>
      <c r="C137" s="13" t="s">
        <v>16</v>
      </c>
      <c r="D137" s="13">
        <v>2.5</v>
      </c>
      <c r="E137" s="66"/>
      <c r="F137" s="14">
        <f t="shared" ref="F137:F149" si="69">D137*E137</f>
        <v>0</v>
      </c>
      <c r="G137" s="13"/>
      <c r="H137" s="13"/>
      <c r="I137" s="13">
        <f t="shared" ref="I137:I139" si="70">F137+H137</f>
        <v>0</v>
      </c>
      <c r="J137" s="66"/>
      <c r="K137" s="57">
        <f t="shared" ref="K137" si="71">D137*J137</f>
        <v>0</v>
      </c>
    </row>
    <row r="138" spans="1:11">
      <c r="A138" s="50"/>
      <c r="B138" s="13" t="s">
        <v>56</v>
      </c>
      <c r="C138" s="13" t="s">
        <v>11</v>
      </c>
      <c r="D138" s="13">
        <v>1</v>
      </c>
      <c r="E138" s="66"/>
      <c r="F138" s="14">
        <f t="shared" si="69"/>
        <v>0</v>
      </c>
      <c r="G138" s="13"/>
      <c r="H138" s="13"/>
      <c r="I138" s="13">
        <f t="shared" si="70"/>
        <v>0</v>
      </c>
      <c r="J138" s="66"/>
      <c r="K138" s="57">
        <f>D138*J138</f>
        <v>0</v>
      </c>
    </row>
    <row r="139" spans="1:11" hidden="1">
      <c r="A139" s="50"/>
      <c r="B139" s="13" t="s">
        <v>57</v>
      </c>
      <c r="C139" s="13" t="s">
        <v>11</v>
      </c>
      <c r="D139" s="13">
        <v>0</v>
      </c>
      <c r="E139" s="66">
        <v>900</v>
      </c>
      <c r="F139" s="14">
        <f t="shared" si="69"/>
        <v>0</v>
      </c>
      <c r="G139" s="13"/>
      <c r="H139" s="13"/>
      <c r="I139" s="13">
        <f t="shared" si="70"/>
        <v>0</v>
      </c>
      <c r="J139" s="66">
        <v>2.8</v>
      </c>
      <c r="K139" s="57">
        <f>D139*J139</f>
        <v>0</v>
      </c>
    </row>
    <row r="140" spans="1:11" hidden="1">
      <c r="A140" s="50"/>
      <c r="B140" s="13" t="s">
        <v>58</v>
      </c>
      <c r="C140" s="13" t="s">
        <v>11</v>
      </c>
      <c r="D140" s="13">
        <v>0</v>
      </c>
      <c r="E140" s="66">
        <v>550</v>
      </c>
      <c r="F140" s="14">
        <f t="shared" si="69"/>
        <v>0</v>
      </c>
      <c r="G140" s="13"/>
      <c r="H140" s="13"/>
      <c r="I140" s="13"/>
      <c r="J140" s="66"/>
      <c r="K140" s="57"/>
    </row>
    <row r="141" spans="1:11">
      <c r="A141" s="50"/>
      <c r="B141" s="13" t="s">
        <v>94</v>
      </c>
      <c r="C141" s="13" t="s">
        <v>16</v>
      </c>
      <c r="D141" s="13">
        <v>2.5</v>
      </c>
      <c r="E141" s="68"/>
      <c r="F141" s="14">
        <f t="shared" si="69"/>
        <v>0</v>
      </c>
      <c r="G141" s="13"/>
      <c r="H141" s="13"/>
      <c r="I141" s="13">
        <f>F141+H141</f>
        <v>0</v>
      </c>
      <c r="J141" s="66"/>
      <c r="K141" s="57">
        <f t="shared" ref="K141" si="72">D141*J141</f>
        <v>0</v>
      </c>
    </row>
    <row r="142" spans="1:11" hidden="1">
      <c r="A142" s="50"/>
      <c r="B142" s="13" t="s">
        <v>127</v>
      </c>
      <c r="C142" s="13" t="s">
        <v>16</v>
      </c>
      <c r="D142" s="13">
        <v>0</v>
      </c>
      <c r="E142" s="68">
        <v>400</v>
      </c>
      <c r="F142" s="14">
        <f t="shared" si="69"/>
        <v>0</v>
      </c>
      <c r="G142" s="13"/>
      <c r="H142" s="13"/>
      <c r="I142" s="13">
        <f>F142+H142</f>
        <v>0</v>
      </c>
      <c r="J142" s="66"/>
      <c r="K142" s="57"/>
    </row>
    <row r="143" spans="1:11" hidden="1">
      <c r="A143" s="50"/>
      <c r="B143" s="13" t="s">
        <v>93</v>
      </c>
      <c r="C143" s="13" t="s">
        <v>16</v>
      </c>
      <c r="D143" s="13">
        <v>0</v>
      </c>
      <c r="E143" s="68">
        <v>350</v>
      </c>
      <c r="F143" s="14">
        <f t="shared" si="69"/>
        <v>0</v>
      </c>
      <c r="G143" s="13"/>
      <c r="H143" s="13"/>
      <c r="I143" s="13">
        <f>F143+H143</f>
        <v>0</v>
      </c>
      <c r="J143" s="66"/>
      <c r="K143" s="57"/>
    </row>
    <row r="144" spans="1:11" s="46" customFormat="1" hidden="1">
      <c r="A144" s="52"/>
      <c r="B144" s="44" t="s">
        <v>95</v>
      </c>
      <c r="C144" s="44" t="s">
        <v>11</v>
      </c>
      <c r="D144" s="13">
        <v>0</v>
      </c>
      <c r="E144" s="70">
        <v>1100</v>
      </c>
      <c r="F144" s="45">
        <f t="shared" si="69"/>
        <v>0</v>
      </c>
      <c r="G144" s="43"/>
      <c r="H144" s="43"/>
      <c r="I144" s="43"/>
      <c r="J144" s="71"/>
      <c r="K144" s="60"/>
    </row>
    <row r="145" spans="1:11" hidden="1">
      <c r="A145" s="50" t="s">
        <v>98</v>
      </c>
      <c r="B145" s="13" t="s">
        <v>99</v>
      </c>
      <c r="C145" s="13" t="s">
        <v>11</v>
      </c>
      <c r="D145" s="13">
        <v>0</v>
      </c>
      <c r="E145" s="68">
        <v>3000</v>
      </c>
      <c r="F145" s="14">
        <f t="shared" si="69"/>
        <v>0</v>
      </c>
      <c r="G145" s="13"/>
      <c r="H145" s="13"/>
      <c r="I145" s="13">
        <f>F145+H145</f>
        <v>0</v>
      </c>
      <c r="J145" s="66"/>
      <c r="K145" s="57">
        <f>D145*J145</f>
        <v>0</v>
      </c>
    </row>
    <row r="146" spans="1:11">
      <c r="A146" s="50" t="s">
        <v>97</v>
      </c>
      <c r="B146" s="13" t="s">
        <v>125</v>
      </c>
      <c r="C146" s="13" t="s">
        <v>11</v>
      </c>
      <c r="D146" s="13">
        <v>1</v>
      </c>
      <c r="E146" s="68"/>
      <c r="F146" s="14">
        <f t="shared" si="69"/>
        <v>0</v>
      </c>
      <c r="G146" s="13"/>
      <c r="H146" s="13"/>
      <c r="I146" s="13">
        <f>F146+H146</f>
        <v>0</v>
      </c>
      <c r="J146" s="66"/>
      <c r="K146" s="57">
        <f>D146*J146</f>
        <v>0</v>
      </c>
    </row>
    <row r="147" spans="1:11" ht="26.25">
      <c r="A147" s="50"/>
      <c r="B147" s="64" t="s">
        <v>132</v>
      </c>
      <c r="C147" s="13" t="s">
        <v>16</v>
      </c>
      <c r="D147" s="13">
        <v>8</v>
      </c>
      <c r="E147" s="66"/>
      <c r="F147" s="14">
        <f t="shared" si="69"/>
        <v>0</v>
      </c>
      <c r="G147" s="13"/>
      <c r="H147" s="13"/>
      <c r="I147" s="13"/>
      <c r="J147" s="66"/>
      <c r="K147" s="57">
        <f>D147*J147</f>
        <v>0</v>
      </c>
    </row>
    <row r="148" spans="1:11" hidden="1">
      <c r="A148" s="50" t="s">
        <v>67</v>
      </c>
      <c r="B148" s="13" t="s">
        <v>80</v>
      </c>
      <c r="C148" s="13" t="s">
        <v>11</v>
      </c>
      <c r="D148" s="13">
        <v>0</v>
      </c>
      <c r="E148" s="66">
        <v>1000</v>
      </c>
      <c r="F148" s="14">
        <f t="shared" si="69"/>
        <v>0</v>
      </c>
      <c r="G148" s="13"/>
      <c r="H148" s="13"/>
      <c r="I148" s="13"/>
      <c r="J148" s="66">
        <v>1</v>
      </c>
      <c r="K148" s="57">
        <f>D148*J148</f>
        <v>0</v>
      </c>
    </row>
    <row r="149" spans="1:11" hidden="1">
      <c r="A149" s="50" t="s">
        <v>70</v>
      </c>
      <c r="B149" s="13" t="s">
        <v>55</v>
      </c>
      <c r="C149" s="13" t="s">
        <v>11</v>
      </c>
      <c r="D149" s="13">
        <v>0</v>
      </c>
      <c r="E149" s="66">
        <v>1300</v>
      </c>
      <c r="F149" s="14">
        <f t="shared" si="69"/>
        <v>0</v>
      </c>
      <c r="G149" s="13"/>
      <c r="H149" s="13"/>
      <c r="I149" s="13">
        <f>F149+H149</f>
        <v>0</v>
      </c>
      <c r="J149" s="66">
        <v>0.2</v>
      </c>
      <c r="K149" s="57">
        <f>D149*J149</f>
        <v>0</v>
      </c>
    </row>
    <row r="150" spans="1:11">
      <c r="A150" s="50"/>
      <c r="B150" s="13"/>
      <c r="C150" s="13"/>
      <c r="D150" s="13"/>
      <c r="E150" s="66"/>
      <c r="F150" s="14"/>
      <c r="G150" s="13"/>
      <c r="H150" s="13"/>
      <c r="I150" s="13"/>
      <c r="J150" s="66"/>
      <c r="K150" s="57"/>
    </row>
    <row r="151" spans="1:11" s="5" customFormat="1">
      <c r="A151" s="15" t="s">
        <v>101</v>
      </c>
      <c r="B151" s="16" t="s">
        <v>146</v>
      </c>
      <c r="C151" s="16"/>
      <c r="D151" s="16"/>
      <c r="E151" s="69"/>
      <c r="F151" s="17">
        <f>F152+F162</f>
        <v>0</v>
      </c>
      <c r="G151" s="16"/>
      <c r="H151" s="16"/>
      <c r="I151" s="16"/>
      <c r="J151" s="69"/>
      <c r="K151" s="58">
        <f>K152+K162</f>
        <v>0</v>
      </c>
    </row>
    <row r="152" spans="1:11" s="3" customFormat="1">
      <c r="A152" s="51" t="s">
        <v>65</v>
      </c>
      <c r="B152" s="18" t="s">
        <v>10</v>
      </c>
      <c r="C152" s="18"/>
      <c r="D152" s="18"/>
      <c r="E152" s="67"/>
      <c r="F152" s="19">
        <f>SUBTOTAL(109,F153:F161)</f>
        <v>0</v>
      </c>
      <c r="G152" s="18"/>
      <c r="H152" s="18"/>
      <c r="I152" s="18"/>
      <c r="J152" s="67"/>
      <c r="K152" s="59">
        <f>SUBTOTAL(109,K153:K161)</f>
        <v>0</v>
      </c>
    </row>
    <row r="153" spans="1:11" ht="51">
      <c r="A153" s="50" t="s">
        <v>156</v>
      </c>
      <c r="B153" s="48" t="s">
        <v>157</v>
      </c>
      <c r="C153" s="13" t="s">
        <v>11</v>
      </c>
      <c r="D153" s="13">
        <v>1</v>
      </c>
      <c r="E153" s="66"/>
      <c r="F153" s="14">
        <f t="shared" ref="F153:F159" si="73">D153*E153</f>
        <v>0</v>
      </c>
      <c r="G153" s="13"/>
      <c r="H153" s="13">
        <f>D153*G153</f>
        <v>0</v>
      </c>
      <c r="I153" s="13">
        <f>F153+H153</f>
        <v>0</v>
      </c>
      <c r="J153" s="66"/>
      <c r="K153" s="57">
        <f>D153*J153</f>
        <v>0</v>
      </c>
    </row>
    <row r="154" spans="1:11">
      <c r="A154" s="50" t="s">
        <v>120</v>
      </c>
      <c r="B154" s="48" t="s">
        <v>88</v>
      </c>
      <c r="C154" s="13" t="s">
        <v>11</v>
      </c>
      <c r="D154" s="13">
        <v>1</v>
      </c>
      <c r="E154" s="66"/>
      <c r="F154" s="14">
        <f t="shared" si="73"/>
        <v>0</v>
      </c>
      <c r="G154" s="13"/>
      <c r="H154" s="13"/>
      <c r="I154" s="13"/>
      <c r="J154" s="66"/>
      <c r="K154" s="57">
        <f>D154*J154</f>
        <v>0</v>
      </c>
    </row>
    <row r="155" spans="1:11" hidden="1">
      <c r="A155" s="50" t="s">
        <v>89</v>
      </c>
      <c r="B155" s="48" t="s">
        <v>90</v>
      </c>
      <c r="C155" s="13" t="s">
        <v>11</v>
      </c>
      <c r="D155" s="13">
        <v>0</v>
      </c>
      <c r="E155" s="66">
        <v>4500</v>
      </c>
      <c r="F155" s="14">
        <f t="shared" si="73"/>
        <v>0</v>
      </c>
      <c r="G155" s="13"/>
      <c r="H155" s="13"/>
      <c r="I155" s="13"/>
      <c r="J155" s="66">
        <v>4</v>
      </c>
      <c r="K155" s="57">
        <f>D155*J155</f>
        <v>0</v>
      </c>
    </row>
    <row r="156" spans="1:11">
      <c r="A156" s="50" t="s">
        <v>75</v>
      </c>
      <c r="B156" s="48" t="s">
        <v>76</v>
      </c>
      <c r="C156" s="13" t="s">
        <v>11</v>
      </c>
      <c r="D156" s="13">
        <v>1</v>
      </c>
      <c r="E156" s="66"/>
      <c r="F156" s="14">
        <f t="shared" si="73"/>
        <v>0</v>
      </c>
      <c r="G156" s="13"/>
      <c r="H156" s="13"/>
      <c r="I156" s="13"/>
      <c r="J156" s="66"/>
      <c r="K156" s="57">
        <f>D156*J156</f>
        <v>0</v>
      </c>
    </row>
    <row r="157" spans="1:11">
      <c r="A157" s="50" t="s">
        <v>64</v>
      </c>
      <c r="B157" s="13" t="s">
        <v>60</v>
      </c>
      <c r="C157" s="13" t="s">
        <v>11</v>
      </c>
      <c r="D157" s="13">
        <v>1</v>
      </c>
      <c r="E157" s="66"/>
      <c r="F157" s="14">
        <f t="shared" si="73"/>
        <v>0</v>
      </c>
      <c r="G157" s="13"/>
      <c r="H157" s="13"/>
      <c r="I157" s="13">
        <f t="shared" ref="I157:I159" si="74">F157+H157</f>
        <v>0</v>
      </c>
      <c r="J157" s="66"/>
      <c r="K157" s="57">
        <f t="shared" ref="K157:K160" si="75">D157*J157</f>
        <v>0</v>
      </c>
    </row>
    <row r="158" spans="1:11" hidden="1">
      <c r="A158" s="50" t="s">
        <v>64</v>
      </c>
      <c r="B158" s="13" t="s">
        <v>54</v>
      </c>
      <c r="C158" s="13" t="s">
        <v>11</v>
      </c>
      <c r="D158" s="13">
        <v>0</v>
      </c>
      <c r="E158" s="66">
        <v>4500</v>
      </c>
      <c r="F158" s="14">
        <f t="shared" si="73"/>
        <v>0</v>
      </c>
      <c r="G158" s="13"/>
      <c r="H158" s="13"/>
      <c r="I158" s="13">
        <f t="shared" si="74"/>
        <v>0</v>
      </c>
      <c r="J158" s="66">
        <v>0.5</v>
      </c>
      <c r="K158" s="57">
        <f t="shared" si="75"/>
        <v>0</v>
      </c>
    </row>
    <row r="159" spans="1:11">
      <c r="A159" s="50" t="s">
        <v>66</v>
      </c>
      <c r="B159" s="13" t="s">
        <v>59</v>
      </c>
      <c r="C159" s="13" t="s">
        <v>11</v>
      </c>
      <c r="D159" s="13">
        <v>1</v>
      </c>
      <c r="E159" s="66"/>
      <c r="F159" s="14">
        <f t="shared" si="73"/>
        <v>0</v>
      </c>
      <c r="G159" s="13"/>
      <c r="H159" s="13"/>
      <c r="I159" s="13">
        <f t="shared" si="74"/>
        <v>0</v>
      </c>
      <c r="J159" s="66"/>
      <c r="K159" s="57">
        <f t="shared" si="75"/>
        <v>0</v>
      </c>
    </row>
    <row r="160" spans="1:11">
      <c r="A160" s="50" t="s">
        <v>121</v>
      </c>
      <c r="B160" s="20" t="s">
        <v>122</v>
      </c>
      <c r="C160" s="13" t="s">
        <v>21</v>
      </c>
      <c r="D160" s="13">
        <v>1</v>
      </c>
      <c r="E160" s="66"/>
      <c r="F160" s="14">
        <f>D160*E160</f>
        <v>0</v>
      </c>
      <c r="G160" s="13"/>
      <c r="H160" s="13"/>
      <c r="I160" s="13"/>
      <c r="J160" s="66"/>
      <c r="K160" s="57">
        <f t="shared" si="75"/>
        <v>0</v>
      </c>
    </row>
    <row r="161" spans="1:11">
      <c r="A161" s="50"/>
      <c r="B161" s="13" t="s">
        <v>123</v>
      </c>
      <c r="C161" s="13" t="s">
        <v>11</v>
      </c>
      <c r="D161" s="13">
        <f>2*2*5</f>
        <v>20</v>
      </c>
      <c r="E161" s="66"/>
      <c r="F161" s="14">
        <f t="shared" ref="F161" si="76">D161*E161</f>
        <v>0</v>
      </c>
      <c r="G161" s="13"/>
      <c r="H161" s="13"/>
      <c r="I161" s="13">
        <f t="shared" ref="I161" si="77">F161+H161</f>
        <v>0</v>
      </c>
      <c r="J161" s="66"/>
      <c r="K161" s="57">
        <f t="shared" ref="K161" si="78">D161*J161</f>
        <v>0</v>
      </c>
    </row>
    <row r="162" spans="1:11" s="3" customFormat="1">
      <c r="A162" s="51"/>
      <c r="B162" s="18" t="s">
        <v>14</v>
      </c>
      <c r="C162" s="18"/>
      <c r="D162" s="18"/>
      <c r="E162" s="67"/>
      <c r="F162" s="19">
        <f>SUBTOTAL(109,F163:F180)</f>
        <v>0</v>
      </c>
      <c r="G162" s="18"/>
      <c r="H162" s="18"/>
      <c r="I162" s="18"/>
      <c r="J162" s="67"/>
      <c r="K162" s="59">
        <f>SUBTOTAL(109,K163:K180)</f>
        <v>0</v>
      </c>
    </row>
    <row r="163" spans="1:11">
      <c r="A163" s="50"/>
      <c r="B163" s="13" t="s">
        <v>126</v>
      </c>
      <c r="C163" s="13" t="s">
        <v>16</v>
      </c>
      <c r="D163" s="13">
        <v>1.5</v>
      </c>
      <c r="E163" s="66"/>
      <c r="F163" s="14">
        <f t="shared" ref="F163:F164" si="79">D163*E163</f>
        <v>0</v>
      </c>
      <c r="G163" s="13"/>
      <c r="H163" s="13"/>
      <c r="I163" s="13">
        <f t="shared" ref="I163:I164" si="80">F163+H163</f>
        <v>0</v>
      </c>
      <c r="J163" s="66"/>
      <c r="K163" s="57">
        <f t="shared" ref="K163:K164" si="81">D163*J163</f>
        <v>0</v>
      </c>
    </row>
    <row r="164" spans="1:11" hidden="1">
      <c r="A164" s="50"/>
      <c r="B164" s="13" t="s">
        <v>92</v>
      </c>
      <c r="C164" s="13" t="s">
        <v>16</v>
      </c>
      <c r="D164" s="13">
        <v>0</v>
      </c>
      <c r="E164" s="66">
        <v>550</v>
      </c>
      <c r="F164" s="14">
        <f t="shared" si="79"/>
        <v>0</v>
      </c>
      <c r="G164" s="13"/>
      <c r="H164" s="13"/>
      <c r="I164" s="13">
        <f t="shared" si="80"/>
        <v>0</v>
      </c>
      <c r="J164" s="66">
        <v>3.2</v>
      </c>
      <c r="K164" s="57">
        <f t="shared" si="81"/>
        <v>0</v>
      </c>
    </row>
    <row r="165" spans="1:11">
      <c r="A165" s="50"/>
      <c r="B165" s="21" t="s">
        <v>124</v>
      </c>
      <c r="C165" s="21" t="s">
        <v>18</v>
      </c>
      <c r="D165" s="47">
        <f>+D163*PI()*0.25</f>
        <v>1.1780972450961724</v>
      </c>
      <c r="E165" s="68"/>
      <c r="F165" s="14">
        <f>D165*E165</f>
        <v>0</v>
      </c>
      <c r="G165" s="13"/>
      <c r="H165" s="13"/>
      <c r="I165" s="22">
        <f>F165+H165</f>
        <v>0</v>
      </c>
      <c r="J165" s="66"/>
      <c r="K165" s="57">
        <f>D165*J165</f>
        <v>0</v>
      </c>
    </row>
    <row r="166" spans="1:11" hidden="1">
      <c r="A166" s="50"/>
      <c r="B166" s="13" t="s">
        <v>129</v>
      </c>
      <c r="C166" s="13" t="s">
        <v>16</v>
      </c>
      <c r="D166" s="13">
        <v>0</v>
      </c>
      <c r="E166" s="66">
        <v>600</v>
      </c>
      <c r="F166" s="14">
        <f t="shared" ref="F166:F180" si="82">D166*E166</f>
        <v>0</v>
      </c>
      <c r="G166" s="13"/>
      <c r="H166" s="13"/>
      <c r="I166" s="13">
        <f t="shared" ref="I166:I168" si="83">F166+H166</f>
        <v>0</v>
      </c>
      <c r="J166" s="66">
        <v>3.2</v>
      </c>
      <c r="K166" s="57">
        <f t="shared" ref="K166" si="84">D166*J166</f>
        <v>0</v>
      </c>
    </row>
    <row r="167" spans="1:11" hidden="1">
      <c r="A167" s="50"/>
      <c r="B167" s="13" t="s">
        <v>56</v>
      </c>
      <c r="C167" s="13" t="s">
        <v>11</v>
      </c>
      <c r="D167" s="13">
        <v>0</v>
      </c>
      <c r="E167" s="66">
        <v>550</v>
      </c>
      <c r="F167" s="14">
        <f t="shared" si="82"/>
        <v>0</v>
      </c>
      <c r="G167" s="13"/>
      <c r="H167" s="13"/>
      <c r="I167" s="13">
        <f t="shared" si="83"/>
        <v>0</v>
      </c>
      <c r="J167" s="66">
        <v>2</v>
      </c>
      <c r="K167" s="57">
        <f>D167*J167</f>
        <v>0</v>
      </c>
    </row>
    <row r="168" spans="1:11" hidden="1">
      <c r="A168" s="50"/>
      <c r="B168" s="13" t="s">
        <v>57</v>
      </c>
      <c r="C168" s="13" t="s">
        <v>11</v>
      </c>
      <c r="D168" s="13">
        <v>0</v>
      </c>
      <c r="E168" s="66">
        <v>900</v>
      </c>
      <c r="F168" s="14">
        <f t="shared" si="82"/>
        <v>0</v>
      </c>
      <c r="G168" s="13"/>
      <c r="H168" s="13"/>
      <c r="I168" s="13">
        <f t="shared" si="83"/>
        <v>0</v>
      </c>
      <c r="J168" s="66">
        <v>2.8</v>
      </c>
      <c r="K168" s="57">
        <f>D168*J168</f>
        <v>0</v>
      </c>
    </row>
    <row r="169" spans="1:11" hidden="1">
      <c r="A169" s="50"/>
      <c r="B169" s="13" t="s">
        <v>58</v>
      </c>
      <c r="C169" s="13" t="s">
        <v>11</v>
      </c>
      <c r="D169" s="13">
        <v>0</v>
      </c>
      <c r="E169" s="66">
        <v>550</v>
      </c>
      <c r="F169" s="14">
        <f t="shared" si="82"/>
        <v>0</v>
      </c>
      <c r="G169" s="13"/>
      <c r="H169" s="13"/>
      <c r="I169" s="13"/>
      <c r="J169" s="66"/>
      <c r="K169" s="57"/>
    </row>
    <row r="170" spans="1:11">
      <c r="A170" s="50"/>
      <c r="B170" s="13" t="s">
        <v>94</v>
      </c>
      <c r="C170" s="13" t="s">
        <v>16</v>
      </c>
      <c r="D170" s="13">
        <v>16</v>
      </c>
      <c r="E170" s="68"/>
      <c r="F170" s="14">
        <f t="shared" si="82"/>
        <v>0</v>
      </c>
      <c r="G170" s="13"/>
      <c r="H170" s="13"/>
      <c r="I170" s="13">
        <f>F170+H170</f>
        <v>0</v>
      </c>
      <c r="J170" s="66"/>
      <c r="K170" s="57">
        <f t="shared" ref="K170" si="85">D170*J170</f>
        <v>0</v>
      </c>
    </row>
    <row r="171" spans="1:11" hidden="1">
      <c r="A171" s="50"/>
      <c r="B171" s="13" t="s">
        <v>127</v>
      </c>
      <c r="C171" s="13" t="s">
        <v>16</v>
      </c>
      <c r="D171" s="13">
        <v>0</v>
      </c>
      <c r="E171" s="68">
        <v>400</v>
      </c>
      <c r="F171" s="14">
        <f t="shared" si="82"/>
        <v>0</v>
      </c>
      <c r="G171" s="13"/>
      <c r="H171" s="13"/>
      <c r="I171" s="13">
        <f>F171+H171</f>
        <v>0</v>
      </c>
      <c r="J171" s="66"/>
      <c r="K171" s="57"/>
    </row>
    <row r="172" spans="1:11" hidden="1">
      <c r="A172" s="50"/>
      <c r="B172" s="13" t="s">
        <v>93</v>
      </c>
      <c r="C172" s="13" t="s">
        <v>16</v>
      </c>
      <c r="D172" s="13">
        <v>0</v>
      </c>
      <c r="E172" s="68">
        <v>350</v>
      </c>
      <c r="F172" s="14">
        <f t="shared" si="82"/>
        <v>0</v>
      </c>
      <c r="G172" s="13"/>
      <c r="H172" s="13"/>
      <c r="I172" s="13">
        <f>F172+H172</f>
        <v>0</v>
      </c>
      <c r="J172" s="66"/>
      <c r="K172" s="57"/>
    </row>
    <row r="173" spans="1:11" s="46" customFormat="1" hidden="1">
      <c r="A173" s="52"/>
      <c r="B173" s="44" t="s">
        <v>95</v>
      </c>
      <c r="C173" s="44" t="s">
        <v>11</v>
      </c>
      <c r="D173" s="13">
        <v>0</v>
      </c>
      <c r="E173" s="70">
        <v>1100</v>
      </c>
      <c r="F173" s="45">
        <f t="shared" si="82"/>
        <v>0</v>
      </c>
      <c r="G173" s="43"/>
      <c r="H173" s="43"/>
      <c r="I173" s="43"/>
      <c r="J173" s="71"/>
      <c r="K173" s="60"/>
    </row>
    <row r="174" spans="1:11">
      <c r="A174" s="50" t="s">
        <v>98</v>
      </c>
      <c r="B174" s="13" t="s">
        <v>99</v>
      </c>
      <c r="C174" s="13" t="s">
        <v>11</v>
      </c>
      <c r="D174" s="13">
        <v>1</v>
      </c>
      <c r="E174" s="68"/>
      <c r="F174" s="14">
        <f t="shared" si="82"/>
        <v>0</v>
      </c>
      <c r="G174" s="13"/>
      <c r="H174" s="13"/>
      <c r="I174" s="13">
        <f>F174+H174</f>
        <v>0</v>
      </c>
      <c r="J174" s="66"/>
      <c r="K174" s="57">
        <f t="shared" ref="K174" si="86">D174*J174</f>
        <v>0</v>
      </c>
    </row>
    <row r="175" spans="1:11" hidden="1">
      <c r="A175" s="50" t="s">
        <v>97</v>
      </c>
      <c r="B175" s="13" t="s">
        <v>125</v>
      </c>
      <c r="C175" s="13" t="s">
        <v>11</v>
      </c>
      <c r="D175" s="13">
        <v>0</v>
      </c>
      <c r="E175" s="68">
        <v>3000</v>
      </c>
      <c r="F175" s="14">
        <f t="shared" si="82"/>
        <v>0</v>
      </c>
      <c r="G175" s="13"/>
      <c r="H175" s="13"/>
      <c r="I175" s="13">
        <f>F175+H175</f>
        <v>0</v>
      </c>
      <c r="J175" s="66"/>
      <c r="K175" s="57">
        <f>D175*J175</f>
        <v>0</v>
      </c>
    </row>
    <row r="176" spans="1:11" ht="26.25" hidden="1">
      <c r="A176" s="50"/>
      <c r="B176" s="64" t="s">
        <v>128</v>
      </c>
      <c r="C176" s="13" t="s">
        <v>16</v>
      </c>
      <c r="D176" s="13">
        <v>0</v>
      </c>
      <c r="E176" s="66">
        <v>1500</v>
      </c>
      <c r="F176" s="14">
        <f t="shared" si="82"/>
        <v>0</v>
      </c>
      <c r="G176" s="13"/>
      <c r="H176" s="13"/>
      <c r="I176" s="13"/>
      <c r="J176" s="66"/>
      <c r="K176" s="57">
        <f>D176*J176</f>
        <v>0</v>
      </c>
    </row>
    <row r="177" spans="1:11">
      <c r="A177" s="50"/>
      <c r="B177" s="64" t="s">
        <v>133</v>
      </c>
      <c r="C177" s="13" t="s">
        <v>11</v>
      </c>
      <c r="D177" s="13">
        <v>2</v>
      </c>
      <c r="E177" s="66"/>
      <c r="F177" s="14">
        <f t="shared" si="82"/>
        <v>0</v>
      </c>
      <c r="G177" s="13"/>
      <c r="H177" s="13"/>
      <c r="I177" s="13"/>
      <c r="J177" s="66"/>
      <c r="K177" s="57">
        <f t="shared" ref="K177:K178" si="87">D177*J177</f>
        <v>0</v>
      </c>
    </row>
    <row r="178" spans="1:11">
      <c r="A178" s="50"/>
      <c r="B178" s="64" t="s">
        <v>134</v>
      </c>
      <c r="C178" s="13" t="s">
        <v>11</v>
      </c>
      <c r="D178" s="13">
        <v>2</v>
      </c>
      <c r="E178" s="66"/>
      <c r="F178" s="14">
        <f t="shared" si="82"/>
        <v>0</v>
      </c>
      <c r="G178" s="13"/>
      <c r="H178" s="13"/>
      <c r="I178" s="13"/>
      <c r="J178" s="66"/>
      <c r="K178" s="57">
        <f t="shared" si="87"/>
        <v>0</v>
      </c>
    </row>
    <row r="179" spans="1:11" hidden="1">
      <c r="A179" s="50" t="s">
        <v>67</v>
      </c>
      <c r="B179" s="13" t="s">
        <v>80</v>
      </c>
      <c r="C179" s="13" t="s">
        <v>11</v>
      </c>
      <c r="D179" s="13">
        <v>0</v>
      </c>
      <c r="E179" s="66">
        <v>1000</v>
      </c>
      <c r="F179" s="14">
        <f t="shared" si="82"/>
        <v>0</v>
      </c>
      <c r="G179" s="13"/>
      <c r="H179" s="13"/>
      <c r="I179" s="13"/>
      <c r="J179" s="66">
        <v>1</v>
      </c>
      <c r="K179" s="57">
        <f>D179*J179</f>
        <v>0</v>
      </c>
    </row>
    <row r="180" spans="1:11" hidden="1">
      <c r="A180" s="50" t="s">
        <v>70</v>
      </c>
      <c r="B180" s="13" t="s">
        <v>55</v>
      </c>
      <c r="C180" s="13" t="s">
        <v>11</v>
      </c>
      <c r="D180" s="13">
        <v>0</v>
      </c>
      <c r="E180" s="66">
        <v>1300</v>
      </c>
      <c r="F180" s="14">
        <f t="shared" si="82"/>
        <v>0</v>
      </c>
      <c r="G180" s="13"/>
      <c r="H180" s="13"/>
      <c r="I180" s="13">
        <f>F180+H180</f>
        <v>0</v>
      </c>
      <c r="J180" s="66">
        <v>0.2</v>
      </c>
      <c r="K180" s="57">
        <f>D180*J180</f>
        <v>0</v>
      </c>
    </row>
    <row r="181" spans="1:11">
      <c r="A181" s="50"/>
      <c r="B181" s="13"/>
      <c r="C181" s="13"/>
      <c r="D181" s="13"/>
      <c r="E181" s="66"/>
      <c r="F181" s="14"/>
      <c r="G181" s="13"/>
      <c r="H181" s="13"/>
      <c r="I181" s="13"/>
      <c r="J181" s="66"/>
      <c r="K181" s="57"/>
    </row>
    <row r="182" spans="1:11" s="5" customFormat="1">
      <c r="A182" s="15" t="s">
        <v>102</v>
      </c>
      <c r="B182" s="16" t="s">
        <v>147</v>
      </c>
      <c r="C182" s="16"/>
      <c r="D182" s="16"/>
      <c r="E182" s="69"/>
      <c r="F182" s="17">
        <f>F183+F193</f>
        <v>0</v>
      </c>
      <c r="G182" s="16"/>
      <c r="H182" s="16"/>
      <c r="I182" s="16"/>
      <c r="J182" s="69"/>
      <c r="K182" s="58">
        <f>K183+K193</f>
        <v>0</v>
      </c>
    </row>
    <row r="183" spans="1:11" s="3" customFormat="1">
      <c r="A183" s="51" t="s">
        <v>65</v>
      </c>
      <c r="B183" s="18" t="s">
        <v>10</v>
      </c>
      <c r="C183" s="18"/>
      <c r="D183" s="18"/>
      <c r="E183" s="67"/>
      <c r="F183" s="19">
        <f>SUBTOTAL(109,F184:F192)</f>
        <v>0</v>
      </c>
      <c r="G183" s="18"/>
      <c r="H183" s="18"/>
      <c r="I183" s="18"/>
      <c r="J183" s="67"/>
      <c r="K183" s="59">
        <f>SUBTOTAL(109,K184:K192)</f>
        <v>0</v>
      </c>
    </row>
    <row r="184" spans="1:11" ht="54" customHeight="1">
      <c r="A184" s="50" t="s">
        <v>63</v>
      </c>
      <c r="B184" s="20" t="s">
        <v>158</v>
      </c>
      <c r="C184" s="13" t="s">
        <v>11</v>
      </c>
      <c r="D184" s="13">
        <v>1</v>
      </c>
      <c r="E184" s="66"/>
      <c r="F184" s="14">
        <f t="shared" ref="F184:F190" si="88">D184*E184</f>
        <v>0</v>
      </c>
      <c r="G184" s="13"/>
      <c r="H184" s="13">
        <f>D184*G184</f>
        <v>0</v>
      </c>
      <c r="I184" s="13">
        <f>F184+H184</f>
        <v>0</v>
      </c>
      <c r="J184" s="66"/>
      <c r="K184" s="57">
        <f>D184*J184</f>
        <v>0</v>
      </c>
    </row>
    <row r="185" spans="1:11">
      <c r="A185" s="50" t="s">
        <v>120</v>
      </c>
      <c r="B185" s="48" t="s">
        <v>88</v>
      </c>
      <c r="C185" s="13" t="s">
        <v>11</v>
      </c>
      <c r="D185" s="13">
        <v>1</v>
      </c>
      <c r="E185" s="66"/>
      <c r="F185" s="14">
        <f t="shared" si="88"/>
        <v>0</v>
      </c>
      <c r="G185" s="13"/>
      <c r="H185" s="13"/>
      <c r="I185" s="13"/>
      <c r="J185" s="66"/>
      <c r="K185" s="57">
        <f>D185*J185</f>
        <v>0</v>
      </c>
    </row>
    <row r="186" spans="1:11" hidden="1">
      <c r="A186" s="50" t="s">
        <v>89</v>
      </c>
      <c r="B186" s="48" t="s">
        <v>90</v>
      </c>
      <c r="C186" s="13" t="s">
        <v>11</v>
      </c>
      <c r="D186" s="13">
        <v>0</v>
      </c>
      <c r="E186" s="66">
        <v>4500</v>
      </c>
      <c r="F186" s="14">
        <f t="shared" si="88"/>
        <v>0</v>
      </c>
      <c r="G186" s="13"/>
      <c r="H186" s="13"/>
      <c r="I186" s="13"/>
      <c r="J186" s="66">
        <v>4</v>
      </c>
      <c r="K186" s="57">
        <f>D186*J186</f>
        <v>0</v>
      </c>
    </row>
    <row r="187" spans="1:11">
      <c r="A187" s="50" t="s">
        <v>75</v>
      </c>
      <c r="B187" s="48" t="s">
        <v>76</v>
      </c>
      <c r="C187" s="13" t="s">
        <v>11</v>
      </c>
      <c r="D187" s="13">
        <v>1</v>
      </c>
      <c r="E187" s="66"/>
      <c r="F187" s="14">
        <f t="shared" si="88"/>
        <v>0</v>
      </c>
      <c r="G187" s="13"/>
      <c r="H187" s="13"/>
      <c r="I187" s="13"/>
      <c r="J187" s="66"/>
      <c r="K187" s="57">
        <f>D187*J187</f>
        <v>0</v>
      </c>
    </row>
    <row r="188" spans="1:11">
      <c r="A188" s="50" t="s">
        <v>64</v>
      </c>
      <c r="B188" s="13" t="s">
        <v>60</v>
      </c>
      <c r="C188" s="13" t="s">
        <v>11</v>
      </c>
      <c r="D188" s="13">
        <v>1</v>
      </c>
      <c r="E188" s="66"/>
      <c r="F188" s="14">
        <f t="shared" si="88"/>
        <v>0</v>
      </c>
      <c r="G188" s="13"/>
      <c r="H188" s="13"/>
      <c r="I188" s="13">
        <f t="shared" ref="I188:I190" si="89">F188+H188</f>
        <v>0</v>
      </c>
      <c r="J188" s="66"/>
      <c r="K188" s="57">
        <f t="shared" ref="K188:K191" si="90">D188*J188</f>
        <v>0</v>
      </c>
    </row>
    <row r="189" spans="1:11" hidden="1">
      <c r="A189" s="50" t="s">
        <v>64</v>
      </c>
      <c r="B189" s="13" t="s">
        <v>54</v>
      </c>
      <c r="C189" s="13" t="s">
        <v>11</v>
      </c>
      <c r="D189" s="13">
        <v>0</v>
      </c>
      <c r="E189" s="66">
        <v>4500</v>
      </c>
      <c r="F189" s="14">
        <f t="shared" si="88"/>
        <v>0</v>
      </c>
      <c r="G189" s="13"/>
      <c r="H189" s="13"/>
      <c r="I189" s="13">
        <f t="shared" si="89"/>
        <v>0</v>
      </c>
      <c r="J189" s="66">
        <v>0.5</v>
      </c>
      <c r="K189" s="57">
        <f t="shared" si="90"/>
        <v>0</v>
      </c>
    </row>
    <row r="190" spans="1:11">
      <c r="A190" s="50" t="s">
        <v>66</v>
      </c>
      <c r="B190" s="13" t="s">
        <v>59</v>
      </c>
      <c r="C190" s="13" t="s">
        <v>11</v>
      </c>
      <c r="D190" s="13">
        <v>1</v>
      </c>
      <c r="E190" s="66"/>
      <c r="F190" s="14">
        <f t="shared" si="88"/>
        <v>0</v>
      </c>
      <c r="G190" s="13"/>
      <c r="H190" s="13"/>
      <c r="I190" s="13">
        <f t="shared" si="89"/>
        <v>0</v>
      </c>
      <c r="J190" s="66"/>
      <c r="K190" s="57">
        <f t="shared" si="90"/>
        <v>0</v>
      </c>
    </row>
    <row r="191" spans="1:11">
      <c r="A191" s="50" t="s">
        <v>121</v>
      </c>
      <c r="B191" s="20" t="s">
        <v>122</v>
      </c>
      <c r="C191" s="13" t="s">
        <v>21</v>
      </c>
      <c r="D191" s="13">
        <v>1</v>
      </c>
      <c r="E191" s="66"/>
      <c r="F191" s="14">
        <f>D191*E191</f>
        <v>0</v>
      </c>
      <c r="G191" s="13"/>
      <c r="H191" s="13"/>
      <c r="I191" s="13"/>
      <c r="J191" s="66"/>
      <c r="K191" s="57">
        <f t="shared" si="90"/>
        <v>0</v>
      </c>
    </row>
    <row r="192" spans="1:11">
      <c r="A192" s="50"/>
      <c r="B192" s="13" t="s">
        <v>123</v>
      </c>
      <c r="C192" s="13" t="s">
        <v>11</v>
      </c>
      <c r="D192" s="13">
        <f>2*2*5</f>
        <v>20</v>
      </c>
      <c r="E192" s="66"/>
      <c r="F192" s="14">
        <f t="shared" ref="F192" si="91">D192*E192</f>
        <v>0</v>
      </c>
      <c r="G192" s="13"/>
      <c r="H192" s="13"/>
      <c r="I192" s="13">
        <f t="shared" ref="I192" si="92">F192+H192</f>
        <v>0</v>
      </c>
      <c r="J192" s="66"/>
      <c r="K192" s="57">
        <f t="shared" ref="K192" si="93">D192*J192</f>
        <v>0</v>
      </c>
    </row>
    <row r="193" spans="1:11" s="3" customFormat="1">
      <c r="A193" s="51"/>
      <c r="B193" s="18" t="s">
        <v>14</v>
      </c>
      <c r="C193" s="18"/>
      <c r="D193" s="18"/>
      <c r="E193" s="67"/>
      <c r="F193" s="19">
        <f>SUBTOTAL(109,F194:F209)</f>
        <v>0</v>
      </c>
      <c r="G193" s="18"/>
      <c r="H193" s="18"/>
      <c r="I193" s="18"/>
      <c r="J193" s="67"/>
      <c r="K193" s="59">
        <f>SUBTOTAL(109,K194:K209)</f>
        <v>0</v>
      </c>
    </row>
    <row r="194" spans="1:11">
      <c r="A194" s="50"/>
      <c r="B194" s="13" t="s">
        <v>126</v>
      </c>
      <c r="C194" s="13" t="s">
        <v>16</v>
      </c>
      <c r="D194" s="13">
        <v>1.5</v>
      </c>
      <c r="E194" s="66"/>
      <c r="F194" s="14">
        <f t="shared" ref="F194:F195" si="94">D194*E194</f>
        <v>0</v>
      </c>
      <c r="G194" s="13"/>
      <c r="H194" s="13"/>
      <c r="I194" s="13">
        <f t="shared" ref="I194:I195" si="95">F194+H194</f>
        <v>0</v>
      </c>
      <c r="J194" s="66"/>
      <c r="K194" s="57">
        <f t="shared" ref="K194:K195" si="96">D194*J194</f>
        <v>0</v>
      </c>
    </row>
    <row r="195" spans="1:11" hidden="1">
      <c r="A195" s="50"/>
      <c r="B195" s="13" t="s">
        <v>92</v>
      </c>
      <c r="C195" s="13" t="s">
        <v>16</v>
      </c>
      <c r="D195" s="13">
        <v>0</v>
      </c>
      <c r="E195" s="66">
        <v>550</v>
      </c>
      <c r="F195" s="14">
        <f t="shared" si="94"/>
        <v>0</v>
      </c>
      <c r="G195" s="13"/>
      <c r="H195" s="13"/>
      <c r="I195" s="13">
        <f t="shared" si="95"/>
        <v>0</v>
      </c>
      <c r="J195" s="66">
        <v>3.2</v>
      </c>
      <c r="K195" s="57">
        <f t="shared" si="96"/>
        <v>0</v>
      </c>
    </row>
    <row r="196" spans="1:11">
      <c r="A196" s="50"/>
      <c r="B196" s="21" t="s">
        <v>124</v>
      </c>
      <c r="C196" s="21" t="s">
        <v>18</v>
      </c>
      <c r="D196" s="47">
        <f>+D194*PI()*0.25</f>
        <v>1.1780972450961724</v>
      </c>
      <c r="E196" s="68"/>
      <c r="F196" s="14">
        <f>D196*E196</f>
        <v>0</v>
      </c>
      <c r="G196" s="13"/>
      <c r="H196" s="13"/>
      <c r="I196" s="22">
        <f>F196+H196</f>
        <v>0</v>
      </c>
      <c r="J196" s="66"/>
      <c r="K196" s="57">
        <f>D196*J196</f>
        <v>0</v>
      </c>
    </row>
    <row r="197" spans="1:11">
      <c r="A197" s="50"/>
      <c r="B197" s="13" t="s">
        <v>129</v>
      </c>
      <c r="C197" s="13" t="s">
        <v>16</v>
      </c>
      <c r="D197" s="13">
        <v>2.5</v>
      </c>
      <c r="E197" s="66"/>
      <c r="F197" s="14">
        <f t="shared" ref="F197:F209" si="97">D197*E197</f>
        <v>0</v>
      </c>
      <c r="G197" s="13"/>
      <c r="H197" s="13"/>
      <c r="I197" s="13">
        <f t="shared" ref="I197:I199" si="98">F197+H197</f>
        <v>0</v>
      </c>
      <c r="J197" s="66"/>
      <c r="K197" s="57">
        <f t="shared" ref="K197" si="99">D197*J197</f>
        <v>0</v>
      </c>
    </row>
    <row r="198" spans="1:11">
      <c r="A198" s="50"/>
      <c r="B198" s="13" t="s">
        <v>56</v>
      </c>
      <c r="C198" s="13" t="s">
        <v>11</v>
      </c>
      <c r="D198" s="13">
        <v>2</v>
      </c>
      <c r="E198" s="66"/>
      <c r="F198" s="14">
        <f t="shared" si="97"/>
        <v>0</v>
      </c>
      <c r="G198" s="13"/>
      <c r="H198" s="13"/>
      <c r="I198" s="13">
        <f t="shared" si="98"/>
        <v>0</v>
      </c>
      <c r="J198" s="66"/>
      <c r="K198" s="57">
        <f>D198*J198</f>
        <v>0</v>
      </c>
    </row>
    <row r="199" spans="1:11" hidden="1">
      <c r="A199" s="50"/>
      <c r="B199" s="13" t="s">
        <v>57</v>
      </c>
      <c r="C199" s="13" t="s">
        <v>11</v>
      </c>
      <c r="D199" s="13">
        <v>0</v>
      </c>
      <c r="E199" s="66">
        <v>900</v>
      </c>
      <c r="F199" s="14">
        <f t="shared" si="97"/>
        <v>0</v>
      </c>
      <c r="G199" s="13"/>
      <c r="H199" s="13"/>
      <c r="I199" s="13">
        <f t="shared" si="98"/>
        <v>0</v>
      </c>
      <c r="J199" s="66">
        <v>2.8</v>
      </c>
      <c r="K199" s="57">
        <f>D199*J199</f>
        <v>0</v>
      </c>
    </row>
    <row r="200" spans="1:11" hidden="1">
      <c r="A200" s="50"/>
      <c r="B200" s="13" t="s">
        <v>58</v>
      </c>
      <c r="C200" s="13" t="s">
        <v>11</v>
      </c>
      <c r="D200" s="13">
        <v>0</v>
      </c>
      <c r="E200" s="66">
        <v>550</v>
      </c>
      <c r="F200" s="14">
        <f t="shared" si="97"/>
        <v>0</v>
      </c>
      <c r="G200" s="13"/>
      <c r="H200" s="13"/>
      <c r="I200" s="13"/>
      <c r="J200" s="66"/>
      <c r="K200" s="57"/>
    </row>
    <row r="201" spans="1:11">
      <c r="A201" s="50"/>
      <c r="B201" s="13" t="s">
        <v>94</v>
      </c>
      <c r="C201" s="13" t="s">
        <v>16</v>
      </c>
      <c r="D201" s="13">
        <v>2.5</v>
      </c>
      <c r="E201" s="68"/>
      <c r="F201" s="14">
        <f t="shared" si="97"/>
        <v>0</v>
      </c>
      <c r="G201" s="13"/>
      <c r="H201" s="13"/>
      <c r="I201" s="13">
        <f>F201+H201</f>
        <v>0</v>
      </c>
      <c r="J201" s="66"/>
      <c r="K201" s="57">
        <f t="shared" ref="K201" si="100">D201*J201</f>
        <v>0</v>
      </c>
    </row>
    <row r="202" spans="1:11" hidden="1">
      <c r="A202" s="50"/>
      <c r="B202" s="13" t="s">
        <v>127</v>
      </c>
      <c r="C202" s="13" t="s">
        <v>16</v>
      </c>
      <c r="D202" s="13">
        <v>0</v>
      </c>
      <c r="E202" s="68">
        <v>400</v>
      </c>
      <c r="F202" s="14">
        <f t="shared" si="97"/>
        <v>0</v>
      </c>
      <c r="G202" s="13"/>
      <c r="H202" s="13"/>
      <c r="I202" s="13">
        <f>F202+H202</f>
        <v>0</v>
      </c>
      <c r="J202" s="66"/>
      <c r="K202" s="57"/>
    </row>
    <row r="203" spans="1:11" hidden="1">
      <c r="A203" s="50"/>
      <c r="B203" s="13" t="s">
        <v>93</v>
      </c>
      <c r="C203" s="13" t="s">
        <v>16</v>
      </c>
      <c r="D203" s="13">
        <v>0</v>
      </c>
      <c r="E203" s="68">
        <v>350</v>
      </c>
      <c r="F203" s="14">
        <f t="shared" si="97"/>
        <v>0</v>
      </c>
      <c r="G203" s="13"/>
      <c r="H203" s="13"/>
      <c r="I203" s="13">
        <f>F203+H203</f>
        <v>0</v>
      </c>
      <c r="J203" s="66"/>
      <c r="K203" s="57"/>
    </row>
    <row r="204" spans="1:11" s="46" customFormat="1" hidden="1">
      <c r="A204" s="52"/>
      <c r="B204" s="44" t="s">
        <v>95</v>
      </c>
      <c r="C204" s="44" t="s">
        <v>11</v>
      </c>
      <c r="D204" s="13">
        <v>0</v>
      </c>
      <c r="E204" s="70">
        <v>1100</v>
      </c>
      <c r="F204" s="45">
        <f t="shared" si="97"/>
        <v>0</v>
      </c>
      <c r="G204" s="43"/>
      <c r="H204" s="43"/>
      <c r="I204" s="43"/>
      <c r="J204" s="71"/>
      <c r="K204" s="60"/>
    </row>
    <row r="205" spans="1:11" hidden="1">
      <c r="A205" s="50" t="s">
        <v>98</v>
      </c>
      <c r="B205" s="13" t="s">
        <v>99</v>
      </c>
      <c r="C205" s="13" t="s">
        <v>11</v>
      </c>
      <c r="D205" s="13">
        <v>0</v>
      </c>
      <c r="E205" s="68">
        <v>3000</v>
      </c>
      <c r="F205" s="14">
        <f t="shared" si="97"/>
        <v>0</v>
      </c>
      <c r="G205" s="13"/>
      <c r="H205" s="13"/>
      <c r="I205" s="13">
        <f>F205+H205</f>
        <v>0</v>
      </c>
      <c r="J205" s="66"/>
      <c r="K205" s="57">
        <f>D205*J205</f>
        <v>0</v>
      </c>
    </row>
    <row r="206" spans="1:11">
      <c r="A206" s="50" t="s">
        <v>97</v>
      </c>
      <c r="B206" s="13" t="s">
        <v>125</v>
      </c>
      <c r="C206" s="13" t="s">
        <v>11</v>
      </c>
      <c r="D206" s="13">
        <v>1</v>
      </c>
      <c r="E206" s="68"/>
      <c r="F206" s="14">
        <f t="shared" si="97"/>
        <v>0</v>
      </c>
      <c r="G206" s="13"/>
      <c r="H206" s="13"/>
      <c r="I206" s="13">
        <f>F206+H206</f>
        <v>0</v>
      </c>
      <c r="J206" s="66"/>
      <c r="K206" s="57">
        <f>D206*J206</f>
        <v>0</v>
      </c>
    </row>
    <row r="207" spans="1:11" ht="26.25">
      <c r="A207" s="50"/>
      <c r="B207" s="64" t="s">
        <v>132</v>
      </c>
      <c r="C207" s="13" t="s">
        <v>16</v>
      </c>
      <c r="D207" s="13">
        <v>7.5</v>
      </c>
      <c r="E207" s="66"/>
      <c r="F207" s="14">
        <f t="shared" si="97"/>
        <v>0</v>
      </c>
      <c r="G207" s="13"/>
      <c r="H207" s="13"/>
      <c r="I207" s="13"/>
      <c r="J207" s="66"/>
      <c r="K207" s="57">
        <f>D207*J207</f>
        <v>0</v>
      </c>
    </row>
    <row r="208" spans="1:11" hidden="1">
      <c r="A208" s="50" t="s">
        <v>67</v>
      </c>
      <c r="B208" s="13" t="s">
        <v>80</v>
      </c>
      <c r="C208" s="13" t="s">
        <v>11</v>
      </c>
      <c r="D208" s="13">
        <v>0</v>
      </c>
      <c r="E208" s="66">
        <v>1000</v>
      </c>
      <c r="F208" s="14">
        <f t="shared" si="97"/>
        <v>0</v>
      </c>
      <c r="G208" s="13"/>
      <c r="H208" s="13"/>
      <c r="I208" s="13"/>
      <c r="J208" s="66">
        <v>1</v>
      </c>
      <c r="K208" s="57">
        <f>D208*J208</f>
        <v>0</v>
      </c>
    </row>
    <row r="209" spans="1:11" hidden="1">
      <c r="A209" s="50" t="s">
        <v>70</v>
      </c>
      <c r="B209" s="13" t="s">
        <v>55</v>
      </c>
      <c r="C209" s="13" t="s">
        <v>11</v>
      </c>
      <c r="D209" s="13">
        <v>0</v>
      </c>
      <c r="E209" s="66">
        <v>1300</v>
      </c>
      <c r="F209" s="14">
        <f t="shared" si="97"/>
        <v>0</v>
      </c>
      <c r="G209" s="13"/>
      <c r="H209" s="13"/>
      <c r="I209" s="13">
        <f>F209+H209</f>
        <v>0</v>
      </c>
      <c r="J209" s="66">
        <v>0.2</v>
      </c>
      <c r="K209" s="57">
        <f>D209*J209</f>
        <v>0</v>
      </c>
    </row>
    <row r="210" spans="1:11">
      <c r="A210" s="50"/>
      <c r="B210" s="13"/>
      <c r="C210" s="13"/>
      <c r="D210" s="13"/>
      <c r="E210" s="66"/>
      <c r="F210" s="14"/>
      <c r="G210" s="13"/>
      <c r="H210" s="13"/>
      <c r="I210" s="13"/>
      <c r="J210" s="66"/>
      <c r="K210" s="57"/>
    </row>
    <row r="211" spans="1:11" s="5" customFormat="1">
      <c r="A211" s="15" t="s">
        <v>103</v>
      </c>
      <c r="B211" s="16" t="s">
        <v>148</v>
      </c>
      <c r="C211" s="16"/>
      <c r="D211" s="16"/>
      <c r="E211" s="69"/>
      <c r="F211" s="17">
        <f>F212+F222</f>
        <v>0</v>
      </c>
      <c r="G211" s="16"/>
      <c r="H211" s="16"/>
      <c r="I211" s="16"/>
      <c r="J211" s="69"/>
      <c r="K211" s="58">
        <f>K212+K222</f>
        <v>0</v>
      </c>
    </row>
    <row r="212" spans="1:11" s="3" customFormat="1">
      <c r="A212" s="51" t="s">
        <v>65</v>
      </c>
      <c r="B212" s="18" t="s">
        <v>10</v>
      </c>
      <c r="C212" s="18"/>
      <c r="D212" s="18"/>
      <c r="E212" s="67"/>
      <c r="F212" s="19">
        <f>SUBTOTAL(109,F213:F221)</f>
        <v>0</v>
      </c>
      <c r="G212" s="18"/>
      <c r="H212" s="18"/>
      <c r="I212" s="18"/>
      <c r="J212" s="67"/>
      <c r="K212" s="59">
        <f>SUBTOTAL(109,K213:K221)</f>
        <v>0</v>
      </c>
    </row>
    <row r="213" spans="1:11" ht="53.25" customHeight="1">
      <c r="A213" s="50" t="s">
        <v>63</v>
      </c>
      <c r="B213" s="20" t="s">
        <v>158</v>
      </c>
      <c r="C213" s="13" t="s">
        <v>11</v>
      </c>
      <c r="D213" s="13">
        <v>1</v>
      </c>
      <c r="E213" s="66"/>
      <c r="F213" s="14">
        <f t="shared" ref="F213:F219" si="101">D213*E213</f>
        <v>0</v>
      </c>
      <c r="G213" s="13"/>
      <c r="H213" s="13">
        <f>D213*G213</f>
        <v>0</v>
      </c>
      <c r="I213" s="13">
        <f>F213+H213</f>
        <v>0</v>
      </c>
      <c r="J213" s="66"/>
      <c r="K213" s="57">
        <f>D213*J213</f>
        <v>0</v>
      </c>
    </row>
    <row r="214" spans="1:11">
      <c r="A214" s="50" t="s">
        <v>120</v>
      </c>
      <c r="B214" s="48" t="s">
        <v>88</v>
      </c>
      <c r="C214" s="13" t="s">
        <v>11</v>
      </c>
      <c r="D214" s="13">
        <v>1</v>
      </c>
      <c r="E214" s="66"/>
      <c r="F214" s="14">
        <f t="shared" si="101"/>
        <v>0</v>
      </c>
      <c r="G214" s="13"/>
      <c r="H214" s="13"/>
      <c r="I214" s="13"/>
      <c r="J214" s="66"/>
      <c r="K214" s="57">
        <f>D214*J214</f>
        <v>0</v>
      </c>
    </row>
    <row r="215" spans="1:11" hidden="1">
      <c r="A215" s="50" t="s">
        <v>89</v>
      </c>
      <c r="B215" s="48" t="s">
        <v>90</v>
      </c>
      <c r="C215" s="13" t="s">
        <v>11</v>
      </c>
      <c r="D215" s="13">
        <v>0</v>
      </c>
      <c r="E215" s="66">
        <v>4500</v>
      </c>
      <c r="F215" s="14">
        <f t="shared" si="101"/>
        <v>0</v>
      </c>
      <c r="G215" s="13"/>
      <c r="H215" s="13"/>
      <c r="I215" s="13"/>
      <c r="J215" s="66">
        <v>4</v>
      </c>
      <c r="K215" s="57">
        <f>D215*J215</f>
        <v>0</v>
      </c>
    </row>
    <row r="216" spans="1:11">
      <c r="A216" s="50" t="s">
        <v>75</v>
      </c>
      <c r="B216" s="48" t="s">
        <v>76</v>
      </c>
      <c r="C216" s="13" t="s">
        <v>11</v>
      </c>
      <c r="D216" s="13">
        <v>1</v>
      </c>
      <c r="E216" s="66"/>
      <c r="F216" s="14">
        <f t="shared" si="101"/>
        <v>0</v>
      </c>
      <c r="G216" s="13"/>
      <c r="H216" s="13"/>
      <c r="I216" s="13"/>
      <c r="J216" s="66"/>
      <c r="K216" s="57">
        <f>D216*J216</f>
        <v>0</v>
      </c>
    </row>
    <row r="217" spans="1:11">
      <c r="A217" s="50" t="s">
        <v>64</v>
      </c>
      <c r="B217" s="13" t="s">
        <v>60</v>
      </c>
      <c r="C217" s="13" t="s">
        <v>11</v>
      </c>
      <c r="D217" s="13">
        <v>1</v>
      </c>
      <c r="E217" s="66"/>
      <c r="F217" s="14">
        <f t="shared" si="101"/>
        <v>0</v>
      </c>
      <c r="G217" s="13"/>
      <c r="H217" s="13"/>
      <c r="I217" s="13">
        <f t="shared" ref="I217:I219" si="102">F217+H217</f>
        <v>0</v>
      </c>
      <c r="J217" s="66"/>
      <c r="K217" s="57">
        <f t="shared" ref="K217:K220" si="103">D217*J217</f>
        <v>0</v>
      </c>
    </row>
    <row r="218" spans="1:11" hidden="1">
      <c r="A218" s="50" t="s">
        <v>64</v>
      </c>
      <c r="B218" s="13" t="s">
        <v>54</v>
      </c>
      <c r="C218" s="13" t="s">
        <v>11</v>
      </c>
      <c r="D218" s="13">
        <v>0</v>
      </c>
      <c r="E218" s="66">
        <v>4500</v>
      </c>
      <c r="F218" s="14">
        <f t="shared" si="101"/>
        <v>0</v>
      </c>
      <c r="G218" s="13"/>
      <c r="H218" s="13"/>
      <c r="I218" s="13">
        <f t="shared" si="102"/>
        <v>0</v>
      </c>
      <c r="J218" s="66">
        <v>0.5</v>
      </c>
      <c r="K218" s="57">
        <f t="shared" si="103"/>
        <v>0</v>
      </c>
    </row>
    <row r="219" spans="1:11">
      <c r="A219" s="50" t="s">
        <v>66</v>
      </c>
      <c r="B219" s="13" t="s">
        <v>59</v>
      </c>
      <c r="C219" s="13" t="s">
        <v>11</v>
      </c>
      <c r="D219" s="13">
        <v>1</v>
      </c>
      <c r="E219" s="66"/>
      <c r="F219" s="14">
        <f t="shared" si="101"/>
        <v>0</v>
      </c>
      <c r="G219" s="13"/>
      <c r="H219" s="13"/>
      <c r="I219" s="13">
        <f t="shared" si="102"/>
        <v>0</v>
      </c>
      <c r="J219" s="66"/>
      <c r="K219" s="57">
        <f t="shared" si="103"/>
        <v>0</v>
      </c>
    </row>
    <row r="220" spans="1:11">
      <c r="A220" s="50" t="s">
        <v>121</v>
      </c>
      <c r="B220" s="20" t="s">
        <v>122</v>
      </c>
      <c r="C220" s="13" t="s">
        <v>21</v>
      </c>
      <c r="D220" s="13">
        <v>1</v>
      </c>
      <c r="E220" s="66"/>
      <c r="F220" s="14">
        <f>D220*E220</f>
        <v>0</v>
      </c>
      <c r="G220" s="13"/>
      <c r="H220" s="13"/>
      <c r="I220" s="13"/>
      <c r="J220" s="66"/>
      <c r="K220" s="57">
        <f t="shared" si="103"/>
        <v>0</v>
      </c>
    </row>
    <row r="221" spans="1:11">
      <c r="A221" s="50"/>
      <c r="B221" s="13" t="s">
        <v>123</v>
      </c>
      <c r="C221" s="13" t="s">
        <v>11</v>
      </c>
      <c r="D221" s="13">
        <f>2*2*5</f>
        <v>20</v>
      </c>
      <c r="E221" s="66"/>
      <c r="F221" s="14">
        <f t="shared" ref="F221" si="104">D221*E221</f>
        <v>0</v>
      </c>
      <c r="G221" s="13"/>
      <c r="H221" s="13"/>
      <c r="I221" s="13">
        <f t="shared" ref="I221" si="105">F221+H221</f>
        <v>0</v>
      </c>
      <c r="J221" s="66"/>
      <c r="K221" s="57">
        <f t="shared" ref="K221" si="106">D221*J221</f>
        <v>0</v>
      </c>
    </row>
    <row r="222" spans="1:11" s="3" customFormat="1">
      <c r="A222" s="51"/>
      <c r="B222" s="18" t="s">
        <v>14</v>
      </c>
      <c r="C222" s="18"/>
      <c r="D222" s="18"/>
      <c r="E222" s="67"/>
      <c r="F222" s="19">
        <f>SUBTOTAL(109,F223:F240)</f>
        <v>0</v>
      </c>
      <c r="G222" s="18"/>
      <c r="H222" s="18"/>
      <c r="I222" s="18"/>
      <c r="J222" s="67"/>
      <c r="K222" s="59">
        <f>SUBTOTAL(109,K223:K240)</f>
        <v>0</v>
      </c>
    </row>
    <row r="223" spans="1:11">
      <c r="A223" s="50"/>
      <c r="B223" s="13" t="s">
        <v>126</v>
      </c>
      <c r="C223" s="13" t="s">
        <v>16</v>
      </c>
      <c r="D223" s="13">
        <v>1.5</v>
      </c>
      <c r="E223" s="66"/>
      <c r="F223" s="14">
        <f t="shared" ref="F223:F224" si="107">D223*E223</f>
        <v>0</v>
      </c>
      <c r="G223" s="13"/>
      <c r="H223" s="13"/>
      <c r="I223" s="13">
        <f t="shared" ref="I223:I224" si="108">F223+H223</f>
        <v>0</v>
      </c>
      <c r="J223" s="66"/>
      <c r="K223" s="57">
        <f t="shared" ref="K223:K224" si="109">D223*J223</f>
        <v>0</v>
      </c>
    </row>
    <row r="224" spans="1:11" hidden="1">
      <c r="A224" s="50"/>
      <c r="B224" s="13" t="s">
        <v>92</v>
      </c>
      <c r="C224" s="13" t="s">
        <v>16</v>
      </c>
      <c r="D224" s="13">
        <v>0</v>
      </c>
      <c r="E224" s="66">
        <v>550</v>
      </c>
      <c r="F224" s="14">
        <f t="shared" si="107"/>
        <v>0</v>
      </c>
      <c r="G224" s="13"/>
      <c r="H224" s="13"/>
      <c r="I224" s="13">
        <f t="shared" si="108"/>
        <v>0</v>
      </c>
      <c r="J224" s="66">
        <v>3.2</v>
      </c>
      <c r="K224" s="57">
        <f t="shared" si="109"/>
        <v>0</v>
      </c>
    </row>
    <row r="225" spans="1:11">
      <c r="A225" s="50"/>
      <c r="B225" s="21" t="s">
        <v>124</v>
      </c>
      <c r="C225" s="21" t="s">
        <v>18</v>
      </c>
      <c r="D225" s="47">
        <f>+D223*PI()*0.25</f>
        <v>1.1780972450961724</v>
      </c>
      <c r="E225" s="68"/>
      <c r="F225" s="14">
        <f>D225*E225</f>
        <v>0</v>
      </c>
      <c r="G225" s="13"/>
      <c r="H225" s="13"/>
      <c r="I225" s="22">
        <f>F225+H225</f>
        <v>0</v>
      </c>
      <c r="J225" s="66"/>
      <c r="K225" s="57">
        <f>D225*J225</f>
        <v>0</v>
      </c>
    </row>
    <row r="226" spans="1:11" hidden="1">
      <c r="A226" s="50"/>
      <c r="B226" s="13" t="s">
        <v>129</v>
      </c>
      <c r="C226" s="13" t="s">
        <v>16</v>
      </c>
      <c r="D226" s="13">
        <v>0</v>
      </c>
      <c r="E226" s="66">
        <v>600</v>
      </c>
      <c r="F226" s="14">
        <f t="shared" ref="F226:F240" si="110">D226*E226</f>
        <v>0</v>
      </c>
      <c r="G226" s="13"/>
      <c r="H226" s="13"/>
      <c r="I226" s="13">
        <f t="shared" ref="I226:I228" si="111">F226+H226</f>
        <v>0</v>
      </c>
      <c r="J226" s="66">
        <v>3.2</v>
      </c>
      <c r="K226" s="57">
        <f t="shared" ref="K226" si="112">D226*J226</f>
        <v>0</v>
      </c>
    </row>
    <row r="227" spans="1:11" hidden="1">
      <c r="A227" s="50"/>
      <c r="B227" s="13" t="s">
        <v>56</v>
      </c>
      <c r="C227" s="13" t="s">
        <v>11</v>
      </c>
      <c r="D227" s="13">
        <v>0</v>
      </c>
      <c r="E227" s="66">
        <v>550</v>
      </c>
      <c r="F227" s="14">
        <f t="shared" si="110"/>
        <v>0</v>
      </c>
      <c r="G227" s="13"/>
      <c r="H227" s="13"/>
      <c r="I227" s="13">
        <f t="shared" si="111"/>
        <v>0</v>
      </c>
      <c r="J227" s="66">
        <v>2</v>
      </c>
      <c r="K227" s="57">
        <f>D227*J227</f>
        <v>0</v>
      </c>
    </row>
    <row r="228" spans="1:11" hidden="1">
      <c r="A228" s="50"/>
      <c r="B228" s="13" t="s">
        <v>57</v>
      </c>
      <c r="C228" s="13" t="s">
        <v>11</v>
      </c>
      <c r="D228" s="13">
        <v>0</v>
      </c>
      <c r="E228" s="66">
        <v>900</v>
      </c>
      <c r="F228" s="14">
        <f t="shared" si="110"/>
        <v>0</v>
      </c>
      <c r="G228" s="13"/>
      <c r="H228" s="13"/>
      <c r="I228" s="13">
        <f t="shared" si="111"/>
        <v>0</v>
      </c>
      <c r="J228" s="66">
        <v>2.8</v>
      </c>
      <c r="K228" s="57">
        <f>D228*J228</f>
        <v>0</v>
      </c>
    </row>
    <row r="229" spans="1:11" hidden="1">
      <c r="A229" s="50"/>
      <c r="B229" s="13" t="s">
        <v>58</v>
      </c>
      <c r="C229" s="13" t="s">
        <v>11</v>
      </c>
      <c r="D229" s="13">
        <v>0</v>
      </c>
      <c r="E229" s="66">
        <v>550</v>
      </c>
      <c r="F229" s="14">
        <f t="shared" si="110"/>
        <v>0</v>
      </c>
      <c r="G229" s="13"/>
      <c r="H229" s="13"/>
      <c r="I229" s="13"/>
      <c r="J229" s="66"/>
      <c r="K229" s="57"/>
    </row>
    <row r="230" spans="1:11">
      <c r="A230" s="50"/>
      <c r="B230" s="13" t="s">
        <v>94</v>
      </c>
      <c r="C230" s="13" t="s">
        <v>16</v>
      </c>
      <c r="D230" s="13">
        <v>16</v>
      </c>
      <c r="E230" s="68"/>
      <c r="F230" s="14">
        <f t="shared" si="110"/>
        <v>0</v>
      </c>
      <c r="G230" s="13"/>
      <c r="H230" s="13"/>
      <c r="I230" s="13">
        <f>F230+H230</f>
        <v>0</v>
      </c>
      <c r="J230" s="66"/>
      <c r="K230" s="57">
        <f t="shared" ref="K230" si="113">D230*J230</f>
        <v>0</v>
      </c>
    </row>
    <row r="231" spans="1:11" hidden="1">
      <c r="A231" s="50"/>
      <c r="B231" s="13" t="s">
        <v>127</v>
      </c>
      <c r="C231" s="13" t="s">
        <v>16</v>
      </c>
      <c r="D231" s="13">
        <v>0</v>
      </c>
      <c r="E231" s="68">
        <v>400</v>
      </c>
      <c r="F231" s="14">
        <f t="shared" si="110"/>
        <v>0</v>
      </c>
      <c r="G231" s="13"/>
      <c r="H231" s="13"/>
      <c r="I231" s="13">
        <f>F231+H231</f>
        <v>0</v>
      </c>
      <c r="J231" s="66"/>
      <c r="K231" s="57"/>
    </row>
    <row r="232" spans="1:11" hidden="1">
      <c r="A232" s="50"/>
      <c r="B232" s="13" t="s">
        <v>93</v>
      </c>
      <c r="C232" s="13" t="s">
        <v>16</v>
      </c>
      <c r="D232" s="13">
        <v>0</v>
      </c>
      <c r="E232" s="68">
        <v>350</v>
      </c>
      <c r="F232" s="14">
        <f t="shared" si="110"/>
        <v>0</v>
      </c>
      <c r="G232" s="13"/>
      <c r="H232" s="13"/>
      <c r="I232" s="13">
        <f>F232+H232</f>
        <v>0</v>
      </c>
      <c r="J232" s="66"/>
      <c r="K232" s="57"/>
    </row>
    <row r="233" spans="1:11" s="46" customFormat="1" hidden="1">
      <c r="A233" s="52"/>
      <c r="B233" s="44" t="s">
        <v>95</v>
      </c>
      <c r="C233" s="44" t="s">
        <v>11</v>
      </c>
      <c r="D233" s="13">
        <v>0</v>
      </c>
      <c r="E233" s="70">
        <v>1100</v>
      </c>
      <c r="F233" s="45">
        <f t="shared" si="110"/>
        <v>0</v>
      </c>
      <c r="G233" s="43"/>
      <c r="H233" s="43"/>
      <c r="I233" s="43"/>
      <c r="J233" s="71"/>
      <c r="K233" s="60"/>
    </row>
    <row r="234" spans="1:11">
      <c r="A234" s="50" t="s">
        <v>98</v>
      </c>
      <c r="B234" s="13" t="s">
        <v>99</v>
      </c>
      <c r="C234" s="13" t="s">
        <v>11</v>
      </c>
      <c r="D234" s="13">
        <v>1</v>
      </c>
      <c r="E234" s="68"/>
      <c r="F234" s="14">
        <f t="shared" si="110"/>
        <v>0</v>
      </c>
      <c r="G234" s="13"/>
      <c r="H234" s="13"/>
      <c r="I234" s="13">
        <f>F234+H234</f>
        <v>0</v>
      </c>
      <c r="J234" s="66"/>
      <c r="K234" s="57">
        <f t="shared" ref="K234" si="114">D234*J234</f>
        <v>0</v>
      </c>
    </row>
    <row r="235" spans="1:11" hidden="1">
      <c r="A235" s="50" t="s">
        <v>97</v>
      </c>
      <c r="B235" s="13" t="s">
        <v>125</v>
      </c>
      <c r="C235" s="13" t="s">
        <v>11</v>
      </c>
      <c r="D235" s="13">
        <v>0</v>
      </c>
      <c r="E235" s="68">
        <v>3000</v>
      </c>
      <c r="F235" s="14">
        <f t="shared" si="110"/>
        <v>0</v>
      </c>
      <c r="G235" s="13"/>
      <c r="H235" s="13"/>
      <c r="I235" s="13">
        <f>F235+H235</f>
        <v>0</v>
      </c>
      <c r="J235" s="66"/>
      <c r="K235" s="57">
        <f>D235*J235</f>
        <v>0</v>
      </c>
    </row>
    <row r="236" spans="1:11" ht="26.25" hidden="1">
      <c r="A236" s="50"/>
      <c r="B236" s="64" t="s">
        <v>128</v>
      </c>
      <c r="C236" s="13" t="s">
        <v>16</v>
      </c>
      <c r="D236" s="13">
        <v>0</v>
      </c>
      <c r="E236" s="66">
        <v>1500</v>
      </c>
      <c r="F236" s="14">
        <f t="shared" si="110"/>
        <v>0</v>
      </c>
      <c r="G236" s="13"/>
      <c r="H236" s="13"/>
      <c r="I236" s="13"/>
      <c r="J236" s="66"/>
      <c r="K236" s="57">
        <f>D236*J236</f>
        <v>0</v>
      </c>
    </row>
    <row r="237" spans="1:11">
      <c r="A237" s="50"/>
      <c r="B237" s="64" t="s">
        <v>133</v>
      </c>
      <c r="C237" s="13" t="s">
        <v>11</v>
      </c>
      <c r="D237" s="13">
        <v>2</v>
      </c>
      <c r="E237" s="66"/>
      <c r="F237" s="14">
        <f t="shared" si="110"/>
        <v>0</v>
      </c>
      <c r="G237" s="13"/>
      <c r="H237" s="13"/>
      <c r="I237" s="13"/>
      <c r="J237" s="66"/>
      <c r="K237" s="57">
        <f t="shared" ref="K237:K238" si="115">D237*J237</f>
        <v>0</v>
      </c>
    </row>
    <row r="238" spans="1:11">
      <c r="A238" s="50"/>
      <c r="B238" s="64" t="s">
        <v>134</v>
      </c>
      <c r="C238" s="13" t="s">
        <v>11</v>
      </c>
      <c r="D238" s="13">
        <v>2</v>
      </c>
      <c r="E238" s="66"/>
      <c r="F238" s="14">
        <f t="shared" si="110"/>
        <v>0</v>
      </c>
      <c r="G238" s="13"/>
      <c r="H238" s="13"/>
      <c r="I238" s="13"/>
      <c r="J238" s="66"/>
      <c r="K238" s="57">
        <f t="shared" si="115"/>
        <v>0</v>
      </c>
    </row>
    <row r="239" spans="1:11" hidden="1">
      <c r="A239" s="50" t="s">
        <v>67</v>
      </c>
      <c r="B239" s="13" t="s">
        <v>80</v>
      </c>
      <c r="C239" s="13" t="s">
        <v>11</v>
      </c>
      <c r="D239" s="13">
        <v>0</v>
      </c>
      <c r="E239" s="66">
        <v>1000</v>
      </c>
      <c r="F239" s="14">
        <f t="shared" si="110"/>
        <v>0</v>
      </c>
      <c r="G239" s="13"/>
      <c r="H239" s="13"/>
      <c r="I239" s="13"/>
      <c r="J239" s="66">
        <v>1</v>
      </c>
      <c r="K239" s="57">
        <f>D239*J239</f>
        <v>0</v>
      </c>
    </row>
    <row r="240" spans="1:11" hidden="1">
      <c r="A240" s="50" t="s">
        <v>70</v>
      </c>
      <c r="B240" s="13" t="s">
        <v>55</v>
      </c>
      <c r="C240" s="13" t="s">
        <v>11</v>
      </c>
      <c r="D240" s="13">
        <v>0</v>
      </c>
      <c r="E240" s="66">
        <v>1300</v>
      </c>
      <c r="F240" s="14">
        <f t="shared" si="110"/>
        <v>0</v>
      </c>
      <c r="G240" s="13"/>
      <c r="H240" s="13"/>
      <c r="I240" s="13">
        <f>F240+H240</f>
        <v>0</v>
      </c>
      <c r="J240" s="66">
        <v>0.2</v>
      </c>
      <c r="K240" s="57">
        <f>D240*J240</f>
        <v>0</v>
      </c>
    </row>
    <row r="241" spans="1:11">
      <c r="A241" s="50"/>
      <c r="B241" s="13"/>
      <c r="C241" s="13"/>
      <c r="D241" s="13"/>
      <c r="E241" s="66"/>
      <c r="F241" s="14"/>
      <c r="G241" s="13"/>
      <c r="H241" s="13"/>
      <c r="I241" s="13"/>
      <c r="J241" s="66"/>
      <c r="K241" s="57"/>
    </row>
    <row r="242" spans="1:11" s="5" customFormat="1">
      <c r="A242" s="15" t="s">
        <v>104</v>
      </c>
      <c r="B242" s="16" t="s">
        <v>149</v>
      </c>
      <c r="C242" s="16"/>
      <c r="D242" s="16"/>
      <c r="E242" s="69"/>
      <c r="F242" s="17">
        <f>F243+F253</f>
        <v>0</v>
      </c>
      <c r="G242" s="16"/>
      <c r="H242" s="16"/>
      <c r="I242" s="16"/>
      <c r="J242" s="69"/>
      <c r="K242" s="58">
        <f>K243+K253</f>
        <v>0</v>
      </c>
    </row>
    <row r="243" spans="1:11" s="3" customFormat="1">
      <c r="A243" s="51" t="s">
        <v>65</v>
      </c>
      <c r="B243" s="18" t="s">
        <v>10</v>
      </c>
      <c r="C243" s="18"/>
      <c r="D243" s="18"/>
      <c r="E243" s="67"/>
      <c r="F243" s="19">
        <f>SUBTOTAL(109,F244:F252)</f>
        <v>0</v>
      </c>
      <c r="G243" s="18"/>
      <c r="H243" s="18"/>
      <c r="I243" s="18"/>
      <c r="J243" s="67"/>
      <c r="K243" s="59">
        <f>SUBTOTAL(109,K244:K252)</f>
        <v>0</v>
      </c>
    </row>
    <row r="244" spans="1:11" ht="51">
      <c r="A244" s="50" t="s">
        <v>63</v>
      </c>
      <c r="B244" s="48" t="s">
        <v>119</v>
      </c>
      <c r="C244" s="13" t="s">
        <v>11</v>
      </c>
      <c r="D244" s="13">
        <v>1</v>
      </c>
      <c r="E244" s="66"/>
      <c r="F244" s="14">
        <f t="shared" ref="F244:F250" si="116">D244*E244</f>
        <v>0</v>
      </c>
      <c r="G244" s="13"/>
      <c r="H244" s="13">
        <f>D244*G244</f>
        <v>0</v>
      </c>
      <c r="I244" s="13">
        <f>F244+H244</f>
        <v>0</v>
      </c>
      <c r="J244" s="66"/>
      <c r="K244" s="57">
        <f>D244*J244</f>
        <v>0</v>
      </c>
    </row>
    <row r="245" spans="1:11">
      <c r="A245" s="50" t="s">
        <v>120</v>
      </c>
      <c r="B245" s="48" t="s">
        <v>88</v>
      </c>
      <c r="C245" s="13" t="s">
        <v>11</v>
      </c>
      <c r="D245" s="13">
        <v>1</v>
      </c>
      <c r="E245" s="66"/>
      <c r="F245" s="14">
        <f t="shared" si="116"/>
        <v>0</v>
      </c>
      <c r="G245" s="13"/>
      <c r="H245" s="13"/>
      <c r="I245" s="13"/>
      <c r="J245" s="66"/>
      <c r="K245" s="57">
        <f>D245*J245</f>
        <v>0</v>
      </c>
    </row>
    <row r="246" spans="1:11" hidden="1">
      <c r="A246" s="50" t="s">
        <v>89</v>
      </c>
      <c r="B246" s="48" t="s">
        <v>90</v>
      </c>
      <c r="C246" s="13" t="s">
        <v>11</v>
      </c>
      <c r="D246" s="13">
        <v>0</v>
      </c>
      <c r="E246" s="66">
        <v>4500</v>
      </c>
      <c r="F246" s="14">
        <f t="shared" si="116"/>
        <v>0</v>
      </c>
      <c r="G246" s="13"/>
      <c r="H246" s="13"/>
      <c r="I246" s="13"/>
      <c r="J246" s="66">
        <v>4</v>
      </c>
      <c r="K246" s="57">
        <f>D246*J246</f>
        <v>0</v>
      </c>
    </row>
    <row r="247" spans="1:11">
      <c r="A247" s="50" t="s">
        <v>75</v>
      </c>
      <c r="B247" s="48" t="s">
        <v>76</v>
      </c>
      <c r="C247" s="13" t="s">
        <v>11</v>
      </c>
      <c r="D247" s="13">
        <v>1</v>
      </c>
      <c r="E247" s="66"/>
      <c r="F247" s="14">
        <f t="shared" si="116"/>
        <v>0</v>
      </c>
      <c r="G247" s="13"/>
      <c r="H247" s="13"/>
      <c r="I247" s="13"/>
      <c r="J247" s="66"/>
      <c r="K247" s="57">
        <f>D247*J247</f>
        <v>0</v>
      </c>
    </row>
    <row r="248" spans="1:11">
      <c r="A248" s="50" t="s">
        <v>64</v>
      </c>
      <c r="B248" s="13" t="s">
        <v>60</v>
      </c>
      <c r="C248" s="13" t="s">
        <v>11</v>
      </c>
      <c r="D248" s="13">
        <v>1</v>
      </c>
      <c r="E248" s="66"/>
      <c r="F248" s="14">
        <f t="shared" si="116"/>
        <v>0</v>
      </c>
      <c r="G248" s="13"/>
      <c r="H248" s="13"/>
      <c r="I248" s="13">
        <f t="shared" ref="I248:I250" si="117">F248+H248</f>
        <v>0</v>
      </c>
      <c r="J248" s="66"/>
      <c r="K248" s="57">
        <f t="shared" ref="K248:K251" si="118">D248*J248</f>
        <v>0</v>
      </c>
    </row>
    <row r="249" spans="1:11" hidden="1">
      <c r="A249" s="50" t="s">
        <v>64</v>
      </c>
      <c r="B249" s="13" t="s">
        <v>54</v>
      </c>
      <c r="C249" s="13" t="s">
        <v>11</v>
      </c>
      <c r="D249" s="13">
        <v>0</v>
      </c>
      <c r="E249" s="66">
        <v>4500</v>
      </c>
      <c r="F249" s="14">
        <f t="shared" si="116"/>
        <v>0</v>
      </c>
      <c r="G249" s="13"/>
      <c r="H249" s="13"/>
      <c r="I249" s="13">
        <f t="shared" si="117"/>
        <v>0</v>
      </c>
      <c r="J249" s="66">
        <v>0.5</v>
      </c>
      <c r="K249" s="57">
        <f t="shared" si="118"/>
        <v>0</v>
      </c>
    </row>
    <row r="250" spans="1:11">
      <c r="A250" s="50" t="s">
        <v>66</v>
      </c>
      <c r="B250" s="13" t="s">
        <v>59</v>
      </c>
      <c r="C250" s="13" t="s">
        <v>11</v>
      </c>
      <c r="D250" s="13">
        <v>1</v>
      </c>
      <c r="E250" s="66"/>
      <c r="F250" s="14">
        <f t="shared" si="116"/>
        <v>0</v>
      </c>
      <c r="G250" s="13"/>
      <c r="H250" s="13"/>
      <c r="I250" s="13">
        <f t="shared" si="117"/>
        <v>0</v>
      </c>
      <c r="J250" s="66"/>
      <c r="K250" s="57">
        <f t="shared" si="118"/>
        <v>0</v>
      </c>
    </row>
    <row r="251" spans="1:11">
      <c r="A251" s="50" t="s">
        <v>121</v>
      </c>
      <c r="B251" s="20" t="s">
        <v>122</v>
      </c>
      <c r="C251" s="13" t="s">
        <v>21</v>
      </c>
      <c r="D251" s="13">
        <v>1</v>
      </c>
      <c r="E251" s="66"/>
      <c r="F251" s="14">
        <f>D251*E251</f>
        <v>0</v>
      </c>
      <c r="G251" s="13"/>
      <c r="H251" s="13"/>
      <c r="I251" s="13"/>
      <c r="J251" s="66"/>
      <c r="K251" s="57">
        <f t="shared" si="118"/>
        <v>0</v>
      </c>
    </row>
    <row r="252" spans="1:11">
      <c r="A252" s="50"/>
      <c r="B252" s="13" t="s">
        <v>123</v>
      </c>
      <c r="C252" s="13" t="s">
        <v>11</v>
      </c>
      <c r="D252" s="13">
        <f>2*2*5</f>
        <v>20</v>
      </c>
      <c r="E252" s="66"/>
      <c r="F252" s="14">
        <f t="shared" ref="F252" si="119">D252*E252</f>
        <v>0</v>
      </c>
      <c r="G252" s="13"/>
      <c r="H252" s="13"/>
      <c r="I252" s="13">
        <f t="shared" ref="I252" si="120">F252+H252</f>
        <v>0</v>
      </c>
      <c r="J252" s="66"/>
      <c r="K252" s="57">
        <f t="shared" ref="K252" si="121">D252*J252</f>
        <v>0</v>
      </c>
    </row>
    <row r="253" spans="1:11" s="3" customFormat="1">
      <c r="A253" s="51"/>
      <c r="B253" s="18" t="s">
        <v>14</v>
      </c>
      <c r="C253" s="18"/>
      <c r="D253" s="18"/>
      <c r="E253" s="67"/>
      <c r="F253" s="19">
        <f>SUBTOTAL(109,F254:F269)</f>
        <v>0</v>
      </c>
      <c r="G253" s="18"/>
      <c r="H253" s="18"/>
      <c r="I253" s="18"/>
      <c r="J253" s="67"/>
      <c r="K253" s="59">
        <f>SUBTOTAL(109,K254:K269)</f>
        <v>0</v>
      </c>
    </row>
    <row r="254" spans="1:11">
      <c r="A254" s="50"/>
      <c r="B254" s="13" t="s">
        <v>126</v>
      </c>
      <c r="C254" s="13" t="s">
        <v>16</v>
      </c>
      <c r="D254" s="13">
        <v>1.5</v>
      </c>
      <c r="E254" s="66"/>
      <c r="F254" s="14">
        <f t="shared" ref="F254:F255" si="122">D254*E254</f>
        <v>0</v>
      </c>
      <c r="G254" s="13"/>
      <c r="H254" s="13"/>
      <c r="I254" s="13">
        <f t="shared" ref="I254:I255" si="123">F254+H254</f>
        <v>0</v>
      </c>
      <c r="J254" s="66"/>
      <c r="K254" s="57">
        <f t="shared" ref="K254:K255" si="124">D254*J254</f>
        <v>0</v>
      </c>
    </row>
    <row r="255" spans="1:11" hidden="1">
      <c r="A255" s="50"/>
      <c r="B255" s="13" t="s">
        <v>92</v>
      </c>
      <c r="C255" s="13" t="s">
        <v>16</v>
      </c>
      <c r="D255" s="13">
        <v>0</v>
      </c>
      <c r="E255" s="66">
        <v>550</v>
      </c>
      <c r="F255" s="14">
        <f t="shared" si="122"/>
        <v>0</v>
      </c>
      <c r="G255" s="13"/>
      <c r="H255" s="13"/>
      <c r="I255" s="13">
        <f t="shared" si="123"/>
        <v>0</v>
      </c>
      <c r="J255" s="66">
        <v>3.2</v>
      </c>
      <c r="K255" s="57">
        <f t="shared" si="124"/>
        <v>0</v>
      </c>
    </row>
    <row r="256" spans="1:11">
      <c r="A256" s="50"/>
      <c r="B256" s="21" t="s">
        <v>124</v>
      </c>
      <c r="C256" s="21" t="s">
        <v>18</v>
      </c>
      <c r="D256" s="47">
        <f>+D254*PI()*0.25</f>
        <v>1.1780972450961724</v>
      </c>
      <c r="E256" s="68"/>
      <c r="F256" s="14">
        <f>D256*E256</f>
        <v>0</v>
      </c>
      <c r="G256" s="13"/>
      <c r="H256" s="13"/>
      <c r="I256" s="22">
        <f>F256+H256</f>
        <v>0</v>
      </c>
      <c r="J256" s="66"/>
      <c r="K256" s="57">
        <f>D256*J256</f>
        <v>0</v>
      </c>
    </row>
    <row r="257" spans="1:11">
      <c r="A257" s="50"/>
      <c r="B257" s="13" t="s">
        <v>129</v>
      </c>
      <c r="C257" s="13" t="s">
        <v>16</v>
      </c>
      <c r="D257" s="13">
        <v>2.5</v>
      </c>
      <c r="E257" s="66"/>
      <c r="F257" s="14">
        <f t="shared" ref="F257:F269" si="125">D257*E257</f>
        <v>0</v>
      </c>
      <c r="G257" s="13"/>
      <c r="H257" s="13"/>
      <c r="I257" s="13">
        <f t="shared" ref="I257:I259" si="126">F257+H257</f>
        <v>0</v>
      </c>
      <c r="J257" s="66"/>
      <c r="K257" s="57">
        <f t="shared" ref="K257" si="127">D257*J257</f>
        <v>0</v>
      </c>
    </row>
    <row r="258" spans="1:11">
      <c r="A258" s="50"/>
      <c r="B258" s="13" t="s">
        <v>56</v>
      </c>
      <c r="C258" s="13" t="s">
        <v>11</v>
      </c>
      <c r="D258" s="13">
        <v>2</v>
      </c>
      <c r="E258" s="66"/>
      <c r="F258" s="14">
        <f t="shared" si="125"/>
        <v>0</v>
      </c>
      <c r="G258" s="13"/>
      <c r="H258" s="13"/>
      <c r="I258" s="13">
        <f t="shared" si="126"/>
        <v>0</v>
      </c>
      <c r="J258" s="66"/>
      <c r="K258" s="57">
        <f>D258*J258</f>
        <v>0</v>
      </c>
    </row>
    <row r="259" spans="1:11" hidden="1">
      <c r="A259" s="50"/>
      <c r="B259" s="13" t="s">
        <v>57</v>
      </c>
      <c r="C259" s="13" t="s">
        <v>11</v>
      </c>
      <c r="D259" s="13">
        <v>0</v>
      </c>
      <c r="E259" s="66">
        <v>900</v>
      </c>
      <c r="F259" s="14">
        <f t="shared" si="125"/>
        <v>0</v>
      </c>
      <c r="G259" s="13"/>
      <c r="H259" s="13"/>
      <c r="I259" s="13">
        <f t="shared" si="126"/>
        <v>0</v>
      </c>
      <c r="J259" s="66">
        <v>2.8</v>
      </c>
      <c r="K259" s="57">
        <f>D259*J259</f>
        <v>0</v>
      </c>
    </row>
    <row r="260" spans="1:11" hidden="1">
      <c r="A260" s="50"/>
      <c r="B260" s="13" t="s">
        <v>58</v>
      </c>
      <c r="C260" s="13" t="s">
        <v>11</v>
      </c>
      <c r="D260" s="13">
        <v>0</v>
      </c>
      <c r="E260" s="66">
        <v>550</v>
      </c>
      <c r="F260" s="14">
        <f t="shared" si="125"/>
        <v>0</v>
      </c>
      <c r="G260" s="13"/>
      <c r="H260" s="13"/>
      <c r="I260" s="13"/>
      <c r="J260" s="66"/>
      <c r="K260" s="57"/>
    </row>
    <row r="261" spans="1:11">
      <c r="A261" s="50"/>
      <c r="B261" s="13" t="s">
        <v>94</v>
      </c>
      <c r="C261" s="13" t="s">
        <v>16</v>
      </c>
      <c r="D261" s="13">
        <v>2.5</v>
      </c>
      <c r="E261" s="68"/>
      <c r="F261" s="14">
        <f t="shared" si="125"/>
        <v>0</v>
      </c>
      <c r="G261" s="13"/>
      <c r="H261" s="13"/>
      <c r="I261" s="13">
        <f>F261+H261</f>
        <v>0</v>
      </c>
      <c r="J261" s="66"/>
      <c r="K261" s="57">
        <f t="shared" ref="K261" si="128">D261*J261</f>
        <v>0</v>
      </c>
    </row>
    <row r="262" spans="1:11" hidden="1">
      <c r="A262" s="50"/>
      <c r="B262" s="13" t="s">
        <v>127</v>
      </c>
      <c r="C262" s="13" t="s">
        <v>16</v>
      </c>
      <c r="D262" s="13">
        <v>0</v>
      </c>
      <c r="E262" s="68">
        <v>400</v>
      </c>
      <c r="F262" s="14">
        <f t="shared" si="125"/>
        <v>0</v>
      </c>
      <c r="G262" s="13"/>
      <c r="H262" s="13"/>
      <c r="I262" s="13">
        <f>F262+H262</f>
        <v>0</v>
      </c>
      <c r="J262" s="66"/>
      <c r="K262" s="57"/>
    </row>
    <row r="263" spans="1:11" hidden="1">
      <c r="A263" s="50"/>
      <c r="B263" s="13" t="s">
        <v>93</v>
      </c>
      <c r="C263" s="13" t="s">
        <v>16</v>
      </c>
      <c r="D263" s="13">
        <v>0</v>
      </c>
      <c r="E263" s="68">
        <v>350</v>
      </c>
      <c r="F263" s="14">
        <f t="shared" si="125"/>
        <v>0</v>
      </c>
      <c r="G263" s="13"/>
      <c r="H263" s="13"/>
      <c r="I263" s="13">
        <f>F263+H263</f>
        <v>0</v>
      </c>
      <c r="J263" s="66"/>
      <c r="K263" s="57"/>
    </row>
    <row r="264" spans="1:11" s="46" customFormat="1" hidden="1">
      <c r="A264" s="52"/>
      <c r="B264" s="44" t="s">
        <v>95</v>
      </c>
      <c r="C264" s="44" t="s">
        <v>11</v>
      </c>
      <c r="D264" s="13">
        <v>0</v>
      </c>
      <c r="E264" s="70">
        <v>1100</v>
      </c>
      <c r="F264" s="45">
        <f t="shared" si="125"/>
        <v>0</v>
      </c>
      <c r="G264" s="43"/>
      <c r="H264" s="43"/>
      <c r="I264" s="43"/>
      <c r="J264" s="71"/>
      <c r="K264" s="60"/>
    </row>
    <row r="265" spans="1:11" hidden="1">
      <c r="A265" s="50" t="s">
        <v>98</v>
      </c>
      <c r="B265" s="13" t="s">
        <v>99</v>
      </c>
      <c r="C265" s="13" t="s">
        <v>11</v>
      </c>
      <c r="D265" s="13">
        <v>0</v>
      </c>
      <c r="E265" s="68">
        <v>3000</v>
      </c>
      <c r="F265" s="14">
        <f t="shared" si="125"/>
        <v>0</v>
      </c>
      <c r="G265" s="13"/>
      <c r="H265" s="13"/>
      <c r="I265" s="13">
        <f>F265+H265</f>
        <v>0</v>
      </c>
      <c r="J265" s="66"/>
      <c r="K265" s="57">
        <f>D265*J265</f>
        <v>0</v>
      </c>
    </row>
    <row r="266" spans="1:11">
      <c r="A266" s="50" t="s">
        <v>97</v>
      </c>
      <c r="B266" s="13" t="s">
        <v>125</v>
      </c>
      <c r="C266" s="13" t="s">
        <v>11</v>
      </c>
      <c r="D266" s="13">
        <v>1</v>
      </c>
      <c r="E266" s="68"/>
      <c r="F266" s="14">
        <f t="shared" si="125"/>
        <v>0</v>
      </c>
      <c r="G266" s="13"/>
      <c r="H266" s="13"/>
      <c r="I266" s="13">
        <f>F266+H266</f>
        <v>0</v>
      </c>
      <c r="J266" s="66"/>
      <c r="K266" s="57">
        <f t="shared" ref="K266:K267" si="129">D266*J266</f>
        <v>0</v>
      </c>
    </row>
    <row r="267" spans="1:11" ht="26.25">
      <c r="A267" s="50"/>
      <c r="B267" s="64" t="s">
        <v>132</v>
      </c>
      <c r="C267" s="13" t="s">
        <v>16</v>
      </c>
      <c r="D267" s="13">
        <v>8</v>
      </c>
      <c r="E267" s="66"/>
      <c r="F267" s="14">
        <f t="shared" si="125"/>
        <v>0</v>
      </c>
      <c r="G267" s="13"/>
      <c r="H267" s="13"/>
      <c r="I267" s="13"/>
      <c r="J267" s="66"/>
      <c r="K267" s="57">
        <f t="shared" si="129"/>
        <v>0</v>
      </c>
    </row>
    <row r="268" spans="1:11" hidden="1">
      <c r="A268" s="50" t="s">
        <v>67</v>
      </c>
      <c r="B268" s="13" t="s">
        <v>80</v>
      </c>
      <c r="C268" s="13" t="s">
        <v>11</v>
      </c>
      <c r="D268" s="13">
        <v>0</v>
      </c>
      <c r="E268" s="66">
        <v>1000</v>
      </c>
      <c r="F268" s="14">
        <f t="shared" si="125"/>
        <v>0</v>
      </c>
      <c r="G268" s="13"/>
      <c r="H268" s="13"/>
      <c r="I268" s="13"/>
      <c r="J268" s="66">
        <v>1</v>
      </c>
      <c r="K268" s="57">
        <f>D268*J268</f>
        <v>0</v>
      </c>
    </row>
    <row r="269" spans="1:11" hidden="1">
      <c r="A269" s="50" t="s">
        <v>70</v>
      </c>
      <c r="B269" s="13" t="s">
        <v>55</v>
      </c>
      <c r="C269" s="13" t="s">
        <v>11</v>
      </c>
      <c r="D269" s="13">
        <v>0</v>
      </c>
      <c r="E269" s="66">
        <v>1300</v>
      </c>
      <c r="F269" s="14">
        <f t="shared" si="125"/>
        <v>0</v>
      </c>
      <c r="G269" s="13"/>
      <c r="H269" s="13"/>
      <c r="I269" s="13">
        <f>F269+H269</f>
        <v>0</v>
      </c>
      <c r="J269" s="66">
        <v>0.2</v>
      </c>
      <c r="K269" s="57">
        <f>D269*J269</f>
        <v>0</v>
      </c>
    </row>
    <row r="270" spans="1:11">
      <c r="A270" s="50"/>
      <c r="B270" s="13"/>
      <c r="C270" s="13"/>
      <c r="D270" s="13"/>
      <c r="E270" s="66"/>
      <c r="F270" s="14"/>
      <c r="G270" s="13"/>
      <c r="H270" s="13"/>
      <c r="I270" s="13"/>
      <c r="J270" s="66"/>
      <c r="K270" s="57"/>
    </row>
    <row r="271" spans="1:11" s="5" customFormat="1">
      <c r="A271" s="15" t="s">
        <v>105</v>
      </c>
      <c r="B271" s="16" t="s">
        <v>150</v>
      </c>
      <c r="C271" s="16"/>
      <c r="D271" s="16"/>
      <c r="E271" s="69"/>
      <c r="F271" s="17">
        <f>F272+F282</f>
        <v>0</v>
      </c>
      <c r="G271" s="16"/>
      <c r="H271" s="16"/>
      <c r="I271" s="16"/>
      <c r="J271" s="69"/>
      <c r="K271" s="58">
        <f>K272+K282</f>
        <v>0</v>
      </c>
    </row>
    <row r="272" spans="1:11" s="3" customFormat="1">
      <c r="A272" s="51" t="s">
        <v>65</v>
      </c>
      <c r="B272" s="18" t="s">
        <v>10</v>
      </c>
      <c r="C272" s="18"/>
      <c r="D272" s="18"/>
      <c r="E272" s="67"/>
      <c r="F272" s="19">
        <f>SUBTOTAL(109,F273:F281)</f>
        <v>0</v>
      </c>
      <c r="G272" s="18"/>
      <c r="H272" s="18"/>
      <c r="I272" s="18"/>
      <c r="J272" s="67"/>
      <c r="K272" s="59">
        <f>SUBTOTAL(109,K273:K281)</f>
        <v>0</v>
      </c>
    </row>
    <row r="273" spans="1:11" ht="52.5" customHeight="1">
      <c r="A273" s="50" t="s">
        <v>63</v>
      </c>
      <c r="B273" s="20" t="s">
        <v>158</v>
      </c>
      <c r="C273" s="13" t="s">
        <v>11</v>
      </c>
      <c r="D273" s="13">
        <v>1</v>
      </c>
      <c r="E273" s="66"/>
      <c r="F273" s="14">
        <f t="shared" ref="F273:F279" si="130">D273*E273</f>
        <v>0</v>
      </c>
      <c r="G273" s="13"/>
      <c r="H273" s="13">
        <f>D273*G273</f>
        <v>0</v>
      </c>
      <c r="I273" s="13">
        <f>F273+H273</f>
        <v>0</v>
      </c>
      <c r="J273" s="66"/>
      <c r="K273" s="57">
        <f>D273*J273</f>
        <v>0</v>
      </c>
    </row>
    <row r="274" spans="1:11">
      <c r="A274" s="50" t="s">
        <v>120</v>
      </c>
      <c r="B274" s="48" t="s">
        <v>88</v>
      </c>
      <c r="C274" s="13" t="s">
        <v>11</v>
      </c>
      <c r="D274" s="13">
        <v>1</v>
      </c>
      <c r="E274" s="66"/>
      <c r="F274" s="14">
        <f t="shared" si="130"/>
        <v>0</v>
      </c>
      <c r="G274" s="13"/>
      <c r="H274" s="13"/>
      <c r="I274" s="13"/>
      <c r="J274" s="66"/>
      <c r="K274" s="57">
        <f>D274*J274</f>
        <v>0</v>
      </c>
    </row>
    <row r="275" spans="1:11" hidden="1">
      <c r="A275" s="50" t="s">
        <v>89</v>
      </c>
      <c r="B275" s="48" t="s">
        <v>90</v>
      </c>
      <c r="C275" s="13" t="s">
        <v>11</v>
      </c>
      <c r="D275" s="13">
        <v>0</v>
      </c>
      <c r="E275" s="66">
        <v>4500</v>
      </c>
      <c r="F275" s="14">
        <f t="shared" si="130"/>
        <v>0</v>
      </c>
      <c r="G275" s="13"/>
      <c r="H275" s="13"/>
      <c r="I275" s="13"/>
      <c r="J275" s="66">
        <v>4</v>
      </c>
      <c r="K275" s="57">
        <f>D275*J275</f>
        <v>0</v>
      </c>
    </row>
    <row r="276" spans="1:11">
      <c r="A276" s="50" t="s">
        <v>75</v>
      </c>
      <c r="B276" s="48" t="s">
        <v>76</v>
      </c>
      <c r="C276" s="13" t="s">
        <v>11</v>
      </c>
      <c r="D276" s="13">
        <v>1</v>
      </c>
      <c r="E276" s="66"/>
      <c r="F276" s="14">
        <f t="shared" si="130"/>
        <v>0</v>
      </c>
      <c r="G276" s="13"/>
      <c r="H276" s="13"/>
      <c r="I276" s="13"/>
      <c r="J276" s="66"/>
      <c r="K276" s="57">
        <f>D276*J276</f>
        <v>0</v>
      </c>
    </row>
    <row r="277" spans="1:11">
      <c r="A277" s="50" t="s">
        <v>64</v>
      </c>
      <c r="B277" s="13" t="s">
        <v>60</v>
      </c>
      <c r="C277" s="13" t="s">
        <v>11</v>
      </c>
      <c r="D277" s="13">
        <v>1</v>
      </c>
      <c r="E277" s="66"/>
      <c r="F277" s="14">
        <f t="shared" si="130"/>
        <v>0</v>
      </c>
      <c r="G277" s="13"/>
      <c r="H277" s="13"/>
      <c r="I277" s="13">
        <f t="shared" ref="I277:I279" si="131">F277+H277</f>
        <v>0</v>
      </c>
      <c r="J277" s="66"/>
      <c r="K277" s="57">
        <f t="shared" ref="K277:K280" si="132">D277*J277</f>
        <v>0</v>
      </c>
    </row>
    <row r="278" spans="1:11" hidden="1">
      <c r="A278" s="50" t="s">
        <v>64</v>
      </c>
      <c r="B278" s="13" t="s">
        <v>54</v>
      </c>
      <c r="C278" s="13" t="s">
        <v>11</v>
      </c>
      <c r="D278" s="13">
        <v>0</v>
      </c>
      <c r="E278" s="66">
        <v>4500</v>
      </c>
      <c r="F278" s="14">
        <f t="shared" si="130"/>
        <v>0</v>
      </c>
      <c r="G278" s="13"/>
      <c r="H278" s="13"/>
      <c r="I278" s="13">
        <f t="shared" si="131"/>
        <v>0</v>
      </c>
      <c r="J278" s="66">
        <v>0.5</v>
      </c>
      <c r="K278" s="57">
        <f t="shared" si="132"/>
        <v>0</v>
      </c>
    </row>
    <row r="279" spans="1:11">
      <c r="A279" s="50" t="s">
        <v>66</v>
      </c>
      <c r="B279" s="13" t="s">
        <v>59</v>
      </c>
      <c r="C279" s="13" t="s">
        <v>11</v>
      </c>
      <c r="D279" s="13">
        <v>1</v>
      </c>
      <c r="E279" s="66"/>
      <c r="F279" s="14">
        <f t="shared" si="130"/>
        <v>0</v>
      </c>
      <c r="G279" s="13"/>
      <c r="H279" s="13"/>
      <c r="I279" s="13">
        <f t="shared" si="131"/>
        <v>0</v>
      </c>
      <c r="J279" s="66"/>
      <c r="K279" s="57">
        <f t="shared" si="132"/>
        <v>0</v>
      </c>
    </row>
    <row r="280" spans="1:11">
      <c r="A280" s="50" t="s">
        <v>121</v>
      </c>
      <c r="B280" s="20" t="s">
        <v>122</v>
      </c>
      <c r="C280" s="13" t="s">
        <v>21</v>
      </c>
      <c r="D280" s="13">
        <v>1</v>
      </c>
      <c r="E280" s="66"/>
      <c r="F280" s="14">
        <f>D280*E280</f>
        <v>0</v>
      </c>
      <c r="G280" s="13"/>
      <c r="H280" s="13"/>
      <c r="I280" s="13"/>
      <c r="J280" s="66"/>
      <c r="K280" s="57">
        <f t="shared" si="132"/>
        <v>0</v>
      </c>
    </row>
    <row r="281" spans="1:11">
      <c r="A281" s="50"/>
      <c r="B281" s="13" t="s">
        <v>123</v>
      </c>
      <c r="C281" s="13" t="s">
        <v>11</v>
      </c>
      <c r="D281" s="13">
        <f>2*2*5</f>
        <v>20</v>
      </c>
      <c r="E281" s="66"/>
      <c r="F281" s="14">
        <f t="shared" ref="F281" si="133">D281*E281</f>
        <v>0</v>
      </c>
      <c r="G281" s="13"/>
      <c r="H281" s="13"/>
      <c r="I281" s="13">
        <f t="shared" ref="I281" si="134">F281+H281</f>
        <v>0</v>
      </c>
      <c r="J281" s="66"/>
      <c r="K281" s="57">
        <f t="shared" ref="K281" si="135">D281*J281</f>
        <v>0</v>
      </c>
    </row>
    <row r="282" spans="1:11" s="3" customFormat="1">
      <c r="A282" s="51"/>
      <c r="B282" s="18" t="s">
        <v>14</v>
      </c>
      <c r="C282" s="18"/>
      <c r="D282" s="18"/>
      <c r="E282" s="67"/>
      <c r="F282" s="19">
        <f>SUBTOTAL(109,F283:F298)</f>
        <v>0</v>
      </c>
      <c r="G282" s="18"/>
      <c r="H282" s="18"/>
      <c r="I282" s="18"/>
      <c r="J282" s="67"/>
      <c r="K282" s="59">
        <f>SUBTOTAL(109,K283:K298)</f>
        <v>0</v>
      </c>
    </row>
    <row r="283" spans="1:11">
      <c r="A283" s="50"/>
      <c r="B283" s="13" t="s">
        <v>126</v>
      </c>
      <c r="C283" s="13" t="s">
        <v>16</v>
      </c>
      <c r="D283" s="13">
        <v>1.5</v>
      </c>
      <c r="E283" s="66"/>
      <c r="F283" s="14">
        <f t="shared" ref="F283:F284" si="136">D283*E283</f>
        <v>0</v>
      </c>
      <c r="G283" s="13"/>
      <c r="H283" s="13"/>
      <c r="I283" s="13">
        <f t="shared" ref="I283:I284" si="137">F283+H283</f>
        <v>0</v>
      </c>
      <c r="J283" s="66"/>
      <c r="K283" s="57">
        <f t="shared" ref="K283:K284" si="138">D283*J283</f>
        <v>0</v>
      </c>
    </row>
    <row r="284" spans="1:11" hidden="1">
      <c r="A284" s="50"/>
      <c r="B284" s="13" t="s">
        <v>92</v>
      </c>
      <c r="C284" s="13" t="s">
        <v>16</v>
      </c>
      <c r="D284" s="13">
        <v>0</v>
      </c>
      <c r="E284" s="66">
        <v>550</v>
      </c>
      <c r="F284" s="14">
        <f t="shared" si="136"/>
        <v>0</v>
      </c>
      <c r="G284" s="13"/>
      <c r="H284" s="13"/>
      <c r="I284" s="13">
        <f t="shared" si="137"/>
        <v>0</v>
      </c>
      <c r="J284" s="66">
        <v>3.2</v>
      </c>
      <c r="K284" s="57">
        <f t="shared" si="138"/>
        <v>0</v>
      </c>
    </row>
    <row r="285" spans="1:11">
      <c r="A285" s="50"/>
      <c r="B285" s="21" t="s">
        <v>124</v>
      </c>
      <c r="C285" s="21" t="s">
        <v>18</v>
      </c>
      <c r="D285" s="47">
        <f>+D283*PI()*0.25</f>
        <v>1.1780972450961724</v>
      </c>
      <c r="E285" s="68"/>
      <c r="F285" s="14">
        <f>D285*E285</f>
        <v>0</v>
      </c>
      <c r="G285" s="13"/>
      <c r="H285" s="13"/>
      <c r="I285" s="22">
        <f>F285+H285</f>
        <v>0</v>
      </c>
      <c r="J285" s="66"/>
      <c r="K285" s="57">
        <f>D285*J285</f>
        <v>0</v>
      </c>
    </row>
    <row r="286" spans="1:11">
      <c r="A286" s="50"/>
      <c r="B286" s="13" t="s">
        <v>129</v>
      </c>
      <c r="C286" s="13" t="s">
        <v>16</v>
      </c>
      <c r="D286" s="13">
        <v>2.5</v>
      </c>
      <c r="E286" s="66"/>
      <c r="F286" s="14">
        <f t="shared" ref="F286:F298" si="139">D286*E286</f>
        <v>0</v>
      </c>
      <c r="G286" s="13"/>
      <c r="H286" s="13"/>
      <c r="I286" s="13">
        <f t="shared" ref="I286:I288" si="140">F286+H286</f>
        <v>0</v>
      </c>
      <c r="J286" s="66"/>
      <c r="K286" s="57">
        <f t="shared" ref="K286" si="141">D286*J286</f>
        <v>0</v>
      </c>
    </row>
    <row r="287" spans="1:11">
      <c r="A287" s="50"/>
      <c r="B287" s="13" t="s">
        <v>56</v>
      </c>
      <c r="C287" s="13" t="s">
        <v>11</v>
      </c>
      <c r="D287" s="13">
        <v>2</v>
      </c>
      <c r="E287" s="66"/>
      <c r="F287" s="14">
        <f t="shared" si="139"/>
        <v>0</v>
      </c>
      <c r="G287" s="13"/>
      <c r="H287" s="13"/>
      <c r="I287" s="13">
        <f t="shared" si="140"/>
        <v>0</v>
      </c>
      <c r="J287" s="66"/>
      <c r="K287" s="57">
        <f>D287*J287</f>
        <v>0</v>
      </c>
    </row>
    <row r="288" spans="1:11" hidden="1">
      <c r="A288" s="50"/>
      <c r="B288" s="13" t="s">
        <v>57</v>
      </c>
      <c r="C288" s="13" t="s">
        <v>11</v>
      </c>
      <c r="D288" s="13">
        <v>0</v>
      </c>
      <c r="E288" s="66">
        <v>900</v>
      </c>
      <c r="F288" s="14">
        <f t="shared" si="139"/>
        <v>0</v>
      </c>
      <c r="G288" s="13"/>
      <c r="H288" s="13"/>
      <c r="I288" s="13">
        <f t="shared" si="140"/>
        <v>0</v>
      </c>
      <c r="J288" s="66">
        <v>2.8</v>
      </c>
      <c r="K288" s="57">
        <f>D288*J288</f>
        <v>0</v>
      </c>
    </row>
    <row r="289" spans="1:11" hidden="1">
      <c r="A289" s="50"/>
      <c r="B289" s="13" t="s">
        <v>58</v>
      </c>
      <c r="C289" s="13" t="s">
        <v>11</v>
      </c>
      <c r="D289" s="13">
        <v>0</v>
      </c>
      <c r="E289" s="66">
        <v>550</v>
      </c>
      <c r="F289" s="14">
        <f t="shared" si="139"/>
        <v>0</v>
      </c>
      <c r="G289" s="13"/>
      <c r="H289" s="13"/>
      <c r="I289" s="13"/>
      <c r="J289" s="66"/>
      <c r="K289" s="57"/>
    </row>
    <row r="290" spans="1:11">
      <c r="A290" s="50"/>
      <c r="B290" s="13" t="s">
        <v>94</v>
      </c>
      <c r="C290" s="13" t="s">
        <v>16</v>
      </c>
      <c r="D290" s="13">
        <v>2.5</v>
      </c>
      <c r="E290" s="68"/>
      <c r="F290" s="14">
        <f t="shared" si="139"/>
        <v>0</v>
      </c>
      <c r="G290" s="13"/>
      <c r="H290" s="13"/>
      <c r="I290" s="13">
        <f>F290+H290</f>
        <v>0</v>
      </c>
      <c r="J290" s="66"/>
      <c r="K290" s="57">
        <f t="shared" ref="K290" si="142">D290*J290</f>
        <v>0</v>
      </c>
    </row>
    <row r="291" spans="1:11" hidden="1">
      <c r="A291" s="50"/>
      <c r="B291" s="13" t="s">
        <v>127</v>
      </c>
      <c r="C291" s="13" t="s">
        <v>16</v>
      </c>
      <c r="D291" s="13">
        <v>0</v>
      </c>
      <c r="E291" s="68">
        <v>400</v>
      </c>
      <c r="F291" s="14">
        <f t="shared" si="139"/>
        <v>0</v>
      </c>
      <c r="G291" s="13"/>
      <c r="H291" s="13"/>
      <c r="I291" s="13">
        <f>F291+H291</f>
        <v>0</v>
      </c>
      <c r="J291" s="66"/>
      <c r="K291" s="57"/>
    </row>
    <row r="292" spans="1:11" hidden="1">
      <c r="A292" s="50"/>
      <c r="B292" s="13" t="s">
        <v>93</v>
      </c>
      <c r="C292" s="13" t="s">
        <v>16</v>
      </c>
      <c r="D292" s="13">
        <v>0</v>
      </c>
      <c r="E292" s="68">
        <v>350</v>
      </c>
      <c r="F292" s="14">
        <f t="shared" si="139"/>
        <v>0</v>
      </c>
      <c r="G292" s="13"/>
      <c r="H292" s="13"/>
      <c r="I292" s="13">
        <f>F292+H292</f>
        <v>0</v>
      </c>
      <c r="J292" s="66"/>
      <c r="K292" s="57"/>
    </row>
    <row r="293" spans="1:11" s="46" customFormat="1" hidden="1">
      <c r="A293" s="52"/>
      <c r="B293" s="44" t="s">
        <v>95</v>
      </c>
      <c r="C293" s="44" t="s">
        <v>11</v>
      </c>
      <c r="D293" s="13">
        <v>0</v>
      </c>
      <c r="E293" s="70">
        <v>1100</v>
      </c>
      <c r="F293" s="45">
        <f t="shared" si="139"/>
        <v>0</v>
      </c>
      <c r="G293" s="43"/>
      <c r="H293" s="43"/>
      <c r="I293" s="43"/>
      <c r="J293" s="71"/>
      <c r="K293" s="60"/>
    </row>
    <row r="294" spans="1:11" hidden="1">
      <c r="A294" s="50" t="s">
        <v>98</v>
      </c>
      <c r="B294" s="13" t="s">
        <v>99</v>
      </c>
      <c r="C294" s="13" t="s">
        <v>11</v>
      </c>
      <c r="D294" s="13">
        <v>0</v>
      </c>
      <c r="E294" s="68">
        <v>3000</v>
      </c>
      <c r="F294" s="14">
        <f t="shared" si="139"/>
        <v>0</v>
      </c>
      <c r="G294" s="13"/>
      <c r="H294" s="13"/>
      <c r="I294" s="13">
        <f>F294+H294</f>
        <v>0</v>
      </c>
      <c r="J294" s="66"/>
      <c r="K294" s="57">
        <f>D294*J294</f>
        <v>0</v>
      </c>
    </row>
    <row r="295" spans="1:11">
      <c r="A295" s="50" t="s">
        <v>97</v>
      </c>
      <c r="B295" s="13" t="s">
        <v>125</v>
      </c>
      <c r="C295" s="13" t="s">
        <v>11</v>
      </c>
      <c r="D295" s="13">
        <v>1</v>
      </c>
      <c r="E295" s="68"/>
      <c r="F295" s="14">
        <f t="shared" si="139"/>
        <v>0</v>
      </c>
      <c r="G295" s="13"/>
      <c r="H295" s="13"/>
      <c r="I295" s="13">
        <f>F295+H295</f>
        <v>0</v>
      </c>
      <c r="J295" s="66"/>
      <c r="K295" s="57">
        <f>D295*J295</f>
        <v>0</v>
      </c>
    </row>
    <row r="296" spans="1:11" ht="26.25">
      <c r="A296" s="50"/>
      <c r="B296" s="64" t="s">
        <v>132</v>
      </c>
      <c r="C296" s="13" t="s">
        <v>16</v>
      </c>
      <c r="D296" s="13">
        <v>8</v>
      </c>
      <c r="E296" s="66"/>
      <c r="F296" s="14">
        <f t="shared" si="139"/>
        <v>0</v>
      </c>
      <c r="G296" s="13"/>
      <c r="H296" s="13"/>
      <c r="I296" s="13"/>
      <c r="J296" s="66"/>
      <c r="K296" s="57">
        <f>D296*J296</f>
        <v>0</v>
      </c>
    </row>
    <row r="297" spans="1:11" hidden="1">
      <c r="A297" s="50" t="s">
        <v>67</v>
      </c>
      <c r="B297" s="13" t="s">
        <v>80</v>
      </c>
      <c r="C297" s="13" t="s">
        <v>11</v>
      </c>
      <c r="D297" s="13">
        <v>0</v>
      </c>
      <c r="E297" s="66">
        <v>1000</v>
      </c>
      <c r="F297" s="14">
        <f t="shared" si="139"/>
        <v>0</v>
      </c>
      <c r="G297" s="13"/>
      <c r="H297" s="13"/>
      <c r="I297" s="13"/>
      <c r="J297" s="66">
        <v>1</v>
      </c>
      <c r="K297" s="57">
        <f>D297*J297</f>
        <v>0</v>
      </c>
    </row>
    <row r="298" spans="1:11" hidden="1">
      <c r="A298" s="50" t="s">
        <v>70</v>
      </c>
      <c r="B298" s="13" t="s">
        <v>55</v>
      </c>
      <c r="C298" s="13" t="s">
        <v>11</v>
      </c>
      <c r="D298" s="13">
        <v>0</v>
      </c>
      <c r="E298" s="66">
        <v>1300</v>
      </c>
      <c r="F298" s="14">
        <f t="shared" si="139"/>
        <v>0</v>
      </c>
      <c r="G298" s="13"/>
      <c r="H298" s="13"/>
      <c r="I298" s="13">
        <f>F298+H298</f>
        <v>0</v>
      </c>
      <c r="J298" s="66">
        <v>0.2</v>
      </c>
      <c r="K298" s="57">
        <f>D298*J298</f>
        <v>0</v>
      </c>
    </row>
    <row r="299" spans="1:11">
      <c r="A299" s="50"/>
      <c r="B299" s="13"/>
      <c r="C299" s="13"/>
      <c r="D299" s="13"/>
      <c r="E299" s="66"/>
      <c r="F299" s="14"/>
      <c r="G299" s="13"/>
      <c r="H299" s="13"/>
      <c r="I299" s="13"/>
      <c r="J299" s="66"/>
      <c r="K299" s="57"/>
    </row>
    <row r="300" spans="1:11" s="5" customFormat="1">
      <c r="A300" s="15" t="s">
        <v>106</v>
      </c>
      <c r="B300" s="16" t="s">
        <v>151</v>
      </c>
      <c r="C300" s="16"/>
      <c r="D300" s="16"/>
      <c r="E300" s="69"/>
      <c r="F300" s="17">
        <f>F301+F311</f>
        <v>0</v>
      </c>
      <c r="G300" s="16"/>
      <c r="H300" s="16"/>
      <c r="I300" s="16"/>
      <c r="J300" s="69"/>
      <c r="K300" s="58">
        <f>K301+K311</f>
        <v>0</v>
      </c>
    </row>
    <row r="301" spans="1:11" s="3" customFormat="1">
      <c r="A301" s="51" t="s">
        <v>65</v>
      </c>
      <c r="B301" s="18" t="s">
        <v>10</v>
      </c>
      <c r="C301" s="18"/>
      <c r="D301" s="18"/>
      <c r="E301" s="67"/>
      <c r="F301" s="19">
        <f>SUBTOTAL(109,F302:F310)</f>
        <v>0</v>
      </c>
      <c r="G301" s="18"/>
      <c r="H301" s="18"/>
      <c r="I301" s="18"/>
      <c r="J301" s="67"/>
      <c r="K301" s="59">
        <f>SUBTOTAL(109,K302:K310)</f>
        <v>0</v>
      </c>
    </row>
    <row r="302" spans="1:11" ht="52.5" customHeight="1">
      <c r="A302" s="50" t="s">
        <v>63</v>
      </c>
      <c r="B302" s="20" t="s">
        <v>158</v>
      </c>
      <c r="C302" s="13" t="s">
        <v>11</v>
      </c>
      <c r="D302" s="13">
        <v>1</v>
      </c>
      <c r="E302" s="66"/>
      <c r="F302" s="14">
        <f t="shared" ref="F302:F308" si="143">D302*E302</f>
        <v>0</v>
      </c>
      <c r="G302" s="13"/>
      <c r="H302" s="13">
        <f>D302*G302</f>
        <v>0</v>
      </c>
      <c r="I302" s="13">
        <f>F302+H302</f>
        <v>0</v>
      </c>
      <c r="J302" s="66"/>
      <c r="K302" s="57">
        <f>D302*J302</f>
        <v>0</v>
      </c>
    </row>
    <row r="303" spans="1:11">
      <c r="A303" s="50" t="s">
        <v>120</v>
      </c>
      <c r="B303" s="48" t="s">
        <v>88</v>
      </c>
      <c r="C303" s="13" t="s">
        <v>11</v>
      </c>
      <c r="D303" s="13">
        <v>1</v>
      </c>
      <c r="E303" s="66"/>
      <c r="F303" s="14">
        <f t="shared" si="143"/>
        <v>0</v>
      </c>
      <c r="G303" s="13"/>
      <c r="H303" s="13"/>
      <c r="I303" s="13"/>
      <c r="J303" s="66"/>
      <c r="K303" s="57">
        <f>D303*J303</f>
        <v>0</v>
      </c>
    </row>
    <row r="304" spans="1:11" hidden="1">
      <c r="A304" s="50" t="s">
        <v>89</v>
      </c>
      <c r="B304" s="48" t="s">
        <v>90</v>
      </c>
      <c r="C304" s="13" t="s">
        <v>11</v>
      </c>
      <c r="D304" s="13">
        <v>0</v>
      </c>
      <c r="E304" s="66">
        <v>4500</v>
      </c>
      <c r="F304" s="14">
        <f t="shared" si="143"/>
        <v>0</v>
      </c>
      <c r="G304" s="13"/>
      <c r="H304" s="13"/>
      <c r="I304" s="13"/>
      <c r="J304" s="66">
        <v>4</v>
      </c>
      <c r="K304" s="57">
        <f>D304*J304</f>
        <v>0</v>
      </c>
    </row>
    <row r="305" spans="1:11">
      <c r="A305" s="50" t="s">
        <v>75</v>
      </c>
      <c r="B305" s="48" t="s">
        <v>76</v>
      </c>
      <c r="C305" s="13" t="s">
        <v>11</v>
      </c>
      <c r="D305" s="13">
        <v>1</v>
      </c>
      <c r="E305" s="66"/>
      <c r="F305" s="14">
        <f t="shared" si="143"/>
        <v>0</v>
      </c>
      <c r="G305" s="13"/>
      <c r="H305" s="13"/>
      <c r="I305" s="13"/>
      <c r="J305" s="66"/>
      <c r="K305" s="57">
        <f>D305*J305</f>
        <v>0</v>
      </c>
    </row>
    <row r="306" spans="1:11">
      <c r="A306" s="50" t="s">
        <v>64</v>
      </c>
      <c r="B306" s="13" t="s">
        <v>60</v>
      </c>
      <c r="C306" s="13" t="s">
        <v>11</v>
      </c>
      <c r="D306" s="13">
        <v>1</v>
      </c>
      <c r="E306" s="66"/>
      <c r="F306" s="14">
        <f t="shared" si="143"/>
        <v>0</v>
      </c>
      <c r="G306" s="13"/>
      <c r="H306" s="13"/>
      <c r="I306" s="13">
        <f t="shared" ref="I306:I308" si="144">F306+H306</f>
        <v>0</v>
      </c>
      <c r="J306" s="66"/>
      <c r="K306" s="57">
        <f t="shared" ref="K306:K309" si="145">D306*J306</f>
        <v>0</v>
      </c>
    </row>
    <row r="307" spans="1:11" hidden="1">
      <c r="A307" s="50" t="s">
        <v>64</v>
      </c>
      <c r="B307" s="13" t="s">
        <v>54</v>
      </c>
      <c r="C307" s="13" t="s">
        <v>11</v>
      </c>
      <c r="D307" s="13">
        <v>0</v>
      </c>
      <c r="E307" s="66">
        <v>4500</v>
      </c>
      <c r="F307" s="14">
        <f t="shared" si="143"/>
        <v>0</v>
      </c>
      <c r="G307" s="13"/>
      <c r="H307" s="13"/>
      <c r="I307" s="13">
        <f t="shared" si="144"/>
        <v>0</v>
      </c>
      <c r="J307" s="66">
        <v>0.5</v>
      </c>
      <c r="K307" s="57">
        <f t="shared" si="145"/>
        <v>0</v>
      </c>
    </row>
    <row r="308" spans="1:11">
      <c r="A308" s="50" t="s">
        <v>66</v>
      </c>
      <c r="B308" s="13" t="s">
        <v>59</v>
      </c>
      <c r="C308" s="13" t="s">
        <v>11</v>
      </c>
      <c r="D308" s="13">
        <v>1</v>
      </c>
      <c r="E308" s="66"/>
      <c r="F308" s="14">
        <f t="shared" si="143"/>
        <v>0</v>
      </c>
      <c r="G308" s="13"/>
      <c r="H308" s="13"/>
      <c r="I308" s="13">
        <f t="shared" si="144"/>
        <v>0</v>
      </c>
      <c r="J308" s="66"/>
      <c r="K308" s="57">
        <f t="shared" si="145"/>
        <v>0</v>
      </c>
    </row>
    <row r="309" spans="1:11">
      <c r="A309" s="50" t="s">
        <v>121</v>
      </c>
      <c r="B309" s="20" t="s">
        <v>122</v>
      </c>
      <c r="C309" s="13" t="s">
        <v>21</v>
      </c>
      <c r="D309" s="13">
        <v>1</v>
      </c>
      <c r="E309" s="66"/>
      <c r="F309" s="14">
        <f>D309*E309</f>
        <v>0</v>
      </c>
      <c r="G309" s="13"/>
      <c r="H309" s="13"/>
      <c r="I309" s="13"/>
      <c r="J309" s="66"/>
      <c r="K309" s="57">
        <f t="shared" si="145"/>
        <v>0</v>
      </c>
    </row>
    <row r="310" spans="1:11">
      <c r="A310" s="50"/>
      <c r="B310" s="13" t="s">
        <v>123</v>
      </c>
      <c r="C310" s="13" t="s">
        <v>11</v>
      </c>
      <c r="D310" s="13">
        <f>2*2*5</f>
        <v>20</v>
      </c>
      <c r="E310" s="66"/>
      <c r="F310" s="14">
        <f t="shared" ref="F310" si="146">D310*E310</f>
        <v>0</v>
      </c>
      <c r="G310" s="13"/>
      <c r="H310" s="13"/>
      <c r="I310" s="13">
        <f t="shared" ref="I310" si="147">F310+H310</f>
        <v>0</v>
      </c>
      <c r="J310" s="66"/>
      <c r="K310" s="57">
        <f t="shared" ref="K310" si="148">D310*J310</f>
        <v>0</v>
      </c>
    </row>
    <row r="311" spans="1:11" s="3" customFormat="1">
      <c r="A311" s="51"/>
      <c r="B311" s="18" t="s">
        <v>14</v>
      </c>
      <c r="C311" s="18"/>
      <c r="D311" s="18"/>
      <c r="E311" s="67"/>
      <c r="F311" s="19">
        <f>SUBTOTAL(109,F312:F329)</f>
        <v>0</v>
      </c>
      <c r="G311" s="18"/>
      <c r="H311" s="18"/>
      <c r="I311" s="18"/>
      <c r="J311" s="67"/>
      <c r="K311" s="59">
        <f>SUBTOTAL(109,K312:K329)</f>
        <v>0</v>
      </c>
    </row>
    <row r="312" spans="1:11">
      <c r="A312" s="50"/>
      <c r="B312" s="13" t="s">
        <v>126</v>
      </c>
      <c r="C312" s="13" t="s">
        <v>16</v>
      </c>
      <c r="D312" s="13">
        <v>1.5</v>
      </c>
      <c r="E312" s="66"/>
      <c r="F312" s="14">
        <f t="shared" ref="F312:F313" si="149">D312*E312</f>
        <v>0</v>
      </c>
      <c r="G312" s="13"/>
      <c r="H312" s="13"/>
      <c r="I312" s="13">
        <f t="shared" ref="I312:I313" si="150">F312+H312</f>
        <v>0</v>
      </c>
      <c r="J312" s="66"/>
      <c r="K312" s="57">
        <f t="shared" ref="K312:K313" si="151">D312*J312</f>
        <v>0</v>
      </c>
    </row>
    <row r="313" spans="1:11" hidden="1">
      <c r="A313" s="50"/>
      <c r="B313" s="13" t="s">
        <v>92</v>
      </c>
      <c r="C313" s="13" t="s">
        <v>16</v>
      </c>
      <c r="D313" s="13">
        <v>0</v>
      </c>
      <c r="E313" s="66">
        <v>550</v>
      </c>
      <c r="F313" s="14">
        <f t="shared" si="149"/>
        <v>0</v>
      </c>
      <c r="G313" s="13"/>
      <c r="H313" s="13"/>
      <c r="I313" s="13">
        <f t="shared" si="150"/>
        <v>0</v>
      </c>
      <c r="J313" s="66">
        <v>3.2</v>
      </c>
      <c r="K313" s="57">
        <f t="shared" si="151"/>
        <v>0</v>
      </c>
    </row>
    <row r="314" spans="1:11">
      <c r="A314" s="50"/>
      <c r="B314" s="21" t="s">
        <v>124</v>
      </c>
      <c r="C314" s="21" t="s">
        <v>18</v>
      </c>
      <c r="D314" s="47">
        <f>+D312*PI()*0.25</f>
        <v>1.1780972450961724</v>
      </c>
      <c r="E314" s="68"/>
      <c r="F314" s="14">
        <f>D314*E314</f>
        <v>0</v>
      </c>
      <c r="G314" s="13"/>
      <c r="H314" s="13"/>
      <c r="I314" s="22">
        <f>F314+H314</f>
        <v>0</v>
      </c>
      <c r="J314" s="66"/>
      <c r="K314" s="57">
        <f>D314*J314</f>
        <v>0</v>
      </c>
    </row>
    <row r="315" spans="1:11" hidden="1">
      <c r="A315" s="50"/>
      <c r="B315" s="13" t="s">
        <v>129</v>
      </c>
      <c r="C315" s="13" t="s">
        <v>16</v>
      </c>
      <c r="D315" s="13">
        <v>0</v>
      </c>
      <c r="E315" s="66">
        <v>600</v>
      </c>
      <c r="F315" s="14">
        <f t="shared" ref="F315:F329" si="152">D315*E315</f>
        <v>0</v>
      </c>
      <c r="G315" s="13"/>
      <c r="H315" s="13"/>
      <c r="I315" s="13">
        <f t="shared" ref="I315:I317" si="153">F315+H315</f>
        <v>0</v>
      </c>
      <c r="J315" s="66">
        <v>3.2</v>
      </c>
      <c r="K315" s="57">
        <f t="shared" ref="K315" si="154">D315*J315</f>
        <v>0</v>
      </c>
    </row>
    <row r="316" spans="1:11" hidden="1">
      <c r="A316" s="50"/>
      <c r="B316" s="13" t="s">
        <v>56</v>
      </c>
      <c r="C316" s="13" t="s">
        <v>11</v>
      </c>
      <c r="D316" s="13">
        <v>0</v>
      </c>
      <c r="E316" s="66">
        <v>550</v>
      </c>
      <c r="F316" s="14">
        <f t="shared" si="152"/>
        <v>0</v>
      </c>
      <c r="G316" s="13"/>
      <c r="H316" s="13"/>
      <c r="I316" s="13">
        <f t="shared" si="153"/>
        <v>0</v>
      </c>
      <c r="J316" s="66">
        <v>2</v>
      </c>
      <c r="K316" s="57">
        <f>D316*J316</f>
        <v>0</v>
      </c>
    </row>
    <row r="317" spans="1:11" hidden="1">
      <c r="A317" s="50"/>
      <c r="B317" s="13" t="s">
        <v>57</v>
      </c>
      <c r="C317" s="13" t="s">
        <v>11</v>
      </c>
      <c r="D317" s="13">
        <v>0</v>
      </c>
      <c r="E317" s="66">
        <v>900</v>
      </c>
      <c r="F317" s="14">
        <f t="shared" si="152"/>
        <v>0</v>
      </c>
      <c r="G317" s="13"/>
      <c r="H317" s="13"/>
      <c r="I317" s="13">
        <f t="shared" si="153"/>
        <v>0</v>
      </c>
      <c r="J317" s="66">
        <v>2.8</v>
      </c>
      <c r="K317" s="57">
        <f>D317*J317</f>
        <v>0</v>
      </c>
    </row>
    <row r="318" spans="1:11" hidden="1">
      <c r="A318" s="50"/>
      <c r="B318" s="13" t="s">
        <v>58</v>
      </c>
      <c r="C318" s="13" t="s">
        <v>11</v>
      </c>
      <c r="D318" s="13">
        <v>0</v>
      </c>
      <c r="E318" s="66">
        <v>550</v>
      </c>
      <c r="F318" s="14">
        <f t="shared" si="152"/>
        <v>0</v>
      </c>
      <c r="G318" s="13"/>
      <c r="H318" s="13"/>
      <c r="I318" s="13"/>
      <c r="J318" s="66"/>
      <c r="K318" s="57"/>
    </row>
    <row r="319" spans="1:11">
      <c r="A319" s="50"/>
      <c r="B319" s="13" t="s">
        <v>94</v>
      </c>
      <c r="C319" s="13" t="s">
        <v>16</v>
      </c>
      <c r="D319" s="13">
        <v>16</v>
      </c>
      <c r="E319" s="68"/>
      <c r="F319" s="14">
        <f t="shared" si="152"/>
        <v>0</v>
      </c>
      <c r="G319" s="13"/>
      <c r="H319" s="13"/>
      <c r="I319" s="13">
        <f>F319+H319</f>
        <v>0</v>
      </c>
      <c r="J319" s="66"/>
      <c r="K319" s="57">
        <f t="shared" ref="K319" si="155">D319*J319</f>
        <v>0</v>
      </c>
    </row>
    <row r="320" spans="1:11" hidden="1">
      <c r="A320" s="50"/>
      <c r="B320" s="13" t="s">
        <v>127</v>
      </c>
      <c r="C320" s="13" t="s">
        <v>16</v>
      </c>
      <c r="D320" s="13">
        <v>0</v>
      </c>
      <c r="E320" s="68">
        <v>400</v>
      </c>
      <c r="F320" s="14">
        <f t="shared" si="152"/>
        <v>0</v>
      </c>
      <c r="G320" s="13"/>
      <c r="H320" s="13"/>
      <c r="I320" s="13">
        <f>F320+H320</f>
        <v>0</v>
      </c>
      <c r="J320" s="66"/>
      <c r="K320" s="57"/>
    </row>
    <row r="321" spans="1:11" hidden="1">
      <c r="A321" s="50"/>
      <c r="B321" s="13" t="s">
        <v>93</v>
      </c>
      <c r="C321" s="13" t="s">
        <v>16</v>
      </c>
      <c r="D321" s="13">
        <v>0</v>
      </c>
      <c r="E321" s="68">
        <v>350</v>
      </c>
      <c r="F321" s="14">
        <f t="shared" si="152"/>
        <v>0</v>
      </c>
      <c r="G321" s="13"/>
      <c r="H321" s="13"/>
      <c r="I321" s="13">
        <f>F321+H321</f>
        <v>0</v>
      </c>
      <c r="J321" s="66"/>
      <c r="K321" s="57"/>
    </row>
    <row r="322" spans="1:11" s="46" customFormat="1" hidden="1">
      <c r="A322" s="52"/>
      <c r="B322" s="44" t="s">
        <v>95</v>
      </c>
      <c r="C322" s="44" t="s">
        <v>11</v>
      </c>
      <c r="D322" s="13">
        <v>0</v>
      </c>
      <c r="E322" s="70">
        <v>1100</v>
      </c>
      <c r="F322" s="45">
        <f t="shared" si="152"/>
        <v>0</v>
      </c>
      <c r="G322" s="43"/>
      <c r="H322" s="43"/>
      <c r="I322" s="43"/>
      <c r="J322" s="71"/>
      <c r="K322" s="60"/>
    </row>
    <row r="323" spans="1:11">
      <c r="A323" s="50" t="s">
        <v>98</v>
      </c>
      <c r="B323" s="13" t="s">
        <v>99</v>
      </c>
      <c r="C323" s="13" t="s">
        <v>11</v>
      </c>
      <c r="D323" s="13">
        <v>1</v>
      </c>
      <c r="E323" s="68"/>
      <c r="F323" s="14">
        <f t="shared" si="152"/>
        <v>0</v>
      </c>
      <c r="G323" s="13"/>
      <c r="H323" s="13"/>
      <c r="I323" s="13">
        <f>F323+H323</f>
        <v>0</v>
      </c>
      <c r="J323" s="66"/>
      <c r="K323" s="57">
        <f>D323*J323</f>
        <v>0</v>
      </c>
    </row>
    <row r="324" spans="1:11" hidden="1">
      <c r="A324" s="50" t="s">
        <v>97</v>
      </c>
      <c r="B324" s="13" t="s">
        <v>125</v>
      </c>
      <c r="C324" s="13" t="s">
        <v>11</v>
      </c>
      <c r="D324" s="13">
        <v>0</v>
      </c>
      <c r="E324" s="68">
        <v>3000</v>
      </c>
      <c r="F324" s="14">
        <f t="shared" si="152"/>
        <v>0</v>
      </c>
      <c r="G324" s="13"/>
      <c r="H324" s="13"/>
      <c r="I324" s="13">
        <f>F324+H324</f>
        <v>0</v>
      </c>
      <c r="J324" s="66"/>
      <c r="K324" s="57">
        <f>D324*J324</f>
        <v>0</v>
      </c>
    </row>
    <row r="325" spans="1:11" ht="26.25" hidden="1">
      <c r="A325" s="50"/>
      <c r="B325" s="64" t="s">
        <v>128</v>
      </c>
      <c r="C325" s="13" t="s">
        <v>16</v>
      </c>
      <c r="D325" s="13">
        <v>0</v>
      </c>
      <c r="E325" s="66">
        <v>1500</v>
      </c>
      <c r="F325" s="14">
        <f t="shared" si="152"/>
        <v>0</v>
      </c>
      <c r="G325" s="13"/>
      <c r="H325" s="13"/>
      <c r="I325" s="13"/>
      <c r="J325" s="66"/>
      <c r="K325" s="57">
        <f>D325*J325</f>
        <v>0</v>
      </c>
    </row>
    <row r="326" spans="1:11">
      <c r="A326" s="50"/>
      <c r="B326" s="64" t="s">
        <v>133</v>
      </c>
      <c r="C326" s="13" t="s">
        <v>11</v>
      </c>
      <c r="D326" s="13">
        <v>2</v>
      </c>
      <c r="E326" s="66"/>
      <c r="F326" s="14">
        <f t="shared" si="152"/>
        <v>0</v>
      </c>
      <c r="G326" s="13"/>
      <c r="H326" s="13"/>
      <c r="I326" s="13"/>
      <c r="J326" s="66"/>
      <c r="K326" s="57"/>
    </row>
    <row r="327" spans="1:11">
      <c r="A327" s="50"/>
      <c r="B327" s="64" t="s">
        <v>134</v>
      </c>
      <c r="C327" s="13" t="s">
        <v>11</v>
      </c>
      <c r="D327" s="13">
        <v>2</v>
      </c>
      <c r="E327" s="66"/>
      <c r="F327" s="14">
        <f t="shared" si="152"/>
        <v>0</v>
      </c>
      <c r="G327" s="13"/>
      <c r="H327" s="13"/>
      <c r="I327" s="13"/>
      <c r="J327" s="66"/>
      <c r="K327" s="57"/>
    </row>
    <row r="328" spans="1:11" hidden="1">
      <c r="A328" s="50" t="s">
        <v>67</v>
      </c>
      <c r="B328" s="13" t="s">
        <v>80</v>
      </c>
      <c r="C328" s="13" t="s">
        <v>11</v>
      </c>
      <c r="D328" s="13">
        <v>0</v>
      </c>
      <c r="E328" s="66">
        <v>1000</v>
      </c>
      <c r="F328" s="14">
        <f t="shared" si="152"/>
        <v>0</v>
      </c>
      <c r="G328" s="13"/>
      <c r="H328" s="13"/>
      <c r="I328" s="13"/>
      <c r="J328" s="66">
        <v>1</v>
      </c>
      <c r="K328" s="57">
        <f>D328*J328</f>
        <v>0</v>
      </c>
    </row>
    <row r="329" spans="1:11" hidden="1">
      <c r="A329" s="50" t="s">
        <v>70</v>
      </c>
      <c r="B329" s="13" t="s">
        <v>55</v>
      </c>
      <c r="C329" s="13" t="s">
        <v>11</v>
      </c>
      <c r="D329" s="13">
        <v>0</v>
      </c>
      <c r="E329" s="66">
        <v>1300</v>
      </c>
      <c r="F329" s="14">
        <f t="shared" si="152"/>
        <v>0</v>
      </c>
      <c r="G329" s="13"/>
      <c r="H329" s="13"/>
      <c r="I329" s="13">
        <f>F329+H329</f>
        <v>0</v>
      </c>
      <c r="J329" s="66">
        <v>0.2</v>
      </c>
      <c r="K329" s="57">
        <f>D329*J329</f>
        <v>0</v>
      </c>
    </row>
    <row r="330" spans="1:11">
      <c r="A330" s="50"/>
      <c r="B330" s="13"/>
      <c r="C330" s="13"/>
      <c r="D330" s="13"/>
      <c r="E330" s="66"/>
      <c r="F330" s="14"/>
      <c r="G330" s="13"/>
      <c r="H330" s="13"/>
      <c r="I330" s="13"/>
      <c r="J330" s="66"/>
      <c r="K330" s="57"/>
    </row>
    <row r="331" spans="1:11" s="5" customFormat="1">
      <c r="A331" s="15" t="s">
        <v>83</v>
      </c>
      <c r="B331" s="16" t="s">
        <v>81</v>
      </c>
      <c r="C331" s="16"/>
      <c r="D331" s="16"/>
      <c r="E331" s="69"/>
      <c r="F331" s="17">
        <f>F332+F347+F350+F354+F357</f>
        <v>0</v>
      </c>
      <c r="G331" s="16"/>
      <c r="H331" s="16"/>
      <c r="I331" s="16"/>
      <c r="J331" s="69"/>
      <c r="K331" s="58">
        <f>K332+K347+K350+K354+K357</f>
        <v>0</v>
      </c>
    </row>
    <row r="332" spans="1:11" s="3" customFormat="1">
      <c r="A332" s="51"/>
      <c r="B332" s="18" t="s">
        <v>15</v>
      </c>
      <c r="C332" s="18"/>
      <c r="D332" s="18"/>
      <c r="E332" s="67"/>
      <c r="F332" s="19">
        <f>SUBTOTAL(109,F333:F346)</f>
        <v>0</v>
      </c>
      <c r="G332" s="18"/>
      <c r="H332" s="18"/>
      <c r="I332" s="18"/>
      <c r="J332" s="67"/>
      <c r="K332" s="59">
        <f>SUBTOTAL(109,K333:K346)</f>
        <v>0</v>
      </c>
    </row>
    <row r="333" spans="1:11">
      <c r="A333" s="50" t="s">
        <v>73</v>
      </c>
      <c r="B333" s="21" t="s">
        <v>107</v>
      </c>
      <c r="C333" s="13" t="s">
        <v>11</v>
      </c>
      <c r="D333" s="13">
        <f>11*2</f>
        <v>22</v>
      </c>
      <c r="E333" s="66"/>
      <c r="F333" s="14">
        <f t="shared" ref="F333:F338" si="156">D333*E333</f>
        <v>0</v>
      </c>
      <c r="G333" s="13"/>
      <c r="H333" s="13"/>
      <c r="I333" s="13">
        <f t="shared" ref="I333:I341" si="157">F333+H333</f>
        <v>0</v>
      </c>
      <c r="J333" s="66"/>
      <c r="K333" s="57">
        <f t="shared" ref="K333:K341" si="158">D333*J333</f>
        <v>0</v>
      </c>
    </row>
    <row r="334" spans="1:11">
      <c r="A334" s="50" t="s">
        <v>74</v>
      </c>
      <c r="B334" s="21" t="s">
        <v>135</v>
      </c>
      <c r="C334" s="13" t="s">
        <v>11</v>
      </c>
      <c r="D334" s="13">
        <v>2</v>
      </c>
      <c r="E334" s="66"/>
      <c r="F334" s="14">
        <f t="shared" si="156"/>
        <v>0</v>
      </c>
      <c r="G334" s="13"/>
      <c r="H334" s="13"/>
      <c r="I334" s="13">
        <f t="shared" ref="I334" si="159">F334+H334</f>
        <v>0</v>
      </c>
      <c r="J334" s="66"/>
      <c r="K334" s="57">
        <f t="shared" ref="K334:K337" si="160">D334*J334</f>
        <v>0</v>
      </c>
    </row>
    <row r="335" spans="1:11" hidden="1">
      <c r="A335" s="50"/>
      <c r="B335" s="21" t="s">
        <v>108</v>
      </c>
      <c r="C335" s="13" t="s">
        <v>11</v>
      </c>
      <c r="D335" s="13">
        <v>0</v>
      </c>
      <c r="E335" s="66">
        <v>5000</v>
      </c>
      <c r="F335" s="14">
        <f t="shared" si="156"/>
        <v>0</v>
      </c>
      <c r="G335" s="13"/>
      <c r="H335" s="13"/>
      <c r="I335" s="13"/>
      <c r="J335" s="66"/>
      <c r="K335" s="57">
        <f t="shared" si="160"/>
        <v>0</v>
      </c>
    </row>
    <row r="336" spans="1:11" hidden="1">
      <c r="A336" s="50"/>
      <c r="B336" s="21" t="s">
        <v>109</v>
      </c>
      <c r="C336" s="13" t="s">
        <v>11</v>
      </c>
      <c r="D336" s="13">
        <v>0</v>
      </c>
      <c r="E336" s="66">
        <v>4500</v>
      </c>
      <c r="F336" s="14">
        <f t="shared" si="156"/>
        <v>0</v>
      </c>
      <c r="G336" s="13"/>
      <c r="H336" s="13"/>
      <c r="I336" s="13"/>
      <c r="J336" s="66"/>
      <c r="K336" s="57">
        <f t="shared" si="160"/>
        <v>0</v>
      </c>
    </row>
    <row r="337" spans="1:11" hidden="1">
      <c r="A337" s="50"/>
      <c r="B337" s="21" t="s">
        <v>69</v>
      </c>
      <c r="C337" s="13" t="s">
        <v>11</v>
      </c>
      <c r="D337" s="13">
        <v>0</v>
      </c>
      <c r="E337" s="66">
        <v>4000</v>
      </c>
      <c r="F337" s="14">
        <f t="shared" si="156"/>
        <v>0</v>
      </c>
      <c r="G337" s="13"/>
      <c r="H337" s="13"/>
      <c r="I337" s="13">
        <f t="shared" si="157"/>
        <v>0</v>
      </c>
      <c r="J337" s="66"/>
      <c r="K337" s="57">
        <f t="shared" si="160"/>
        <v>0</v>
      </c>
    </row>
    <row r="338" spans="1:11" hidden="1">
      <c r="A338" s="50"/>
      <c r="B338" s="21" t="s">
        <v>68</v>
      </c>
      <c r="C338" s="13" t="s">
        <v>11</v>
      </c>
      <c r="D338" s="13">
        <v>0</v>
      </c>
      <c r="E338" s="66">
        <v>6000</v>
      </c>
      <c r="F338" s="14">
        <f t="shared" si="156"/>
        <v>0</v>
      </c>
      <c r="G338" s="13"/>
      <c r="H338" s="13"/>
      <c r="I338" s="13">
        <f t="shared" si="157"/>
        <v>0</v>
      </c>
      <c r="J338" s="66"/>
      <c r="K338" s="57">
        <f t="shared" si="158"/>
        <v>0</v>
      </c>
    </row>
    <row r="339" spans="1:11" ht="26.25">
      <c r="A339" s="50" t="s">
        <v>91</v>
      </c>
      <c r="B339" s="64" t="s">
        <v>136</v>
      </c>
      <c r="C339" s="13" t="s">
        <v>11</v>
      </c>
      <c r="D339" s="13">
        <f>11-4</f>
        <v>7</v>
      </c>
      <c r="E339" s="66"/>
      <c r="F339" s="14">
        <f t="shared" ref="F339" si="161">D339*E339</f>
        <v>0</v>
      </c>
      <c r="G339" s="13"/>
      <c r="H339" s="13"/>
      <c r="I339" s="13">
        <f t="shared" ref="I339" si="162">F339+H339</f>
        <v>0</v>
      </c>
      <c r="J339" s="66"/>
      <c r="K339" s="57">
        <f t="shared" ref="K339" si="163">D339*J339</f>
        <v>0</v>
      </c>
    </row>
    <row r="340" spans="1:11" ht="26.25">
      <c r="A340" s="50" t="s">
        <v>96</v>
      </c>
      <c r="B340" s="64" t="s">
        <v>139</v>
      </c>
      <c r="C340" s="13" t="s">
        <v>18</v>
      </c>
      <c r="D340" s="13">
        <v>100</v>
      </c>
      <c r="E340" s="66"/>
      <c r="F340" s="14">
        <f t="shared" ref="F340:F341" si="164">D340*E340</f>
        <v>0</v>
      </c>
      <c r="G340" s="13"/>
      <c r="H340" s="13"/>
      <c r="I340" s="13">
        <f t="shared" si="157"/>
        <v>0</v>
      </c>
      <c r="J340" s="66"/>
      <c r="K340" s="57">
        <f t="shared" si="158"/>
        <v>0</v>
      </c>
    </row>
    <row r="341" spans="1:11" hidden="1">
      <c r="A341" s="50" t="s">
        <v>110</v>
      </c>
      <c r="B341" s="21" t="s">
        <v>112</v>
      </c>
      <c r="C341" s="13" t="s">
        <v>11</v>
      </c>
      <c r="D341" s="13">
        <v>0</v>
      </c>
      <c r="E341" s="66">
        <v>2000</v>
      </c>
      <c r="F341" s="14">
        <f t="shared" si="164"/>
        <v>0</v>
      </c>
      <c r="G341" s="13"/>
      <c r="H341" s="13"/>
      <c r="I341" s="13">
        <f t="shared" si="157"/>
        <v>0</v>
      </c>
      <c r="J341" s="66"/>
      <c r="K341" s="57">
        <f t="shared" si="158"/>
        <v>0</v>
      </c>
    </row>
    <row r="342" spans="1:11" hidden="1">
      <c r="A342" s="50" t="s">
        <v>111</v>
      </c>
      <c r="B342" s="21" t="s">
        <v>113</v>
      </c>
      <c r="C342" s="13" t="s">
        <v>11</v>
      </c>
      <c r="D342" s="13">
        <v>0</v>
      </c>
      <c r="E342" s="66">
        <v>2000</v>
      </c>
      <c r="F342" s="14">
        <f t="shared" ref="F342" si="165">D342*E342</f>
        <v>0</v>
      </c>
      <c r="G342" s="13"/>
      <c r="H342" s="13"/>
      <c r="I342" s="13">
        <f t="shared" ref="I342:I344" si="166">F342+H342</f>
        <v>0</v>
      </c>
      <c r="J342" s="66"/>
      <c r="K342" s="57">
        <f t="shared" ref="K342:K346" si="167">D342*J342</f>
        <v>0</v>
      </c>
    </row>
    <row r="343" spans="1:11">
      <c r="A343" s="50"/>
      <c r="B343" s="21" t="s">
        <v>161</v>
      </c>
      <c r="C343" s="13" t="s">
        <v>21</v>
      </c>
      <c r="D343" s="13">
        <v>1</v>
      </c>
      <c r="E343" s="66"/>
      <c r="F343" s="14">
        <f>D343*E343</f>
        <v>0</v>
      </c>
      <c r="G343" s="13"/>
      <c r="H343" s="13"/>
      <c r="I343" s="13">
        <f t="shared" si="166"/>
        <v>0</v>
      </c>
      <c r="J343" s="66"/>
      <c r="K343" s="57">
        <f t="shared" si="167"/>
        <v>0</v>
      </c>
    </row>
    <row r="344" spans="1:11">
      <c r="A344" s="50"/>
      <c r="B344" s="21" t="s">
        <v>162</v>
      </c>
      <c r="C344" s="13" t="s">
        <v>21</v>
      </c>
      <c r="D344" s="13">
        <v>1</v>
      </c>
      <c r="E344" s="66"/>
      <c r="F344" s="14">
        <f>D344*E344</f>
        <v>0</v>
      </c>
      <c r="G344" s="13"/>
      <c r="H344" s="13"/>
      <c r="I344" s="13">
        <f t="shared" si="166"/>
        <v>0</v>
      </c>
      <c r="J344" s="66"/>
      <c r="K344" s="57">
        <f t="shared" si="167"/>
        <v>0</v>
      </c>
    </row>
    <row r="345" spans="1:11" ht="27.75" customHeight="1">
      <c r="A345" s="50"/>
      <c r="B345" s="65" t="s">
        <v>163</v>
      </c>
      <c r="C345" s="13" t="s">
        <v>21</v>
      </c>
      <c r="D345" s="13">
        <v>1</v>
      </c>
      <c r="E345" s="66"/>
      <c r="F345" s="14">
        <f>E345*D345</f>
        <v>0</v>
      </c>
      <c r="G345" s="13"/>
      <c r="H345" s="13"/>
      <c r="I345" s="13"/>
      <c r="J345" s="66"/>
      <c r="K345" s="57">
        <f t="shared" si="167"/>
        <v>0</v>
      </c>
    </row>
    <row r="346" spans="1:11">
      <c r="A346" s="50"/>
      <c r="B346" s="21" t="s">
        <v>118</v>
      </c>
      <c r="C346" s="13" t="s">
        <v>21</v>
      </c>
      <c r="D346" s="13">
        <v>1</v>
      </c>
      <c r="E346" s="66"/>
      <c r="F346" s="14">
        <f>D346*E346</f>
        <v>0</v>
      </c>
      <c r="G346" s="13"/>
      <c r="H346" s="13"/>
      <c r="I346" s="13"/>
      <c r="J346" s="66"/>
      <c r="K346" s="57">
        <f t="shared" si="167"/>
        <v>0</v>
      </c>
    </row>
    <row r="347" spans="1:11" s="3" customFormat="1">
      <c r="A347" s="51"/>
      <c r="B347" s="18" t="s">
        <v>23</v>
      </c>
      <c r="C347" s="18"/>
      <c r="D347" s="18"/>
      <c r="E347" s="67"/>
      <c r="F347" s="19">
        <f>SUBTOTAL(109,F348:F349)</f>
        <v>0</v>
      </c>
      <c r="G347" s="18"/>
      <c r="H347" s="18"/>
      <c r="I347" s="18"/>
      <c r="J347" s="67"/>
      <c r="K347" s="59">
        <f>SUBTOTAL(109,K348:K349)</f>
        <v>0</v>
      </c>
    </row>
    <row r="348" spans="1:11" s="2" customFormat="1">
      <c r="A348" s="53"/>
      <c r="B348" s="21" t="s">
        <v>26</v>
      </c>
      <c r="C348" s="21" t="s">
        <v>25</v>
      </c>
      <c r="D348" s="21">
        <v>11</v>
      </c>
      <c r="E348" s="68"/>
      <c r="F348" s="23">
        <f>D348*E348</f>
        <v>0</v>
      </c>
      <c r="G348" s="21"/>
      <c r="H348" s="21"/>
      <c r="I348" s="21">
        <f>F348+H348</f>
        <v>0</v>
      </c>
      <c r="J348" s="68"/>
      <c r="K348" s="61">
        <f>D348*J348</f>
        <v>0</v>
      </c>
    </row>
    <row r="349" spans="1:11" s="2" customFormat="1">
      <c r="A349" s="53"/>
      <c r="B349" s="21" t="s">
        <v>24</v>
      </c>
      <c r="C349" s="21" t="s">
        <v>25</v>
      </c>
      <c r="D349" s="21">
        <v>11</v>
      </c>
      <c r="E349" s="68"/>
      <c r="F349" s="23">
        <f>D349*E349</f>
        <v>0</v>
      </c>
      <c r="G349" s="21"/>
      <c r="H349" s="21"/>
      <c r="I349" s="21">
        <f>F349+H349</f>
        <v>0</v>
      </c>
      <c r="J349" s="68"/>
      <c r="K349" s="61">
        <f>D349*J349</f>
        <v>0</v>
      </c>
    </row>
    <row r="350" spans="1:11" s="3" customFormat="1">
      <c r="A350" s="51"/>
      <c r="B350" s="18" t="s">
        <v>17</v>
      </c>
      <c r="C350" s="18"/>
      <c r="D350" s="18"/>
      <c r="E350" s="67"/>
      <c r="F350" s="19">
        <f>SUBTOTAL(109,F351:F353)</f>
        <v>0</v>
      </c>
      <c r="G350" s="18"/>
      <c r="H350" s="18"/>
      <c r="I350" s="18"/>
      <c r="J350" s="67"/>
      <c r="K350" s="59">
        <f>SUBTOTAL(109,K351:K353)</f>
        <v>0</v>
      </c>
    </row>
    <row r="351" spans="1:11">
      <c r="A351" s="50"/>
      <c r="B351" s="13" t="s">
        <v>137</v>
      </c>
      <c r="C351" s="13" t="s">
        <v>21</v>
      </c>
      <c r="D351" s="13">
        <v>1</v>
      </c>
      <c r="E351" s="66"/>
      <c r="F351" s="14">
        <f>D351*E351</f>
        <v>0</v>
      </c>
      <c r="G351" s="13"/>
      <c r="H351" s="13"/>
      <c r="I351" s="13"/>
      <c r="J351" s="66"/>
      <c r="K351" s="57">
        <f>D351*J351</f>
        <v>0</v>
      </c>
    </row>
    <row r="352" spans="1:11" hidden="1">
      <c r="A352" s="50" t="s">
        <v>71</v>
      </c>
      <c r="B352" s="13" t="s">
        <v>61</v>
      </c>
      <c r="C352" s="13" t="s">
        <v>21</v>
      </c>
      <c r="D352" s="13">
        <v>0</v>
      </c>
      <c r="E352" s="66">
        <v>4000</v>
      </c>
      <c r="F352" s="14">
        <f>D352*E352</f>
        <v>0</v>
      </c>
      <c r="G352" s="13"/>
      <c r="H352" s="13"/>
      <c r="I352" s="13">
        <f>F352+H352</f>
        <v>0</v>
      </c>
      <c r="J352" s="66"/>
      <c r="K352" s="57">
        <f>D352*J352</f>
        <v>0</v>
      </c>
    </row>
    <row r="353" spans="1:11" hidden="1">
      <c r="A353" s="50" t="s">
        <v>72</v>
      </c>
      <c r="B353" s="13" t="s">
        <v>62</v>
      </c>
      <c r="C353" s="13" t="s">
        <v>21</v>
      </c>
      <c r="D353" s="13">
        <v>0</v>
      </c>
      <c r="E353" s="66">
        <v>2000</v>
      </c>
      <c r="F353" s="14">
        <f>D353*E353</f>
        <v>0</v>
      </c>
      <c r="G353" s="13"/>
      <c r="H353" s="13"/>
      <c r="I353" s="13">
        <f>F353+H353</f>
        <v>0</v>
      </c>
      <c r="J353" s="66"/>
      <c r="K353" s="57">
        <f>D353*J353</f>
        <v>0</v>
      </c>
    </row>
    <row r="354" spans="1:11" s="3" customFormat="1">
      <c r="A354" s="51"/>
      <c r="B354" s="18" t="s">
        <v>22</v>
      </c>
      <c r="C354" s="18"/>
      <c r="D354" s="18"/>
      <c r="E354" s="67"/>
      <c r="F354" s="19">
        <f>SUBTOTAL(109,F355:F356)</f>
        <v>0</v>
      </c>
      <c r="G354" s="18"/>
      <c r="H354" s="18"/>
      <c r="I354" s="18"/>
      <c r="J354" s="67"/>
      <c r="K354" s="59">
        <f>SUBTOTAL(109,K355:K356)</f>
        <v>0</v>
      </c>
    </row>
    <row r="355" spans="1:11">
      <c r="A355" s="50"/>
      <c r="B355" s="13" t="s">
        <v>79</v>
      </c>
      <c r="C355" s="13" t="s">
        <v>21</v>
      </c>
      <c r="D355" s="13">
        <v>11</v>
      </c>
      <c r="E355" s="66"/>
      <c r="F355" s="14">
        <f>D355*E355</f>
        <v>0</v>
      </c>
      <c r="G355" s="13"/>
      <c r="H355" s="13"/>
      <c r="I355" s="13">
        <f>F355+H355</f>
        <v>0</v>
      </c>
      <c r="J355" s="66"/>
      <c r="K355" s="57">
        <f>D355*J355</f>
        <v>0</v>
      </c>
    </row>
    <row r="356" spans="1:11">
      <c r="A356" s="50"/>
      <c r="B356" s="13" t="s">
        <v>138</v>
      </c>
      <c r="C356" s="13" t="s">
        <v>21</v>
      </c>
      <c r="D356" s="13">
        <v>1</v>
      </c>
      <c r="E356" s="66"/>
      <c r="F356" s="14">
        <f>D356*E356</f>
        <v>0</v>
      </c>
      <c r="G356" s="13"/>
      <c r="H356" s="13"/>
      <c r="I356" s="13">
        <f>F356+H356</f>
        <v>0</v>
      </c>
      <c r="J356" s="66"/>
      <c r="K356" s="57">
        <f>D356*J356</f>
        <v>0</v>
      </c>
    </row>
    <row r="357" spans="1:11" s="3" customFormat="1">
      <c r="A357" s="51"/>
      <c r="B357" s="18" t="s">
        <v>19</v>
      </c>
      <c r="C357" s="18"/>
      <c r="D357" s="18"/>
      <c r="E357" s="67"/>
      <c r="F357" s="19">
        <f>SUBTOTAL(109,F358:F361)</f>
        <v>0</v>
      </c>
      <c r="G357" s="18"/>
      <c r="H357" s="18"/>
      <c r="I357" s="18"/>
      <c r="J357" s="67"/>
      <c r="K357" s="59">
        <f>SUBTOTAL(109,K358:K361)</f>
        <v>0</v>
      </c>
    </row>
    <row r="358" spans="1:11">
      <c r="A358" s="50"/>
      <c r="B358" s="13" t="s">
        <v>20</v>
      </c>
      <c r="C358" s="13" t="s">
        <v>21</v>
      </c>
      <c r="D358" s="13">
        <v>1</v>
      </c>
      <c r="E358" s="66"/>
      <c r="F358" s="14">
        <f>D358*E358</f>
        <v>0</v>
      </c>
      <c r="G358" s="13"/>
      <c r="H358" s="13"/>
      <c r="I358" s="13">
        <f>F358+H358</f>
        <v>0</v>
      </c>
      <c r="J358" s="66"/>
      <c r="K358" s="57">
        <f>D358*J358</f>
        <v>0</v>
      </c>
    </row>
    <row r="359" spans="1:11">
      <c r="A359" s="50"/>
      <c r="B359" s="13" t="s">
        <v>159</v>
      </c>
      <c r="C359" s="13" t="s">
        <v>21</v>
      </c>
      <c r="D359" s="13">
        <v>1</v>
      </c>
      <c r="E359" s="66"/>
      <c r="F359" s="14">
        <f>E359*D359</f>
        <v>0</v>
      </c>
      <c r="G359" s="13"/>
      <c r="H359" s="13"/>
      <c r="I359" s="13"/>
      <c r="J359" s="66"/>
      <c r="K359" s="57">
        <f t="shared" ref="K359" si="168">D359*J359</f>
        <v>0</v>
      </c>
    </row>
    <row r="360" spans="1:11" hidden="1">
      <c r="A360" s="50"/>
      <c r="B360" s="13" t="s">
        <v>160</v>
      </c>
      <c r="C360" s="13" t="s">
        <v>25</v>
      </c>
      <c r="D360" s="13">
        <f>11*100</f>
        <v>1100</v>
      </c>
      <c r="E360" s="13">
        <v>20</v>
      </c>
      <c r="F360" s="14">
        <f>E360*D360</f>
        <v>22000</v>
      </c>
      <c r="G360" s="13"/>
      <c r="H360" s="13"/>
      <c r="I360" s="13"/>
      <c r="J360" s="13"/>
      <c r="K360" s="57"/>
    </row>
    <row r="361" spans="1:11">
      <c r="A361" s="50"/>
      <c r="B361" s="13"/>
      <c r="C361" s="13"/>
      <c r="D361" s="13"/>
      <c r="E361" s="66"/>
      <c r="F361" s="14"/>
      <c r="G361" s="13"/>
      <c r="H361" s="13"/>
      <c r="I361" s="13"/>
      <c r="J361" s="66"/>
      <c r="K361" s="57"/>
    </row>
    <row r="362" spans="1:11" s="5" customFormat="1">
      <c r="A362" s="15"/>
      <c r="B362" s="16" t="s">
        <v>82</v>
      </c>
      <c r="C362" s="16"/>
      <c r="D362" s="16"/>
      <c r="E362" s="16"/>
      <c r="F362" s="17">
        <f>F4+F32++F61+F91+F122+F151+F182+F211+F242+F271+F300+F331</f>
        <v>0</v>
      </c>
      <c r="G362" s="16"/>
      <c r="H362" s="16"/>
      <c r="I362" s="16"/>
      <c r="J362" s="16"/>
      <c r="K362" s="58">
        <f>K4+K32++K61+K91+K122+K151+K182+K211+K242+K271+K300+K331</f>
        <v>0</v>
      </c>
    </row>
    <row r="363" spans="1:11" s="28" customFormat="1">
      <c r="A363" s="25"/>
      <c r="B363" s="26"/>
      <c r="C363" s="26"/>
      <c r="D363" s="26"/>
      <c r="E363" s="26"/>
      <c r="F363" s="27"/>
      <c r="G363" s="26"/>
      <c r="H363" s="26"/>
      <c r="I363" s="26"/>
      <c r="J363" s="26"/>
      <c r="K363" s="62"/>
    </row>
    <row r="364" spans="1:11" s="32" customFormat="1">
      <c r="A364" s="54"/>
      <c r="B364" s="30"/>
      <c r="C364" s="30"/>
      <c r="D364" s="30"/>
      <c r="E364" s="30"/>
      <c r="F364" s="31"/>
      <c r="G364" s="29"/>
      <c r="H364" s="29"/>
      <c r="I364" s="29"/>
      <c r="J364" s="29"/>
      <c r="K364" s="33"/>
    </row>
    <row r="365" spans="1:11" s="32" customFormat="1">
      <c r="A365" s="54"/>
      <c r="B365" s="30"/>
      <c r="C365" s="30"/>
      <c r="D365" s="30"/>
      <c r="E365" s="30"/>
      <c r="F365" s="31"/>
      <c r="G365" s="29"/>
      <c r="H365" s="29"/>
      <c r="I365" s="29"/>
      <c r="J365" s="29"/>
      <c r="K365" s="33"/>
    </row>
    <row r="366" spans="1:11" s="32" customFormat="1">
      <c r="A366" s="54"/>
      <c r="B366" s="30"/>
      <c r="C366" s="30"/>
      <c r="D366" s="30"/>
      <c r="E366" s="30"/>
      <c r="F366" s="31"/>
      <c r="G366" s="29"/>
      <c r="H366" s="29"/>
      <c r="I366" s="29"/>
      <c r="J366" s="29"/>
      <c r="K366" s="33"/>
    </row>
    <row r="367" spans="1:11" s="32" customFormat="1">
      <c r="A367" s="54"/>
      <c r="B367" s="30"/>
      <c r="C367" s="30"/>
      <c r="D367" s="30"/>
      <c r="E367" s="30"/>
      <c r="F367" s="31"/>
      <c r="G367" s="29"/>
      <c r="H367" s="29"/>
      <c r="I367" s="29"/>
      <c r="J367" s="29"/>
      <c r="K367" s="33"/>
    </row>
    <row r="368" spans="1:11" s="32" customFormat="1">
      <c r="A368" s="54"/>
      <c r="B368" s="30"/>
      <c r="C368" s="30"/>
      <c r="D368" s="30"/>
      <c r="E368" s="30"/>
      <c r="F368" s="31"/>
      <c r="G368" s="29"/>
      <c r="H368" s="29"/>
      <c r="I368" s="29"/>
      <c r="J368" s="29"/>
      <c r="K368" s="33"/>
    </row>
    <row r="369" spans="1:11" s="32" customFormat="1">
      <c r="A369" s="54"/>
      <c r="B369" s="30"/>
      <c r="C369" s="30"/>
      <c r="D369" s="30"/>
      <c r="E369" s="30"/>
      <c r="F369" s="31"/>
      <c r="G369" s="29"/>
      <c r="H369" s="29"/>
      <c r="I369" s="29"/>
      <c r="J369" s="29"/>
      <c r="K369" s="33"/>
    </row>
    <row r="370" spans="1:11" s="28" customFormat="1">
      <c r="A370" s="25"/>
      <c r="B370" s="26"/>
      <c r="C370" s="26"/>
      <c r="D370" s="26"/>
      <c r="E370" s="26"/>
      <c r="F370" s="27"/>
      <c r="G370" s="26"/>
      <c r="H370" s="26"/>
      <c r="I370" s="26"/>
      <c r="J370" s="26"/>
      <c r="K370" s="62"/>
    </row>
    <row r="371" spans="1:11" s="32" customFormat="1">
      <c r="A371" s="54"/>
      <c r="B371" s="30"/>
      <c r="C371" s="30"/>
      <c r="D371" s="30"/>
      <c r="E371" s="30"/>
      <c r="F371" s="31"/>
      <c r="G371" s="29"/>
      <c r="H371" s="29"/>
      <c r="I371" s="29"/>
      <c r="J371" s="29"/>
      <c r="K371" s="33"/>
    </row>
    <row r="372" spans="1:11" s="32" customFormat="1">
      <c r="A372" s="54"/>
      <c r="B372" s="29"/>
      <c r="C372" s="29"/>
      <c r="D372" s="33"/>
      <c r="E372" s="29"/>
      <c r="F372" s="31"/>
      <c r="G372" s="29"/>
      <c r="H372" s="29"/>
      <c r="I372" s="34"/>
      <c r="J372" s="29"/>
      <c r="K372" s="33"/>
    </row>
    <row r="373" spans="1:11" s="32" customFormat="1">
      <c r="A373" s="54"/>
      <c r="B373" s="29"/>
      <c r="C373" s="29"/>
      <c r="D373" s="29"/>
      <c r="E373" s="29"/>
      <c r="F373" s="31"/>
      <c r="G373" s="29"/>
      <c r="H373" s="29"/>
      <c r="I373" s="29"/>
      <c r="J373" s="29"/>
      <c r="K373" s="33"/>
    </row>
    <row r="374" spans="1:11" s="32" customFormat="1">
      <c r="A374" s="54"/>
      <c r="B374" s="29"/>
      <c r="C374" s="29"/>
      <c r="D374" s="29"/>
      <c r="E374" s="29"/>
      <c r="F374" s="31"/>
      <c r="G374" s="29"/>
      <c r="H374" s="29"/>
      <c r="I374" s="29"/>
      <c r="J374" s="29"/>
      <c r="K374" s="33"/>
    </row>
    <row r="375" spans="1:11" s="28" customFormat="1">
      <c r="A375" s="25"/>
      <c r="B375" s="26"/>
      <c r="C375" s="26"/>
      <c r="D375" s="26"/>
      <c r="E375" s="26"/>
      <c r="F375" s="27"/>
      <c r="G375" s="26"/>
      <c r="H375" s="26"/>
      <c r="I375" s="26"/>
      <c r="J375" s="26"/>
      <c r="K375" s="62"/>
    </row>
    <row r="376" spans="1:11" s="32" customFormat="1">
      <c r="A376" s="54"/>
      <c r="B376" s="29"/>
      <c r="C376" s="29"/>
      <c r="D376" s="29"/>
      <c r="E376" s="29"/>
      <c r="F376" s="31"/>
      <c r="G376" s="29"/>
      <c r="H376" s="29"/>
      <c r="I376" s="29"/>
      <c r="J376" s="29"/>
      <c r="K376" s="33"/>
    </row>
    <row r="377" spans="1:11" s="28" customFormat="1">
      <c r="A377" s="25"/>
      <c r="B377" s="26"/>
      <c r="C377" s="26"/>
      <c r="D377" s="26"/>
      <c r="E377" s="26"/>
      <c r="F377" s="27"/>
      <c r="G377" s="26"/>
      <c r="H377" s="26"/>
      <c r="I377" s="26"/>
      <c r="J377" s="26"/>
      <c r="K377" s="62"/>
    </row>
    <row r="378" spans="1:11" s="32" customFormat="1">
      <c r="A378" s="54"/>
      <c r="B378" s="29"/>
      <c r="C378" s="29"/>
      <c r="D378" s="29"/>
      <c r="E378" s="29"/>
      <c r="F378" s="31"/>
      <c r="G378" s="29"/>
      <c r="H378" s="29"/>
      <c r="I378" s="29"/>
      <c r="J378" s="29"/>
      <c r="K378" s="33"/>
    </row>
    <row r="379" spans="1:11" s="32" customFormat="1">
      <c r="A379" s="54"/>
      <c r="B379" s="29"/>
      <c r="C379" s="29"/>
      <c r="D379" s="29"/>
      <c r="E379" s="29"/>
      <c r="F379" s="31"/>
      <c r="G379" s="29"/>
      <c r="H379" s="29"/>
      <c r="I379" s="29"/>
      <c r="J379" s="29"/>
      <c r="K379" s="33"/>
    </row>
    <row r="380" spans="1:11" s="32" customFormat="1">
      <c r="A380" s="54"/>
      <c r="B380" s="29"/>
      <c r="C380" s="29"/>
      <c r="D380" s="29"/>
      <c r="E380" s="29"/>
      <c r="F380" s="31"/>
      <c r="G380" s="29"/>
      <c r="H380" s="29"/>
      <c r="I380" s="29"/>
      <c r="J380" s="29"/>
      <c r="K380" s="33"/>
    </row>
    <row r="381" spans="1:11" s="28" customFormat="1">
      <c r="A381" s="25"/>
      <c r="B381" s="26"/>
      <c r="C381" s="26"/>
      <c r="D381" s="26"/>
      <c r="E381" s="26"/>
      <c r="F381" s="27"/>
      <c r="G381" s="26"/>
      <c r="H381" s="26"/>
      <c r="I381" s="26"/>
      <c r="J381" s="26"/>
      <c r="K381" s="62"/>
    </row>
    <row r="382" spans="1:11" s="32" customFormat="1">
      <c r="A382" s="54"/>
      <c r="B382" s="29"/>
      <c r="C382" s="29"/>
      <c r="D382" s="29"/>
      <c r="E382" s="29"/>
      <c r="F382" s="31"/>
      <c r="G382" s="29"/>
      <c r="H382" s="29"/>
      <c r="I382" s="29"/>
      <c r="J382" s="29"/>
      <c r="K382" s="33"/>
    </row>
    <row r="383" spans="1:11" s="28" customFormat="1">
      <c r="A383" s="25"/>
      <c r="B383" s="26"/>
      <c r="C383" s="26"/>
      <c r="D383" s="26"/>
      <c r="E383" s="26"/>
      <c r="F383" s="27"/>
      <c r="G383" s="26"/>
      <c r="H383" s="26"/>
      <c r="I383" s="26"/>
      <c r="J383" s="26"/>
      <c r="K383" s="62"/>
    </row>
    <row r="384" spans="1:11" s="32" customFormat="1">
      <c r="A384" s="54"/>
      <c r="B384" s="29"/>
      <c r="C384" s="29"/>
      <c r="D384" s="29"/>
      <c r="E384" s="29"/>
      <c r="F384" s="31"/>
      <c r="G384" s="29"/>
      <c r="H384" s="29"/>
      <c r="I384" s="29"/>
      <c r="J384" s="29"/>
      <c r="K384" s="33"/>
    </row>
    <row r="385" spans="1:11" s="28" customFormat="1">
      <c r="A385" s="25"/>
      <c r="B385" s="26"/>
      <c r="C385" s="26"/>
      <c r="D385" s="26"/>
      <c r="E385" s="26"/>
      <c r="F385" s="27"/>
      <c r="G385" s="26"/>
      <c r="H385" s="26"/>
      <c r="I385" s="26"/>
      <c r="J385" s="26"/>
      <c r="K385" s="62"/>
    </row>
    <row r="386" spans="1:11" s="32" customFormat="1">
      <c r="A386" s="54"/>
      <c r="B386" s="29"/>
      <c r="C386" s="29"/>
      <c r="D386" s="29"/>
      <c r="E386" s="29"/>
      <c r="F386" s="31"/>
      <c r="G386" s="29"/>
      <c r="H386" s="29"/>
      <c r="I386" s="29"/>
      <c r="J386" s="29"/>
      <c r="K386" s="33"/>
    </row>
    <row r="387" spans="1:11" s="32" customFormat="1">
      <c r="A387" s="54"/>
      <c r="B387" s="29"/>
      <c r="C387" s="29"/>
      <c r="D387" s="29"/>
      <c r="E387" s="29"/>
      <c r="F387" s="31"/>
      <c r="G387" s="29"/>
      <c r="H387" s="29"/>
      <c r="I387" s="29"/>
      <c r="J387" s="29"/>
      <c r="K387" s="33"/>
    </row>
    <row r="388" spans="1:11" s="28" customFormat="1">
      <c r="A388" s="25"/>
      <c r="B388" s="26"/>
      <c r="C388" s="26"/>
      <c r="D388" s="26"/>
      <c r="E388" s="26"/>
      <c r="F388" s="27"/>
      <c r="G388" s="26"/>
      <c r="H388" s="26"/>
      <c r="I388" s="26"/>
      <c r="J388" s="26"/>
      <c r="K388" s="62"/>
    </row>
    <row r="389" spans="1:11" s="28" customFormat="1">
      <c r="A389" s="25"/>
      <c r="B389" s="26"/>
      <c r="C389" s="26"/>
      <c r="D389" s="26"/>
      <c r="E389" s="26"/>
      <c r="F389" s="27"/>
      <c r="G389" s="26"/>
      <c r="H389" s="26"/>
      <c r="I389" s="26"/>
      <c r="J389" s="26"/>
      <c r="K389" s="62"/>
    </row>
    <row r="390" spans="1:11" s="32" customFormat="1">
      <c r="A390" s="54"/>
      <c r="B390" s="30"/>
      <c r="C390" s="29"/>
      <c r="D390" s="29"/>
      <c r="E390" s="29"/>
      <c r="F390" s="31"/>
      <c r="G390" s="29"/>
      <c r="H390" s="29"/>
      <c r="I390" s="29"/>
      <c r="J390" s="29"/>
      <c r="K390" s="33"/>
    </row>
    <row r="391" spans="1:11" s="32" customFormat="1">
      <c r="A391" s="54"/>
      <c r="B391" s="30"/>
      <c r="C391" s="29"/>
      <c r="D391" s="29"/>
      <c r="E391" s="29"/>
      <c r="F391" s="31"/>
      <c r="G391" s="29"/>
      <c r="H391" s="29"/>
      <c r="I391" s="29"/>
      <c r="J391" s="29"/>
      <c r="K391" s="33"/>
    </row>
    <row r="392" spans="1:11" s="32" customFormat="1">
      <c r="A392" s="54"/>
      <c r="B392" s="29"/>
      <c r="C392" s="29"/>
      <c r="D392" s="29"/>
      <c r="E392" s="29"/>
      <c r="F392" s="31"/>
      <c r="G392" s="29"/>
      <c r="H392" s="29"/>
      <c r="I392" s="29"/>
      <c r="J392" s="29"/>
      <c r="K392" s="33"/>
    </row>
    <row r="393" spans="1:11" s="32" customFormat="1">
      <c r="A393" s="54"/>
      <c r="B393" s="29"/>
      <c r="C393" s="29"/>
      <c r="D393" s="29"/>
      <c r="E393" s="29"/>
      <c r="F393" s="31"/>
      <c r="G393" s="29"/>
      <c r="H393" s="29"/>
      <c r="I393" s="29"/>
      <c r="J393" s="29"/>
      <c r="K393" s="33"/>
    </row>
    <row r="394" spans="1:11" s="32" customFormat="1">
      <c r="A394" s="54"/>
      <c r="B394" s="29"/>
      <c r="C394" s="29"/>
      <c r="D394" s="29"/>
      <c r="E394" s="29"/>
      <c r="F394" s="31"/>
      <c r="G394" s="29"/>
      <c r="H394" s="29"/>
      <c r="I394" s="29"/>
      <c r="J394" s="29"/>
      <c r="K394" s="33"/>
    </row>
    <row r="395" spans="1:11" s="32" customFormat="1">
      <c r="A395" s="54"/>
      <c r="B395" s="29"/>
      <c r="C395" s="29"/>
      <c r="D395" s="29"/>
      <c r="E395" s="29"/>
      <c r="F395" s="31"/>
      <c r="G395" s="29"/>
      <c r="H395" s="29"/>
      <c r="I395" s="29"/>
      <c r="J395" s="29"/>
      <c r="K395" s="33"/>
    </row>
    <row r="396" spans="1:11" s="28" customFormat="1">
      <c r="A396" s="25"/>
      <c r="B396" s="26"/>
      <c r="C396" s="26"/>
      <c r="D396" s="26"/>
      <c r="E396" s="26"/>
      <c r="F396" s="27"/>
      <c r="G396" s="26"/>
      <c r="H396" s="26"/>
      <c r="I396" s="26"/>
      <c r="J396" s="26"/>
      <c r="K396" s="62"/>
    </row>
    <row r="397" spans="1:11" s="32" customFormat="1">
      <c r="A397" s="54"/>
      <c r="B397" s="29"/>
      <c r="C397" s="29"/>
      <c r="D397" s="29"/>
      <c r="E397" s="29"/>
      <c r="F397" s="31"/>
      <c r="G397" s="29"/>
      <c r="H397" s="29"/>
      <c r="I397" s="29"/>
      <c r="J397" s="29"/>
      <c r="K397" s="33"/>
    </row>
    <row r="398" spans="1:11" s="32" customFormat="1">
      <c r="A398" s="54"/>
      <c r="B398" s="29"/>
      <c r="C398" s="29"/>
      <c r="D398" s="33"/>
      <c r="E398" s="29"/>
      <c r="F398" s="31"/>
      <c r="G398" s="29"/>
      <c r="H398" s="29"/>
      <c r="I398" s="34"/>
      <c r="J398" s="29"/>
      <c r="K398" s="33"/>
    </row>
    <row r="399" spans="1:11" s="32" customFormat="1">
      <c r="A399" s="54"/>
      <c r="B399" s="29"/>
      <c r="C399" s="29"/>
      <c r="D399" s="29"/>
      <c r="E399" s="29"/>
      <c r="F399" s="31"/>
      <c r="G399" s="29"/>
      <c r="H399" s="29"/>
      <c r="I399" s="29"/>
      <c r="J399" s="29"/>
      <c r="K399" s="33"/>
    </row>
    <row r="400" spans="1:11" s="32" customFormat="1">
      <c r="A400" s="54"/>
      <c r="B400" s="29"/>
      <c r="C400" s="29"/>
      <c r="D400" s="29"/>
      <c r="E400" s="29"/>
      <c r="F400" s="31"/>
      <c r="G400" s="29"/>
      <c r="H400" s="29"/>
      <c r="I400" s="29"/>
      <c r="J400" s="29"/>
      <c r="K400" s="33"/>
    </row>
    <row r="401" spans="1:11" s="28" customFormat="1">
      <c r="A401" s="25"/>
      <c r="B401" s="26"/>
      <c r="C401" s="26"/>
      <c r="D401" s="26"/>
      <c r="E401" s="26"/>
      <c r="F401" s="27"/>
      <c r="G401" s="26"/>
      <c r="H401" s="26"/>
      <c r="I401" s="26"/>
      <c r="J401" s="26"/>
      <c r="K401" s="62"/>
    </row>
    <row r="402" spans="1:11" s="32" customFormat="1">
      <c r="A402" s="54"/>
      <c r="B402" s="29"/>
      <c r="C402" s="29"/>
      <c r="D402" s="29"/>
      <c r="E402" s="29"/>
      <c r="F402" s="31"/>
      <c r="G402" s="29"/>
      <c r="H402" s="29"/>
      <c r="I402" s="29"/>
      <c r="J402" s="29"/>
      <c r="K402" s="33"/>
    </row>
    <row r="403" spans="1:11" s="28" customFormat="1">
      <c r="A403" s="25"/>
      <c r="B403" s="26"/>
      <c r="C403" s="26"/>
      <c r="D403" s="26"/>
      <c r="E403" s="26"/>
      <c r="F403" s="27"/>
      <c r="G403" s="26"/>
      <c r="H403" s="26"/>
      <c r="I403" s="26"/>
      <c r="J403" s="26"/>
      <c r="K403" s="62"/>
    </row>
    <row r="404" spans="1:11" s="32" customFormat="1">
      <c r="A404" s="54"/>
      <c r="B404" s="29"/>
      <c r="C404" s="29"/>
      <c r="D404" s="29"/>
      <c r="E404" s="29"/>
      <c r="F404" s="31"/>
      <c r="G404" s="29"/>
      <c r="H404" s="29"/>
      <c r="I404" s="29"/>
      <c r="J404" s="29"/>
      <c r="K404" s="33"/>
    </row>
    <row r="405" spans="1:11" s="32" customFormat="1">
      <c r="A405" s="54"/>
      <c r="B405" s="29"/>
      <c r="C405" s="29"/>
      <c r="D405" s="29"/>
      <c r="E405" s="29"/>
      <c r="F405" s="31"/>
      <c r="G405" s="29"/>
      <c r="H405" s="29"/>
      <c r="I405" s="29"/>
      <c r="J405" s="29"/>
      <c r="K405" s="33"/>
    </row>
    <row r="406" spans="1:11" s="32" customFormat="1">
      <c r="A406" s="54"/>
      <c r="B406" s="29"/>
      <c r="C406" s="29"/>
      <c r="D406" s="29"/>
      <c r="E406" s="29"/>
      <c r="F406" s="31"/>
      <c r="G406" s="29"/>
      <c r="H406" s="29"/>
      <c r="I406" s="29"/>
      <c r="J406" s="29"/>
      <c r="K406" s="33"/>
    </row>
    <row r="407" spans="1:11" s="28" customFormat="1">
      <c r="A407" s="25"/>
      <c r="B407" s="26"/>
      <c r="C407" s="26"/>
      <c r="D407" s="26"/>
      <c r="E407" s="26"/>
      <c r="F407" s="27"/>
      <c r="G407" s="26"/>
      <c r="H407" s="26"/>
      <c r="I407" s="26"/>
      <c r="J407" s="26"/>
      <c r="K407" s="62"/>
    </row>
    <row r="408" spans="1:11" s="32" customFormat="1">
      <c r="A408" s="54"/>
      <c r="B408" s="29"/>
      <c r="C408" s="29"/>
      <c r="D408" s="29"/>
      <c r="E408" s="29"/>
      <c r="F408" s="31"/>
      <c r="G408" s="29"/>
      <c r="H408" s="29"/>
      <c r="I408" s="29"/>
      <c r="J408" s="29"/>
      <c r="K408" s="33"/>
    </row>
    <row r="409" spans="1:11" s="28" customFormat="1">
      <c r="A409" s="25"/>
      <c r="B409" s="26"/>
      <c r="C409" s="26"/>
      <c r="D409" s="26"/>
      <c r="E409" s="26"/>
      <c r="F409" s="27"/>
      <c r="G409" s="26"/>
      <c r="H409" s="26"/>
      <c r="I409" s="26"/>
      <c r="J409" s="26"/>
      <c r="K409" s="62"/>
    </row>
    <row r="410" spans="1:11" s="32" customFormat="1">
      <c r="A410" s="54"/>
      <c r="B410" s="29"/>
      <c r="C410" s="29"/>
      <c r="D410" s="29"/>
      <c r="E410" s="29"/>
      <c r="F410" s="31"/>
      <c r="G410" s="29"/>
      <c r="H410" s="29"/>
      <c r="I410" s="29"/>
      <c r="J410" s="29"/>
      <c r="K410" s="33"/>
    </row>
    <row r="411" spans="1:11" s="28" customFormat="1">
      <c r="A411" s="25"/>
      <c r="B411" s="26"/>
      <c r="C411" s="26"/>
      <c r="D411" s="26"/>
      <c r="E411" s="26"/>
      <c r="F411" s="27"/>
      <c r="G411" s="26"/>
      <c r="H411" s="26"/>
      <c r="I411" s="26"/>
      <c r="J411" s="26"/>
      <c r="K411" s="62"/>
    </row>
    <row r="412" spans="1:11" s="32" customFormat="1">
      <c r="A412" s="54"/>
      <c r="B412" s="29"/>
      <c r="C412" s="29"/>
      <c r="D412" s="29"/>
      <c r="E412" s="29"/>
      <c r="F412" s="31"/>
      <c r="G412" s="29"/>
      <c r="H412" s="29"/>
      <c r="I412" s="29"/>
      <c r="J412" s="29"/>
      <c r="K412" s="33"/>
    </row>
    <row r="413" spans="1:11" s="32" customFormat="1">
      <c r="A413" s="54"/>
      <c r="B413" s="29"/>
      <c r="C413" s="29"/>
      <c r="D413" s="29"/>
      <c r="E413" s="29"/>
      <c r="F413" s="31"/>
      <c r="G413" s="29"/>
      <c r="H413" s="29"/>
      <c r="I413" s="29"/>
      <c r="J413" s="29"/>
      <c r="K413" s="33"/>
    </row>
    <row r="414" spans="1:11" s="28" customFormat="1">
      <c r="A414" s="25"/>
      <c r="B414" s="26"/>
      <c r="C414" s="26"/>
      <c r="D414" s="26"/>
      <c r="E414" s="26"/>
      <c r="F414" s="27"/>
      <c r="G414" s="26"/>
      <c r="H414" s="26"/>
      <c r="I414" s="26"/>
      <c r="J414" s="26"/>
      <c r="K414" s="62"/>
    </row>
    <row r="415" spans="1:11" s="28" customFormat="1">
      <c r="A415" s="25"/>
      <c r="B415" s="26"/>
      <c r="C415" s="26"/>
      <c r="D415" s="26"/>
      <c r="E415" s="26"/>
      <c r="F415" s="27"/>
      <c r="G415" s="26"/>
      <c r="H415" s="26"/>
      <c r="I415" s="26"/>
      <c r="J415" s="26"/>
      <c r="K415" s="62"/>
    </row>
    <row r="416" spans="1:11" s="32" customFormat="1">
      <c r="A416" s="54"/>
      <c r="B416" s="30"/>
      <c r="C416" s="29"/>
      <c r="D416" s="29"/>
      <c r="E416" s="29"/>
      <c r="F416" s="31"/>
      <c r="G416" s="29"/>
      <c r="H416" s="29"/>
      <c r="I416" s="29"/>
      <c r="J416" s="29"/>
      <c r="K416" s="33"/>
    </row>
    <row r="417" spans="1:11" s="32" customFormat="1">
      <c r="A417" s="54"/>
      <c r="B417" s="30"/>
      <c r="C417" s="29"/>
      <c r="D417" s="29"/>
      <c r="E417" s="29"/>
      <c r="F417" s="31"/>
      <c r="G417" s="29"/>
      <c r="H417" s="29"/>
      <c r="I417" s="29"/>
      <c r="J417" s="29"/>
      <c r="K417" s="33"/>
    </row>
    <row r="418" spans="1:11" s="32" customFormat="1">
      <c r="A418" s="54"/>
      <c r="B418" s="29"/>
      <c r="C418" s="29"/>
      <c r="D418" s="29"/>
      <c r="E418" s="29"/>
      <c r="F418" s="31"/>
      <c r="G418" s="29"/>
      <c r="H418" s="29"/>
      <c r="I418" s="29"/>
      <c r="J418" s="29"/>
      <c r="K418" s="33"/>
    </row>
    <row r="419" spans="1:11" s="32" customFormat="1">
      <c r="A419" s="54"/>
      <c r="B419" s="29"/>
      <c r="C419" s="29"/>
      <c r="D419" s="29"/>
      <c r="E419" s="29"/>
      <c r="F419" s="31"/>
      <c r="G419" s="29"/>
      <c r="H419" s="29"/>
      <c r="I419" s="29"/>
      <c r="J419" s="29"/>
      <c r="K419" s="33"/>
    </row>
    <row r="420" spans="1:11" s="32" customFormat="1">
      <c r="A420" s="54"/>
      <c r="B420" s="29"/>
      <c r="C420" s="29"/>
      <c r="D420" s="29"/>
      <c r="E420" s="29"/>
      <c r="F420" s="31"/>
      <c r="G420" s="29"/>
      <c r="H420" s="29"/>
      <c r="I420" s="29"/>
      <c r="J420" s="29"/>
      <c r="K420" s="33"/>
    </row>
    <row r="421" spans="1:11" s="28" customFormat="1">
      <c r="A421" s="25"/>
      <c r="B421" s="26"/>
      <c r="C421" s="26"/>
      <c r="D421" s="26"/>
      <c r="E421" s="26"/>
      <c r="F421" s="27"/>
      <c r="G421" s="26"/>
      <c r="H421" s="26"/>
      <c r="I421" s="26"/>
      <c r="J421" s="26"/>
      <c r="K421" s="62"/>
    </row>
    <row r="422" spans="1:11" s="32" customFormat="1">
      <c r="A422" s="54"/>
      <c r="B422" s="29"/>
      <c r="C422" s="29"/>
      <c r="D422" s="29"/>
      <c r="E422" s="29"/>
      <c r="F422" s="31"/>
      <c r="G422" s="29"/>
      <c r="H422" s="29"/>
      <c r="I422" s="29"/>
      <c r="J422" s="29"/>
      <c r="K422" s="33"/>
    </row>
    <row r="423" spans="1:11" s="32" customFormat="1">
      <c r="A423" s="54"/>
      <c r="B423" s="29"/>
      <c r="C423" s="29"/>
      <c r="D423" s="33"/>
      <c r="E423" s="29"/>
      <c r="F423" s="31"/>
      <c r="G423" s="29"/>
      <c r="H423" s="29"/>
      <c r="I423" s="34"/>
      <c r="J423" s="29"/>
      <c r="K423" s="33"/>
    </row>
    <row r="424" spans="1:11" s="32" customFormat="1">
      <c r="A424" s="54"/>
      <c r="B424" s="29"/>
      <c r="C424" s="29"/>
      <c r="D424" s="29"/>
      <c r="E424" s="29"/>
      <c r="F424" s="31"/>
      <c r="G424" s="29"/>
      <c r="H424" s="29"/>
      <c r="I424" s="29"/>
      <c r="J424" s="29"/>
      <c r="K424" s="33"/>
    </row>
    <row r="425" spans="1:11" s="32" customFormat="1">
      <c r="A425" s="54"/>
      <c r="B425" s="29"/>
      <c r="C425" s="29"/>
      <c r="D425" s="29"/>
      <c r="E425" s="29"/>
      <c r="F425" s="31"/>
      <c r="G425" s="29"/>
      <c r="H425" s="29"/>
      <c r="I425" s="29"/>
      <c r="J425" s="29"/>
      <c r="K425" s="33"/>
    </row>
    <row r="426" spans="1:11" s="28" customFormat="1">
      <c r="A426" s="25"/>
      <c r="B426" s="26"/>
      <c r="C426" s="26"/>
      <c r="D426" s="26"/>
      <c r="E426" s="26"/>
      <c r="F426" s="27"/>
      <c r="G426" s="26"/>
      <c r="H426" s="26"/>
      <c r="I426" s="26"/>
      <c r="J426" s="26"/>
      <c r="K426" s="62"/>
    </row>
    <row r="427" spans="1:11" s="32" customFormat="1">
      <c r="A427" s="54"/>
      <c r="B427" s="29"/>
      <c r="C427" s="29"/>
      <c r="D427" s="29"/>
      <c r="E427" s="29"/>
      <c r="F427" s="31"/>
      <c r="G427" s="29"/>
      <c r="H427" s="29"/>
      <c r="I427" s="29"/>
      <c r="J427" s="29"/>
      <c r="K427" s="33"/>
    </row>
    <row r="428" spans="1:11" s="28" customFormat="1">
      <c r="A428" s="25"/>
      <c r="B428" s="26"/>
      <c r="C428" s="26"/>
      <c r="D428" s="26"/>
      <c r="E428" s="26"/>
      <c r="F428" s="27"/>
      <c r="G428" s="26"/>
      <c r="H428" s="26"/>
      <c r="I428" s="26"/>
      <c r="J428" s="26"/>
      <c r="K428" s="62"/>
    </row>
    <row r="429" spans="1:11" s="32" customFormat="1">
      <c r="A429" s="54"/>
      <c r="B429" s="29"/>
      <c r="C429" s="29"/>
      <c r="D429" s="29"/>
      <c r="E429" s="29"/>
      <c r="F429" s="31"/>
      <c r="G429" s="29"/>
      <c r="H429" s="29"/>
      <c r="I429" s="29"/>
      <c r="J429" s="29"/>
      <c r="K429" s="33"/>
    </row>
    <row r="430" spans="1:11" s="32" customFormat="1">
      <c r="A430" s="54"/>
      <c r="B430" s="29"/>
      <c r="C430" s="29"/>
      <c r="D430" s="29"/>
      <c r="E430" s="29"/>
      <c r="F430" s="31"/>
      <c r="G430" s="29"/>
      <c r="H430" s="29"/>
      <c r="I430" s="29"/>
      <c r="J430" s="29"/>
      <c r="K430" s="33"/>
    </row>
    <row r="431" spans="1:11" s="32" customFormat="1">
      <c r="A431" s="54"/>
      <c r="B431" s="29"/>
      <c r="C431" s="29"/>
      <c r="D431" s="29"/>
      <c r="E431" s="29"/>
      <c r="F431" s="31"/>
      <c r="G431" s="29"/>
      <c r="H431" s="29"/>
      <c r="I431" s="29"/>
      <c r="J431" s="29"/>
      <c r="K431" s="33"/>
    </row>
    <row r="432" spans="1:11" s="28" customFormat="1">
      <c r="A432" s="25"/>
      <c r="B432" s="26"/>
      <c r="C432" s="26"/>
      <c r="D432" s="26"/>
      <c r="E432" s="26"/>
      <c r="F432" s="27"/>
      <c r="G432" s="26"/>
      <c r="H432" s="26"/>
      <c r="I432" s="26"/>
      <c r="J432" s="26"/>
      <c r="K432" s="62"/>
    </row>
    <row r="433" spans="1:11" s="32" customFormat="1">
      <c r="A433" s="54"/>
      <c r="B433" s="29"/>
      <c r="C433" s="29"/>
      <c r="D433" s="29"/>
      <c r="E433" s="29"/>
      <c r="F433" s="31"/>
      <c r="G433" s="29"/>
      <c r="H433" s="29"/>
      <c r="I433" s="29"/>
      <c r="J433" s="29"/>
      <c r="K433" s="33"/>
    </row>
    <row r="434" spans="1:11" s="28" customFormat="1">
      <c r="A434" s="25"/>
      <c r="B434" s="26"/>
      <c r="C434" s="26"/>
      <c r="D434" s="26"/>
      <c r="E434" s="26"/>
      <c r="F434" s="27"/>
      <c r="G434" s="26"/>
      <c r="H434" s="26"/>
      <c r="I434" s="26"/>
      <c r="J434" s="26"/>
      <c r="K434" s="62"/>
    </row>
    <row r="435" spans="1:11" s="32" customFormat="1">
      <c r="A435" s="54"/>
      <c r="B435" s="29"/>
      <c r="C435" s="29"/>
      <c r="D435" s="29"/>
      <c r="E435" s="29"/>
      <c r="F435" s="31"/>
      <c r="G435" s="29"/>
      <c r="H435" s="29"/>
      <c r="I435" s="29"/>
      <c r="J435" s="29"/>
      <c r="K435" s="33"/>
    </row>
    <row r="436" spans="1:11" s="28" customFormat="1">
      <c r="A436" s="25"/>
      <c r="B436" s="26"/>
      <c r="C436" s="26"/>
      <c r="D436" s="26"/>
      <c r="E436" s="26"/>
      <c r="F436" s="27"/>
      <c r="G436" s="26"/>
      <c r="H436" s="26"/>
      <c r="I436" s="26"/>
      <c r="J436" s="26"/>
      <c r="K436" s="62"/>
    </row>
    <row r="437" spans="1:11" s="32" customFormat="1">
      <c r="A437" s="54"/>
      <c r="B437" s="29"/>
      <c r="C437" s="29"/>
      <c r="D437" s="29"/>
      <c r="E437" s="29"/>
      <c r="F437" s="31"/>
      <c r="G437" s="29"/>
      <c r="H437" s="29"/>
      <c r="I437" s="29"/>
      <c r="J437" s="29"/>
      <c r="K437" s="33"/>
    </row>
  </sheetData>
  <sheetProtection algorithmName="SHA-512" hashValue="AWklsxBgXnuLL/Ib4Y475fp4kZl6yMemKa/M2at7GjMAVT3PqI4cgIknzmx1kmcbJ/4ryL41sW99OeN8xhYLiQ==" saltValue="APFXi2tucjJwPDKW9ynUQA==" spinCount="100000" sheet="1" objects="1" scenarios="1"/>
  <autoFilter ref="A4:K362" xr:uid="{8365CB19-4752-45C6-B203-F7F0B1238C34}">
    <filterColumn colId="3">
      <filters blank="1">
        <filter val="1"/>
        <filter val="1,2"/>
        <filter val="1,5"/>
        <filter val="1,6"/>
        <filter val="100"/>
        <filter val="11"/>
        <filter val="16"/>
        <filter val="2"/>
        <filter val="2,5"/>
        <filter val="20"/>
        <filter val="22"/>
        <filter val="3,5"/>
        <filter val="4,7"/>
        <filter val="7"/>
        <filter val="7,5"/>
        <filter val="8"/>
      </filters>
    </filterColumn>
  </autoFilter>
  <mergeCells count="3">
    <mergeCell ref="E2:I2"/>
    <mergeCell ref="J2:K2"/>
    <mergeCell ref="C1:E1"/>
  </mergeCells>
  <pageMargins left="0.7" right="0.7" top="0.78740157499999996" bottom="0.78740157499999996" header="0.3" footer="0.3"/>
  <pageSetup paperSize="9" scale="65" orientation="portrait" r:id="rId1"/>
  <headerFooter>
    <oddHeader>&amp;CProjektová dokumentace – Instalace systému větrání s rekuperací</oddHeader>
    <oddFooter>&amp;LZpracovatel: Energomex s.r.o.</oddFooter>
  </headerFooter>
  <rowBreaks count="1" manualBreakCount="1">
    <brk id="387" max="16383" man="1"/>
  </rowBreaks>
  <colBreaks count="1" manualBreakCount="1">
    <brk id="11" max="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Identifikace</vt:lpstr>
      <vt:lpstr>Rekapitulace</vt:lpstr>
      <vt:lpstr>Rozpočet</vt:lpstr>
      <vt:lpstr>Rozpočet!Oblast_tisku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Zuzz</dc:creator>
  <cp:lastModifiedBy>Zuzz</cp:lastModifiedBy>
  <cp:lastPrinted>2019-11-15T09:24:45Z</cp:lastPrinted>
  <dcterms:created xsi:type="dcterms:W3CDTF">2018-03-12T23:20:27Z</dcterms:created>
  <dcterms:modified xsi:type="dcterms:W3CDTF">2020-01-22T18:22:45Z</dcterms:modified>
</cp:coreProperties>
</file>