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4-2024-Martin\Súťažné podklady\"/>
    </mc:Choice>
  </mc:AlternateContent>
  <bookViews>
    <workbookView xWindow="0" yWindow="0" windowWidth="28800" windowHeight="1243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6" i="1" l="1"/>
  <c r="P13" i="1" l="1"/>
  <c r="P14" i="1"/>
  <c r="P15" i="1"/>
  <c r="P17" i="1"/>
  <c r="P18" i="1"/>
  <c r="P19" i="1"/>
  <c r="G20" i="1" l="1"/>
  <c r="P21" i="1" l="1"/>
  <c r="M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<sst xmlns="http://schemas.openxmlformats.org/spreadsheetml/2006/main" count="125" uniqueCount="99">
  <si>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</si>
  <si>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</si>
  <si>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</si>
  <si>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</si>
  <si>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</si>
  <si>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</si>
  <si>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</si>
  <si>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</si>
  <si>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</si>
  <si>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</si>
  <si>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</si>
  <si>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</si>
  <si>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</si>
  <si>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</si>
  <si>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</si>
  <si>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</si>
  <si>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</si>
  <si>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</si>
  <si>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</si>
  <si>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</si>
  <si>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</si>
  <si>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</si>
  <si>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</si>
  <si>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</si>
  <si>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</si>
  <si>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</si>
  <si>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</si>
  <si>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</si>
  <si>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</si>
  <si>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</si>
  <si>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</si>
  <si>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</si>
  <si>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</si>
  <si>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</si>
  <si>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</si>
  <si>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</si>
  <si>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</si>
  <si>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</si>
  <si>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</si>
  <si>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</si>
  <si>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</si>
  <si>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</si>
  <si>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</si>
  <si>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</si>
  <si>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</si>
  <si>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</si>
  <si>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</si>
  <si>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</si>
  <si>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</si>
  <si>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</si>
  <si>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</si>
  <si>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</si>
  <si>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</si>
  <si>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</si>
  <si>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</si>
  <si>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</si>
  <si>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</si>
  <si>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</si>
  <si>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</si>
  <si>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</si>
  <si>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</si>
  <si>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</si>
  <si>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</si>
  <si>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</si>
  <si>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</si>
  <si>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</si>
  <si>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</si>
  <si>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</si>
  <si>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</si>
  <si>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</si>
  <si>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</si>
  <si>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</si>
  <si>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</si>
  <si>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</si>
  <si>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</si>
  <si>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</si>
  <si>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</si>
  <si>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</si>
  <si>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VU-50</t>
  </si>
  <si>
    <t>LO Kantor</t>
  </si>
  <si>
    <t>55</t>
  </si>
  <si>
    <t>50</t>
  </si>
  <si>
    <t>LO Martinské Hole</t>
  </si>
  <si>
    <t>SL300-125A0</t>
  </si>
  <si>
    <t>SL300-465 2</t>
  </si>
  <si>
    <t>SL300-466 2</t>
  </si>
  <si>
    <t>SL300-468 0</t>
  </si>
  <si>
    <t>SL296-389 2</t>
  </si>
  <si>
    <t>SL296-390 2</t>
  </si>
  <si>
    <t>1,2,4a,4b,6,7</t>
  </si>
  <si>
    <t>170 | 500 | -</t>
  </si>
  <si>
    <t>65</t>
  </si>
  <si>
    <t>100 | 800 | -</t>
  </si>
  <si>
    <t>60</t>
  </si>
  <si>
    <t>130 | 900 | -</t>
  </si>
  <si>
    <t>110 | 500 | -</t>
  </si>
  <si>
    <t>130 | 450 | -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</si>
  <si>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• min. 2 ks JMP v kombinácii s  1 ks lanovka + 1 ks traktor
</t>
    </r>
  </si>
  <si>
    <t>Lesnícke služby v ťažbovom procese na zlepšenie biotopov pre hlucháňa hôrneho pre OZ Sever, LS Martin - výzva č. 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</si>
</sst>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36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left" vertical="center"/>
    </xf>
    <xf numFmtId="0" fontId="15" fillId="0" borderId="37" xfId="0" applyNumberFormat="1" applyFont="1" applyBorder="1" applyAlignment="1">
      <alignment horizontal="left" vertical="center" wrapText="1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14" fontId="10" fillId="3" borderId="37" xfId="0" applyNumberFormat="1" applyFont="1" applyFill="1" applyBorder="1" applyAlignment="1" applyProtection="1">
      <alignment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0" fillId="3" borderId="43" xfId="0" applyFill="1" applyBorder="1" applyAlignment="1" applyProtection="1">
      <alignment horizontal="center" vertical="center"/>
    </xf>
    <xf numFmtId="3" fontId="10" fillId="3" borderId="43" xfId="0" applyNumberFormat="1" applyFont="1" applyFill="1" applyBorder="1" applyAlignment="1" applyProtection="1">
      <alignment horizontal="right" vertical="center"/>
    </xf>
    <xf numFmtId="4" fontId="6" fillId="3" borderId="4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3" xfId="0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4" xfId="0" applyNumberFormat="1" applyFont="1" applyBorder="1" applyAlignment="1">
      <alignment horizontal="left" vertical="center"/>
    </xf>
    <xf numFmtId="0" fontId="15" fillId="0" borderId="45" xfId="0" applyNumberFormat="1" applyFont="1" applyBorder="1" applyAlignment="1">
      <alignment horizontal="left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14" fontId="10" fillId="3" borderId="45" xfId="0" applyNumberFormat="1" applyFont="1" applyFill="1" applyBorder="1" applyAlignment="1" applyProtection="1">
      <alignment vertical="center"/>
    </xf>
    <xf numFmtId="2" fontId="15" fillId="0" borderId="47" xfId="0" applyNumberFormat="1" applyFont="1" applyBorder="1" applyAlignment="1">
      <alignment horizontal="right"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right" vertical="center" wrapText="1"/>
    </xf>
    <xf numFmtId="2" fontId="15" fillId="0" borderId="47" xfId="0" applyNumberFormat="1" applyFont="1" applyBorder="1" applyAlignment="1">
      <alignment horizontal="right" vertical="center" wrapText="1"/>
    </xf>
    <xf numFmtId="0" fontId="18" fillId="0" borderId="48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right" vertical="center" indent="1"/>
    </xf>
    <xf numFmtId="4" fontId="15" fillId="0" borderId="46" xfId="0" applyNumberFormat="1" applyFont="1" applyBorder="1" applyAlignment="1">
      <alignment horizontal="center" vertical="center"/>
    </xf>
    <xf numFmtId="4" fontId="6" fillId="2" borderId="45" xfId="0" applyNumberFormat="1" applyFont="1" applyFill="1" applyBorder="1" applyAlignment="1" applyProtection="1">
      <alignment horizontal="center" vertical="center"/>
      <protection locked="0"/>
    </xf>
    <xf numFmtId="2" fontId="6" fillId="3" borderId="50" xfId="0" applyNumberFormat="1" applyFont="1" applyFill="1" applyBorder="1" applyAlignment="1" applyProtection="1">
      <alignment horizontal="center" vertical="center"/>
    </xf>
    <xf numFmtId="4" fontId="21" fillId="0" borderId="51" xfId="0" applyNumberFormat="1" applyFont="1" applyBorder="1" applyAlignment="1">
      <alignment horizontal="right" vertical="center" indent="1"/>
    </xf>
    <xf numFmtId="0" fontId="10" fillId="3" borderId="37" xfId="0" applyFont="1" applyFill="1" applyBorder="1" applyAlignment="1" applyProtection="1">
      <alignment horizontal="center" vertical="center"/>
    </xf>
    <xf numFmtId="0" fontId="18" fillId="0" borderId="53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/>
    <xf numFmtId="0" fontId="15" fillId="0" borderId="34" xfId="0" applyNumberFormat="1" applyFont="1" applyBorder="1" applyAlignment="1">
      <alignment horizontal="center" vertical="center" wrapText="1"/>
    </xf>
    <xf numFmtId="0" fontId="15" fillId="0" borderId="33" xfId="0" applyNumberFormat="1" applyFont="1" applyBorder="1" applyAlignment="1">
      <alignment horizontal="center" vertical="center"/>
    </xf>
    <xf numFmtId="0" fontId="22" fillId="0" borderId="0" xfId="0" applyFont="1"/>
    <xf numFmtId="14" fontId="23" fillId="0" borderId="0" xfId="0" applyNumberFormat="1" applyFont="1"/>
    <xf numFmtId="0" fontId="23" fillId="0" borderId="0" xfId="0" applyFont="1"/>
    <xf numFmtId="0" fontId="15" fillId="0" borderId="52" xfId="0" applyNumberFormat="1" applyFont="1" applyBorder="1" applyAlignment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Normal="100" zoomScaleSheetLayoutView="100" workbookViewId="0">
      <selection activeCell="C3" sqref="C3:O3"/>
    </sheetView>
  </sheetViews>
  <sheetFormatPr defaultRowHeight="15" x14ac:dyDescent="0.25"/>
  <cols>
    <col min="1" max="1" width="17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8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29" t="s">
        <v>73</v>
      </c>
      <c r="B3" s="129"/>
      <c r="C3" s="131" t="s">
        <v>98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"/>
    </row>
    <row r="4" spans="1:18" ht="24.75" customHeight="1" x14ac:dyDescent="0.25">
      <c r="A4" s="130" t="s">
        <v>76</v>
      </c>
      <c r="B4" s="130"/>
      <c r="C4" s="130" t="s">
        <v>75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4"/>
    </row>
    <row r="5" spans="1:18" x14ac:dyDescent="0.25">
      <c r="A5" s="128" t="s">
        <v>72</v>
      </c>
      <c r="B5" s="128"/>
      <c r="C5" s="54" t="s">
        <v>74</v>
      </c>
      <c r="D5" s="54"/>
      <c r="E5" s="54"/>
      <c r="F5" s="54"/>
      <c r="G5" s="54"/>
      <c r="H5" s="54"/>
      <c r="I5" s="55"/>
      <c r="J5" s="55"/>
      <c r="K5" s="55"/>
      <c r="L5" s="55"/>
      <c r="M5" s="55"/>
      <c r="N5" s="55"/>
      <c r="O5" s="55"/>
      <c r="P5" s="16"/>
    </row>
    <row r="6" spans="1:18" x14ac:dyDescent="0.25">
      <c r="A6" s="18" t="s">
        <v>0</v>
      </c>
      <c r="B6" s="111" t="s">
        <v>69</v>
      </c>
      <c r="C6" s="111"/>
      <c r="D6" s="111"/>
      <c r="E6" s="111"/>
      <c r="F6" s="111"/>
      <c r="G6" s="11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12"/>
      <c r="C7" s="112"/>
      <c r="D7" s="112"/>
      <c r="E7" s="112"/>
      <c r="F7" s="112"/>
      <c r="G7" s="11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9" t="s">
        <v>77</v>
      </c>
      <c r="B8" s="11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5" t="s">
        <v>7</v>
      </c>
      <c r="B9" s="113" t="s">
        <v>1</v>
      </c>
      <c r="C9" s="53" t="s">
        <v>51</v>
      </c>
      <c r="D9" s="138" t="s">
        <v>67</v>
      </c>
      <c r="E9" s="132" t="s">
        <v>2</v>
      </c>
      <c r="F9" s="133"/>
      <c r="G9" s="133"/>
      <c r="H9" s="119" t="s">
        <v>3</v>
      </c>
      <c r="I9" s="119" t="s">
        <v>4</v>
      </c>
      <c r="J9" s="148" t="s">
        <v>5</v>
      </c>
      <c r="K9" s="149"/>
      <c r="L9" s="122" t="s">
        <v>6</v>
      </c>
      <c r="M9" s="116" t="s">
        <v>52</v>
      </c>
      <c r="N9" s="138" t="s">
        <v>58</v>
      </c>
      <c r="O9" s="152" t="s">
        <v>56</v>
      </c>
      <c r="P9" s="134" t="s">
        <v>57</v>
      </c>
    </row>
    <row r="10" spans="1:18" ht="21.75" customHeight="1" x14ac:dyDescent="0.25">
      <c r="A10" s="126"/>
      <c r="B10" s="114"/>
      <c r="C10" s="119" t="s">
        <v>64</v>
      </c>
      <c r="D10" s="139"/>
      <c r="E10" s="52" t="s">
        <v>8</v>
      </c>
      <c r="F10" s="49" t="s">
        <v>9</v>
      </c>
      <c r="G10" s="136" t="s">
        <v>10</v>
      </c>
      <c r="H10" s="120"/>
      <c r="I10" s="120"/>
      <c r="J10" s="150" t="s">
        <v>70</v>
      </c>
      <c r="K10" s="150" t="s">
        <v>71</v>
      </c>
      <c r="L10" s="123"/>
      <c r="M10" s="117"/>
      <c r="N10" s="139"/>
      <c r="O10" s="153"/>
      <c r="P10" s="135"/>
    </row>
    <row r="11" spans="1:18" ht="50.25" customHeight="1" thickBot="1" x14ac:dyDescent="0.3">
      <c r="A11" s="127"/>
      <c r="B11" s="115"/>
      <c r="C11" s="121"/>
      <c r="D11" s="140"/>
      <c r="E11" s="51"/>
      <c r="F11" s="50"/>
      <c r="G11" s="137"/>
      <c r="H11" s="121"/>
      <c r="I11" s="121"/>
      <c r="J11" s="151"/>
      <c r="K11" s="151"/>
      <c r="L11" s="124"/>
      <c r="M11" s="118"/>
      <c r="N11" s="140"/>
      <c r="O11" s="153"/>
      <c r="P11" s="135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106" customFormat="1" ht="12" x14ac:dyDescent="0.2">
      <c r="A13" s="107" t="s">
        <v>82</v>
      </c>
      <c r="B13" s="102" t="s">
        <v>83</v>
      </c>
      <c r="C13" s="103" t="s">
        <v>89</v>
      </c>
      <c r="D13" s="84">
        <v>45688</v>
      </c>
      <c r="E13" s="68">
        <v>217.69200000000001</v>
      </c>
      <c r="F13" s="68">
        <v>48.284999999999997</v>
      </c>
      <c r="G13" s="68">
        <v>265.97699999999998</v>
      </c>
      <c r="H13" s="46" t="s">
        <v>78</v>
      </c>
      <c r="I13" s="47" t="s">
        <v>80</v>
      </c>
      <c r="J13" s="48">
        <v>0.193</v>
      </c>
      <c r="K13" s="48">
        <v>8.6999999999999994E-2</v>
      </c>
      <c r="L13" s="100" t="s">
        <v>90</v>
      </c>
      <c r="M13" s="98">
        <v>18519.981400000001</v>
      </c>
      <c r="N13" s="56" t="s">
        <v>59</v>
      </c>
      <c r="O13" s="39"/>
      <c r="P13" s="40">
        <f>G13*O13</f>
        <v>0</v>
      </c>
      <c r="Q13" s="104" t="str">
        <f>IF( P13=0," ", IF(100-((L13/P13)*100)&gt;20,"viac ako 20%",0))</f>
        <v xml:space="preserve"> </v>
      </c>
      <c r="R13" s="105"/>
    </row>
    <row r="14" spans="1:18" s="106" customFormat="1" ht="12" x14ac:dyDescent="0.2">
      <c r="A14" s="69" t="s">
        <v>82</v>
      </c>
      <c r="B14" s="70" t="s">
        <v>84</v>
      </c>
      <c r="C14" s="61" t="s">
        <v>89</v>
      </c>
      <c r="D14" s="72">
        <v>45688</v>
      </c>
      <c r="E14" s="62">
        <v>96.876999999999995</v>
      </c>
      <c r="F14" s="62">
        <v>10.32</v>
      </c>
      <c r="G14" s="62">
        <v>107.197</v>
      </c>
      <c r="H14" s="63" t="s">
        <v>78</v>
      </c>
      <c r="I14" s="64" t="s">
        <v>91</v>
      </c>
      <c r="J14" s="65">
        <v>0.32400000000000001</v>
      </c>
      <c r="K14" s="65">
        <v>0.16400000000000001</v>
      </c>
      <c r="L14" s="66" t="s">
        <v>92</v>
      </c>
      <c r="M14" s="67">
        <v>5700.5303000000004</v>
      </c>
      <c r="N14" s="60" t="s">
        <v>59</v>
      </c>
      <c r="O14" s="71"/>
      <c r="P14" s="41">
        <f t="shared" ref="P14:P19" si="0">G14*O14</f>
        <v>0</v>
      </c>
      <c r="Q14" s="104"/>
      <c r="R14" s="105"/>
    </row>
    <row r="15" spans="1:18" s="59" customFormat="1" ht="14.25" x14ac:dyDescent="0.2">
      <c r="A15" s="69" t="s">
        <v>82</v>
      </c>
      <c r="B15" s="70" t="s">
        <v>85</v>
      </c>
      <c r="C15" s="99" t="s">
        <v>89</v>
      </c>
      <c r="D15" s="72">
        <v>45688</v>
      </c>
      <c r="E15" s="62">
        <v>130.41300000000001</v>
      </c>
      <c r="F15" s="62">
        <v>20.152999999999999</v>
      </c>
      <c r="G15" s="62">
        <v>150.566</v>
      </c>
      <c r="H15" s="63" t="s">
        <v>78</v>
      </c>
      <c r="I15" s="64" t="s">
        <v>93</v>
      </c>
      <c r="J15" s="65">
        <v>0.28499999999999998</v>
      </c>
      <c r="K15" s="65">
        <v>0.19600000000000001</v>
      </c>
      <c r="L15" s="66" t="s">
        <v>92</v>
      </c>
      <c r="M15" s="67">
        <v>8655.6394999999993</v>
      </c>
      <c r="N15" s="60" t="s">
        <v>59</v>
      </c>
      <c r="O15" s="71"/>
      <c r="P15" s="41">
        <f t="shared" si="0"/>
        <v>0</v>
      </c>
      <c r="Q15" s="57"/>
      <c r="R15" s="58"/>
    </row>
    <row r="16" spans="1:18" s="59" customFormat="1" ht="14.25" x14ac:dyDescent="0.2">
      <c r="A16" s="69" t="s">
        <v>82</v>
      </c>
      <c r="B16" s="70" t="s">
        <v>86</v>
      </c>
      <c r="C16" s="61" t="s">
        <v>89</v>
      </c>
      <c r="D16" s="72">
        <v>45688</v>
      </c>
      <c r="E16" s="62">
        <v>73.599999999999994</v>
      </c>
      <c r="F16" s="62">
        <v>14.76</v>
      </c>
      <c r="G16" s="62">
        <v>88.36</v>
      </c>
      <c r="H16" s="63" t="s">
        <v>78</v>
      </c>
      <c r="I16" s="64" t="s">
        <v>91</v>
      </c>
      <c r="J16" s="65">
        <v>0.27800000000000002</v>
      </c>
      <c r="K16" s="65">
        <v>0.17399999999999999</v>
      </c>
      <c r="L16" s="66" t="s">
        <v>94</v>
      </c>
      <c r="M16" s="67">
        <v>5074.4224000000004</v>
      </c>
      <c r="N16" s="60" t="s">
        <v>59</v>
      </c>
      <c r="O16" s="71"/>
      <c r="P16" s="41">
        <f t="shared" si="0"/>
        <v>0</v>
      </c>
      <c r="Q16" s="57"/>
      <c r="R16" s="58"/>
    </row>
    <row r="17" spans="1:18" s="59" customFormat="1" ht="14.25" x14ac:dyDescent="0.2">
      <c r="A17" s="69" t="s">
        <v>79</v>
      </c>
      <c r="B17" s="70" t="s">
        <v>87</v>
      </c>
      <c r="C17" s="61" t="s">
        <v>89</v>
      </c>
      <c r="D17" s="72">
        <v>45688</v>
      </c>
      <c r="E17" s="62">
        <v>92.584999999999994</v>
      </c>
      <c r="F17" s="62">
        <v>27.45</v>
      </c>
      <c r="G17" s="62">
        <v>120.035</v>
      </c>
      <c r="H17" s="63" t="s">
        <v>78</v>
      </c>
      <c r="I17" s="64" t="s">
        <v>81</v>
      </c>
      <c r="J17" s="65">
        <v>0.14000000000000001</v>
      </c>
      <c r="K17" s="65">
        <v>6.2E-2</v>
      </c>
      <c r="L17" s="66" t="s">
        <v>95</v>
      </c>
      <c r="M17" s="67">
        <v>6987.9277000000002</v>
      </c>
      <c r="N17" s="60" t="s">
        <v>59</v>
      </c>
      <c r="O17" s="71"/>
      <c r="P17" s="41">
        <f t="shared" si="0"/>
        <v>0</v>
      </c>
      <c r="Q17" s="57"/>
      <c r="R17" s="58"/>
    </row>
    <row r="18" spans="1:18" s="59" customFormat="1" thickBot="1" x14ac:dyDescent="0.25">
      <c r="A18" s="69" t="s">
        <v>79</v>
      </c>
      <c r="B18" s="70" t="s">
        <v>88</v>
      </c>
      <c r="C18" s="61" t="s">
        <v>89</v>
      </c>
      <c r="D18" s="72">
        <v>45688</v>
      </c>
      <c r="E18" s="62">
        <v>111.57</v>
      </c>
      <c r="F18" s="62">
        <v>25.952000000000002</v>
      </c>
      <c r="G18" s="62">
        <v>137.52199999999999</v>
      </c>
      <c r="H18" s="63" t="s">
        <v>78</v>
      </c>
      <c r="I18" s="64">
        <v>55</v>
      </c>
      <c r="J18" s="65">
        <v>0.16500000000000001</v>
      </c>
      <c r="K18" s="65">
        <v>9.2999999999999999E-2</v>
      </c>
      <c r="L18" s="66" t="s">
        <v>96</v>
      </c>
      <c r="M18" s="67">
        <v>9017.8912</v>
      </c>
      <c r="N18" s="60" t="s">
        <v>59</v>
      </c>
      <c r="O18" s="71"/>
      <c r="P18" s="41">
        <f t="shared" si="0"/>
        <v>0</v>
      </c>
      <c r="Q18" s="57"/>
      <c r="R18" s="58"/>
    </row>
    <row r="19" spans="1:18" s="59" customFormat="1" hidden="1" thickBot="1" x14ac:dyDescent="0.25">
      <c r="A19" s="85"/>
      <c r="B19" s="86"/>
      <c r="C19" s="87"/>
      <c r="D19" s="88"/>
      <c r="E19" s="89"/>
      <c r="F19" s="89"/>
      <c r="G19" s="89"/>
      <c r="H19" s="90"/>
      <c r="I19" s="91"/>
      <c r="J19" s="92"/>
      <c r="K19" s="92"/>
      <c r="L19" s="93"/>
      <c r="M19" s="94"/>
      <c r="N19" s="95" t="s">
        <v>59</v>
      </c>
      <c r="O19" s="96"/>
      <c r="P19" s="97">
        <f t="shared" si="0"/>
        <v>0</v>
      </c>
      <c r="Q19" s="57"/>
      <c r="R19" s="58"/>
    </row>
    <row r="20" spans="1:18" ht="15.75" thickBot="1" x14ac:dyDescent="0.3">
      <c r="A20" s="73"/>
      <c r="B20" s="74"/>
      <c r="C20" s="75"/>
      <c r="D20" s="76"/>
      <c r="E20" s="76"/>
      <c r="F20" s="77"/>
      <c r="G20" s="78">
        <f>SUM(G13:G19)</f>
        <v>869.65699999999993</v>
      </c>
      <c r="H20" s="79"/>
      <c r="I20" s="80"/>
      <c r="J20" s="74"/>
      <c r="K20" s="74"/>
      <c r="L20" s="75"/>
      <c r="M20" s="81"/>
      <c r="N20" s="81"/>
      <c r="O20" s="82"/>
      <c r="P20" s="83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44" t="s">
        <v>12</v>
      </c>
      <c r="L21" s="144"/>
      <c r="M21" s="23">
        <f>SUM(M13:M19)</f>
        <v>53956.392500000002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5" t="s">
        <v>13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7"/>
      <c r="P22" s="23">
        <f>P23-P21</f>
        <v>0</v>
      </c>
    </row>
    <row r="23" spans="1:18" ht="15.75" thickBot="1" x14ac:dyDescent="0.3">
      <c r="A23" s="145" t="s">
        <v>14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7"/>
      <c r="P23" s="23">
        <f>IF("nie"=MID(I31,1,3),P21,(P21*1.2))</f>
        <v>0</v>
      </c>
    </row>
    <row r="24" spans="1:18" x14ac:dyDescent="0.25">
      <c r="A24" s="154" t="s">
        <v>15</v>
      </c>
      <c r="B24" s="154"/>
      <c r="C24" s="15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68" t="s">
        <v>63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59" t="s">
        <v>97</v>
      </c>
      <c r="B27" s="160"/>
      <c r="C27" s="160"/>
      <c r="D27" s="160"/>
      <c r="E27" s="160"/>
      <c r="F27" s="161"/>
      <c r="G27" s="155" t="s">
        <v>54</v>
      </c>
      <c r="H27" s="29" t="s">
        <v>16</v>
      </c>
      <c r="I27" s="156"/>
      <c r="J27" s="157"/>
      <c r="K27" s="157"/>
      <c r="L27" s="157"/>
      <c r="M27" s="157"/>
      <c r="N27" s="157"/>
      <c r="O27" s="157"/>
      <c r="P27" s="158"/>
    </row>
    <row r="28" spans="1:18" x14ac:dyDescent="0.25">
      <c r="A28" s="162"/>
      <c r="B28" s="163"/>
      <c r="C28" s="163"/>
      <c r="D28" s="163"/>
      <c r="E28" s="163"/>
      <c r="F28" s="164"/>
      <c r="G28" s="155"/>
      <c r="H28" s="29" t="s">
        <v>17</v>
      </c>
      <c r="I28" s="156"/>
      <c r="J28" s="157"/>
      <c r="K28" s="157"/>
      <c r="L28" s="157"/>
      <c r="M28" s="157"/>
      <c r="N28" s="157"/>
      <c r="O28" s="157"/>
      <c r="P28" s="158"/>
    </row>
    <row r="29" spans="1:18" ht="18" customHeight="1" x14ac:dyDescent="0.25">
      <c r="A29" s="162"/>
      <c r="B29" s="163"/>
      <c r="C29" s="163"/>
      <c r="D29" s="163"/>
      <c r="E29" s="163"/>
      <c r="F29" s="164"/>
      <c r="G29" s="155"/>
      <c r="H29" s="29" t="s">
        <v>18</v>
      </c>
      <c r="I29" s="156"/>
      <c r="J29" s="157"/>
      <c r="K29" s="157"/>
      <c r="L29" s="157"/>
      <c r="M29" s="157"/>
      <c r="N29" s="157"/>
      <c r="O29" s="157"/>
      <c r="P29" s="158"/>
    </row>
    <row r="30" spans="1:18" x14ac:dyDescent="0.25">
      <c r="A30" s="162"/>
      <c r="B30" s="163"/>
      <c r="C30" s="163"/>
      <c r="D30" s="163"/>
      <c r="E30" s="163"/>
      <c r="F30" s="164"/>
      <c r="G30" s="155"/>
      <c r="H30" s="29" t="s">
        <v>19</v>
      </c>
      <c r="I30" s="156"/>
      <c r="J30" s="157"/>
      <c r="K30" s="157"/>
      <c r="L30" s="157"/>
      <c r="M30" s="157"/>
      <c r="N30" s="157"/>
      <c r="O30" s="157"/>
      <c r="P30" s="158"/>
    </row>
    <row r="31" spans="1:18" x14ac:dyDescent="0.25">
      <c r="A31" s="162"/>
      <c r="B31" s="163"/>
      <c r="C31" s="163"/>
      <c r="D31" s="163"/>
      <c r="E31" s="163"/>
      <c r="F31" s="164"/>
      <c r="G31" s="155"/>
      <c r="H31" s="101" t="s">
        <v>20</v>
      </c>
      <c r="I31" s="156"/>
      <c r="J31" s="157"/>
      <c r="K31" s="157"/>
      <c r="L31" s="157"/>
      <c r="M31" s="157"/>
      <c r="N31" s="157"/>
      <c r="O31" s="157"/>
      <c r="P31" s="158"/>
    </row>
    <row r="32" spans="1:18" x14ac:dyDescent="0.25">
      <c r="A32" s="162"/>
      <c r="B32" s="163"/>
      <c r="C32" s="163"/>
      <c r="D32" s="163"/>
      <c r="E32" s="163"/>
      <c r="F32" s="164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62"/>
      <c r="B33" s="163"/>
      <c r="C33" s="163"/>
      <c r="D33" s="163"/>
      <c r="E33" s="163"/>
      <c r="F33" s="164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5"/>
      <c r="B34" s="166"/>
      <c r="C34" s="166"/>
      <c r="D34" s="166"/>
      <c r="E34" s="166"/>
      <c r="F34" s="167"/>
      <c r="G34" s="28"/>
      <c r="H34" s="22"/>
      <c r="I34" s="16"/>
      <c r="J34" s="22"/>
      <c r="K34" s="22" t="s">
        <v>21</v>
      </c>
      <c r="L34" s="22"/>
      <c r="M34" s="141"/>
      <c r="N34" s="142"/>
      <c r="O34" s="143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6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73" t="s">
        <v>49</v>
      </c>
      <c r="M2" s="173"/>
    </row>
    <row r="3" spans="1:14" x14ac:dyDescent="0.25">
      <c r="A3" s="5" t="s">
        <v>23</v>
      </c>
      <c r="B3" s="170" t="s">
        <v>24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x14ac:dyDescent="0.25">
      <c r="A4" s="5" t="s">
        <v>25</v>
      </c>
      <c r="B4" s="170" t="s">
        <v>26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x14ac:dyDescent="0.25">
      <c r="A5" s="5" t="s">
        <v>7</v>
      </c>
      <c r="B5" s="170" t="s">
        <v>27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x14ac:dyDescent="0.25">
      <c r="A6" s="5" t="s">
        <v>1</v>
      </c>
      <c r="B6" s="170" t="s">
        <v>28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25">
      <c r="A7" s="6" t="s">
        <v>29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</row>
    <row r="8" spans="1:14" x14ac:dyDescent="0.25">
      <c r="A8" s="5" t="s">
        <v>11</v>
      </c>
      <c r="B8" s="170" t="s">
        <v>30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4" x14ac:dyDescent="0.25">
      <c r="A9" s="7" t="s">
        <v>31</v>
      </c>
      <c r="B9" s="170" t="s">
        <v>32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25">
      <c r="A10" s="7" t="s">
        <v>33</v>
      </c>
      <c r="B10" s="170" t="s">
        <v>34</v>
      </c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</row>
    <row r="11" spans="1:14" x14ac:dyDescent="0.25">
      <c r="A11" s="8" t="s">
        <v>35</v>
      </c>
      <c r="B11" s="170" t="s">
        <v>36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x14ac:dyDescent="0.25">
      <c r="A12" s="9" t="s">
        <v>37</v>
      </c>
      <c r="B12" s="170" t="s">
        <v>38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1:14" ht="24" customHeight="1" x14ac:dyDescent="0.25">
      <c r="A13" s="8" t="s">
        <v>39</v>
      </c>
      <c r="B13" s="170" t="s">
        <v>40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ht="16.5" customHeight="1" x14ac:dyDescent="0.25">
      <c r="A14" s="8" t="s">
        <v>4</v>
      </c>
      <c r="B14" s="170" t="s">
        <v>50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</row>
    <row r="15" spans="1:14" x14ac:dyDescent="0.25">
      <c r="A15" s="8" t="s">
        <v>41</v>
      </c>
      <c r="B15" s="170" t="s">
        <v>42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  <row r="16" spans="1:14" ht="38.25" x14ac:dyDescent="0.25">
      <c r="A16" s="10" t="s">
        <v>43</v>
      </c>
      <c r="B16" s="170" t="s">
        <v>44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</row>
    <row r="17" spans="1:14" ht="28.5" customHeight="1" x14ac:dyDescent="0.25">
      <c r="A17" s="10" t="s">
        <v>45</v>
      </c>
      <c r="B17" s="170" t="s">
        <v>46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1:14" ht="27" customHeight="1" x14ac:dyDescent="0.25">
      <c r="A18" s="11" t="s">
        <v>47</v>
      </c>
      <c r="B18" s="170" t="s">
        <v>48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</row>
    <row r="19" spans="1:14" ht="75" customHeight="1" x14ac:dyDescent="0.25">
      <c r="A19" s="30" t="s">
        <v>60</v>
      </c>
      <c r="B19" s="169" t="s">
        <v>61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2024-09-17T10:12:01Z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