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HP_ProBook\Desktop\Stano\Ostatné\Králik\25.4.2023 odrážky\VV revízia\"/>
    </mc:Choice>
  </mc:AlternateContent>
  <bookViews>
    <workbookView xWindow="0" yWindow="0" windowWidth="0" windowHeight="0"/>
  </bookViews>
  <sheets>
    <sheet name="Rekapitulácia stavby" sheetId="1" r:id="rId1"/>
    <sheet name="1 - Zvážnica - protierózn..." sheetId="2" r:id="rId2"/>
    <sheet name="2 - Povrchové protierózne..." sheetId="3" r:id="rId3"/>
    <sheet name="3 - Vsakovacia nádrž" sheetId="4" r:id="rId4"/>
    <sheet name="4 - Odvodňovacia priekopa" sheetId="5" r:id="rId5"/>
    <sheet name="5 - Priepust cez cestu" sheetId="6" r:id="rId6"/>
    <sheet name="6 - Odvodňovací rigol" sheetId="7" r:id="rId7"/>
  </sheets>
  <definedNames>
    <definedName name="_xlnm.Print_Area" localSheetId="0">'Rekapitulácia stavby'!$D$4:$AO$76,'Rekapitulácia stavby'!$C$82:$AQ$101</definedName>
    <definedName name="_xlnm.Print_Titles" localSheetId="0">'Rekapitulácia stavby'!$92:$92</definedName>
    <definedName name="_xlnm._FilterDatabase" localSheetId="1" hidden="1">'1 - Zvážnica - protierózn...'!$C$120:$K$139</definedName>
    <definedName name="_xlnm.Print_Area" localSheetId="1">'1 - Zvážnica - protierózn...'!$C$4:$J$76,'1 - Zvážnica - protierózn...'!$C$82:$J$102,'1 - Zvážnica - protierózn...'!$C$108:$J$139</definedName>
    <definedName name="_xlnm.Print_Titles" localSheetId="1">'1 - Zvážnica - protierózn...'!$120:$120</definedName>
    <definedName name="_xlnm._FilterDatabase" localSheetId="2" hidden="1">'2 - Povrchové protierózne...'!$C$117:$K$126</definedName>
    <definedName name="_xlnm.Print_Area" localSheetId="2">'2 - Povrchové protierózne...'!$C$4:$J$76,'2 - Povrchové protierózne...'!$C$82:$J$99,'2 - Povrchové protierózne...'!$C$105:$J$126</definedName>
    <definedName name="_xlnm.Print_Titles" localSheetId="2">'2 - Povrchové protierózne...'!$117:$117</definedName>
    <definedName name="_xlnm._FilterDatabase" localSheetId="3" hidden="1">'3 - Vsakovacia nádrž'!$C$118:$K$139</definedName>
    <definedName name="_xlnm.Print_Area" localSheetId="3">'3 - Vsakovacia nádrž'!$C$4:$J$76,'3 - Vsakovacia nádrž'!$C$82:$J$100,'3 - Vsakovacia nádrž'!$C$106:$J$139</definedName>
    <definedName name="_xlnm.Print_Titles" localSheetId="3">'3 - Vsakovacia nádrž'!$118:$118</definedName>
    <definedName name="_xlnm._FilterDatabase" localSheetId="4" hidden="1">'4 - Odvodňovacia priekopa'!$C$118:$K$133</definedName>
    <definedName name="_xlnm.Print_Area" localSheetId="4">'4 - Odvodňovacia priekopa'!$C$4:$J$76,'4 - Odvodňovacia priekopa'!$C$82:$J$100,'4 - Odvodňovacia priekopa'!$C$106:$J$133</definedName>
    <definedName name="_xlnm.Print_Titles" localSheetId="4">'4 - Odvodňovacia priekopa'!$118:$118</definedName>
    <definedName name="_xlnm._FilterDatabase" localSheetId="5" hidden="1">'5 - Priepust cez cestu'!$C$121:$K$172</definedName>
    <definedName name="_xlnm.Print_Area" localSheetId="5">'5 - Priepust cez cestu'!$C$4:$J$76,'5 - Priepust cez cestu'!$C$82:$J$103,'5 - Priepust cez cestu'!$C$109:$J$172</definedName>
    <definedName name="_xlnm.Print_Titles" localSheetId="5">'5 - Priepust cez cestu'!$121:$121</definedName>
    <definedName name="_xlnm._FilterDatabase" localSheetId="6" hidden="1">'6 - Odvodňovací rigol'!$C$119:$K$137</definedName>
    <definedName name="_xlnm.Print_Area" localSheetId="6">'6 - Odvodňovací rigol'!$C$4:$J$76,'6 - Odvodňovací rigol'!$C$82:$J$101,'6 - Odvodňovací rigol'!$C$107:$J$137</definedName>
    <definedName name="_xlnm.Print_Titles" localSheetId="6">'6 - Odvodňovací rigol'!$119:$119</definedName>
  </definedNames>
  <calcPr/>
</workbook>
</file>

<file path=xl/calcChain.xml><?xml version="1.0" encoding="utf-8"?>
<calcChain xmlns="http://schemas.openxmlformats.org/spreadsheetml/2006/main">
  <c i="7" l="1" r="J37"/>
  <c r="J36"/>
  <c i="1" r="AY100"/>
  <c i="7" r="J35"/>
  <c i="1" r="AX100"/>
  <c i="7" r="BI137"/>
  <c r="BH137"/>
  <c r="BG137"/>
  <c r="BE137"/>
  <c r="T137"/>
  <c r="R137"/>
  <c r="P137"/>
  <c r="BI136"/>
  <c r="BH136"/>
  <c r="BG136"/>
  <c r="BE136"/>
  <c r="T136"/>
  <c r="R136"/>
  <c r="P136"/>
  <c r="BI133"/>
  <c r="BH133"/>
  <c r="BG133"/>
  <c r="BE133"/>
  <c r="T133"/>
  <c r="R133"/>
  <c r="P133"/>
  <c r="BI132"/>
  <c r="BH132"/>
  <c r="BG132"/>
  <c r="BE132"/>
  <c r="T132"/>
  <c r="R132"/>
  <c r="P132"/>
  <c r="BI129"/>
  <c r="BH129"/>
  <c r="BG129"/>
  <c r="BE129"/>
  <c r="T129"/>
  <c r="R129"/>
  <c r="P129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3"/>
  <c r="BH123"/>
  <c r="BG123"/>
  <c r="BE123"/>
  <c r="T123"/>
  <c r="R123"/>
  <c r="P123"/>
  <c r="J117"/>
  <c r="J116"/>
  <c r="F116"/>
  <c r="F114"/>
  <c r="E112"/>
  <c r="J92"/>
  <c r="J91"/>
  <c r="F91"/>
  <c r="F89"/>
  <c r="E87"/>
  <c r="J18"/>
  <c r="E18"/>
  <c r="F117"/>
  <c r="J17"/>
  <c r="J12"/>
  <c r="J89"/>
  <c r="E7"/>
  <c r="E110"/>
  <c i="6" r="J37"/>
  <c r="J36"/>
  <c i="1" r="AY99"/>
  <c i="6" r="J35"/>
  <c i="1" r="AX99"/>
  <c i="6" r="BI172"/>
  <c r="BH172"/>
  <c r="BG172"/>
  <c r="BE172"/>
  <c r="T172"/>
  <c r="R172"/>
  <c r="P172"/>
  <c r="BI171"/>
  <c r="BH171"/>
  <c r="BG171"/>
  <c r="BE171"/>
  <c r="T171"/>
  <c r="R171"/>
  <c r="P171"/>
  <c r="BI167"/>
  <c r="BH167"/>
  <c r="BG167"/>
  <c r="BE167"/>
  <c r="T167"/>
  <c r="R167"/>
  <c r="P167"/>
  <c r="BI166"/>
  <c r="BH166"/>
  <c r="BG166"/>
  <c r="BE166"/>
  <c r="T166"/>
  <c r="R166"/>
  <c r="P166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2"/>
  <c r="BH152"/>
  <c r="BG152"/>
  <c r="BE152"/>
  <c r="T152"/>
  <c r="T151"/>
  <c r="R152"/>
  <c r="R151"/>
  <c r="P152"/>
  <c r="P151"/>
  <c r="BI148"/>
  <c r="BH148"/>
  <c r="BG148"/>
  <c r="BE148"/>
  <c r="T148"/>
  <c r="R148"/>
  <c r="P148"/>
  <c r="BI142"/>
  <c r="BH142"/>
  <c r="BG142"/>
  <c r="BE142"/>
  <c r="T142"/>
  <c r="R142"/>
  <c r="P142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3"/>
  <c r="BH133"/>
  <c r="BG133"/>
  <c r="BE133"/>
  <c r="T133"/>
  <c r="R133"/>
  <c r="P133"/>
  <c r="BI129"/>
  <c r="BH129"/>
  <c r="BG129"/>
  <c r="BE129"/>
  <c r="T129"/>
  <c r="R129"/>
  <c r="P129"/>
  <c r="BI125"/>
  <c r="BH125"/>
  <c r="BG125"/>
  <c r="BE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116"/>
  <c r="E7"/>
  <c r="E112"/>
  <c i="5" r="J37"/>
  <c r="J36"/>
  <c i="1" r="AY98"/>
  <c i="5" r="J35"/>
  <c i="1" r="AX98"/>
  <c i="5" r="BI133"/>
  <c r="BH133"/>
  <c r="BG133"/>
  <c r="BE133"/>
  <c r="T133"/>
  <c r="T132"/>
  <c r="R133"/>
  <c r="R132"/>
  <c r="P133"/>
  <c r="P132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2"/>
  <c r="BH122"/>
  <c r="BG122"/>
  <c r="BE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89"/>
  <c r="E7"/>
  <c r="E85"/>
  <c i="4" r="J37"/>
  <c r="J36"/>
  <c i="1" r="AY97"/>
  <c i="4" r="J35"/>
  <c i="1" r="AX97"/>
  <c i="4" r="BI139"/>
  <c r="BH139"/>
  <c r="BG139"/>
  <c r="BE139"/>
  <c r="T139"/>
  <c r="T138"/>
  <c r="R139"/>
  <c r="R138"/>
  <c r="P139"/>
  <c r="P138"/>
  <c r="BI137"/>
  <c r="BH137"/>
  <c r="BG137"/>
  <c r="BE137"/>
  <c r="T137"/>
  <c r="R137"/>
  <c r="P137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2"/>
  <c r="BH122"/>
  <c r="BG122"/>
  <c r="BE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113"/>
  <c r="E7"/>
  <c r="E109"/>
  <c i="3" r="J37"/>
  <c r="J36"/>
  <c i="1" r="AY96"/>
  <c i="3" r="J35"/>
  <c i="1" r="AX96"/>
  <c i="3" r="BI126"/>
  <c r="BH126"/>
  <c r="BG126"/>
  <c r="BE126"/>
  <c r="T126"/>
  <c r="R126"/>
  <c r="P126"/>
  <c r="BI121"/>
  <c r="BH121"/>
  <c r="BG121"/>
  <c r="BE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112"/>
  <c r="E7"/>
  <c r="E108"/>
  <c i="2" r="J37"/>
  <c r="J36"/>
  <c i="1" r="AY95"/>
  <c i="2" r="J35"/>
  <c i="1" r="AX95"/>
  <c i="2" r="BI139"/>
  <c r="BH139"/>
  <c r="BG139"/>
  <c r="BE139"/>
  <c r="T139"/>
  <c r="T138"/>
  <c r="R139"/>
  <c r="R138"/>
  <c r="P139"/>
  <c r="P138"/>
  <c r="BI137"/>
  <c r="BH137"/>
  <c r="BG137"/>
  <c r="BE137"/>
  <c r="T137"/>
  <c r="R137"/>
  <c r="P137"/>
  <c r="BI136"/>
  <c r="BH136"/>
  <c r="BG136"/>
  <c r="BE136"/>
  <c r="T136"/>
  <c r="R136"/>
  <c r="P136"/>
  <c r="BI132"/>
  <c r="BH132"/>
  <c r="BG132"/>
  <c r="BE132"/>
  <c r="T132"/>
  <c r="T131"/>
  <c r="R132"/>
  <c r="R131"/>
  <c r="P132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4"/>
  <c r="BH124"/>
  <c r="BG124"/>
  <c r="BE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111"/>
  <c i="1" r="L90"/>
  <c r="AM90"/>
  <c r="AM89"/>
  <c r="L89"/>
  <c r="AM87"/>
  <c r="L87"/>
  <c r="L85"/>
  <c r="L84"/>
  <c i="2" r="BK136"/>
  <c r="J136"/>
  <c r="J132"/>
  <c r="J130"/>
  <c i="1" r="AS94"/>
  <c i="2" r="BK129"/>
  <c r="BK128"/>
  <c r="BK124"/>
  <c i="3" r="J121"/>
  <c r="BK121"/>
  <c i="4" r="BK139"/>
  <c r="BK137"/>
  <c r="BK133"/>
  <c r="BK132"/>
  <c r="BK131"/>
  <c r="BK130"/>
  <c r="J130"/>
  <c r="J122"/>
  <c i="5" r="BK122"/>
  <c r="BK129"/>
  <c r="J129"/>
  <c r="J127"/>
  <c r="BK127"/>
  <c r="J126"/>
  <c i="6" r="J166"/>
  <c r="BK156"/>
  <c r="J137"/>
  <c r="BK125"/>
  <c r="BK171"/>
  <c r="BK161"/>
  <c r="BK157"/>
  <c r="BK142"/>
  <c r="J167"/>
  <c r="J161"/>
  <c r="J152"/>
  <c r="BK137"/>
  <c r="J125"/>
  <c i="7" r="BK133"/>
  <c r="J123"/>
  <c r="BK136"/>
  <c r="J132"/>
  <c r="J127"/>
  <c r="BK123"/>
  <c r="BK125"/>
  <c i="2" r="J137"/>
  <c r="BK132"/>
  <c r="BK130"/>
  <c r="J124"/>
  <c r="BK139"/>
  <c r="J139"/>
  <c r="BK137"/>
  <c r="J129"/>
  <c r="J128"/>
  <c i="3" r="J126"/>
  <c r="BK126"/>
  <c i="4" r="J139"/>
  <c r="J137"/>
  <c r="J133"/>
  <c r="J132"/>
  <c r="J131"/>
  <c r="BK122"/>
  <c i="5" r="BK128"/>
  <c r="BK133"/>
  <c r="J122"/>
  <c r="J128"/>
  <c r="J133"/>
  <c i="6" r="BK163"/>
  <c r="J148"/>
  <c r="BK136"/>
  <c r="J129"/>
  <c r="J172"/>
  <c r="BK166"/>
  <c r="BK158"/>
  <c r="BK148"/>
  <c r="J171"/>
  <c r="J157"/>
  <c r="J142"/>
  <c r="J133"/>
  <c i="7" r="J136"/>
  <c r="BK127"/>
  <c r="J129"/>
  <c r="J133"/>
  <c r="BK129"/>
  <c r="J126"/>
  <c r="BK126"/>
  <c i="5" r="BK126"/>
  <c i="6" r="BK172"/>
  <c r="J158"/>
  <c r="BK138"/>
  <c r="BK133"/>
  <c r="BK167"/>
  <c r="J159"/>
  <c r="BK152"/>
  <c r="J136"/>
  <c r="J163"/>
  <c r="BK159"/>
  <c r="J156"/>
  <c r="J138"/>
  <c r="BK129"/>
  <c i="7" r="BK132"/>
  <c r="J125"/>
  <c r="J137"/>
  <c r="BK137"/>
  <c i="2" l="1" r="BK123"/>
  <c r="J123"/>
  <c r="J98"/>
  <c r="T123"/>
  <c r="R135"/>
  <c i="3" r="R120"/>
  <c r="R119"/>
  <c r="R118"/>
  <c i="4" r="T121"/>
  <c r="T120"/>
  <c r="T119"/>
  <c i="5" r="BK121"/>
  <c r="J121"/>
  <c r="J98"/>
  <c r="P121"/>
  <c r="P120"/>
  <c r="P119"/>
  <c i="1" r="AU98"/>
  <c i="6" r="BK124"/>
  <c r="J124"/>
  <c r="J98"/>
  <c r="T124"/>
  <c r="P155"/>
  <c r="R155"/>
  <c r="P160"/>
  <c r="BK170"/>
  <c r="J170"/>
  <c r="J102"/>
  <c r="T170"/>
  <c i="7" r="R122"/>
  <c i="2" r="P123"/>
  <c r="T135"/>
  <c i="3" r="P120"/>
  <c r="P119"/>
  <c r="P118"/>
  <c i="1" r="AU96"/>
  <c i="4" r="P121"/>
  <c r="P120"/>
  <c r="P119"/>
  <c i="1" r="AU97"/>
  <c i="5" r="R121"/>
  <c r="R120"/>
  <c r="R119"/>
  <c i="6" r="P124"/>
  <c r="BK155"/>
  <c r="J155"/>
  <c r="J100"/>
  <c r="T155"/>
  <c r="R160"/>
  <c r="P170"/>
  <c i="7" r="BK122"/>
  <c r="T122"/>
  <c r="R128"/>
  <c r="BK135"/>
  <c r="J135"/>
  <c r="J100"/>
  <c r="R135"/>
  <c i="2" r="R123"/>
  <c r="R122"/>
  <c r="R121"/>
  <c r="BK135"/>
  <c r="J135"/>
  <c r="J100"/>
  <c r="P135"/>
  <c i="3" r="BK120"/>
  <c r="J120"/>
  <c r="J98"/>
  <c r="T120"/>
  <c r="T119"/>
  <c r="T118"/>
  <c i="4" r="BK121"/>
  <c r="J121"/>
  <c r="J98"/>
  <c r="R121"/>
  <c r="R120"/>
  <c r="R119"/>
  <c i="5" r="T121"/>
  <c r="T120"/>
  <c r="T119"/>
  <c i="6" r="R124"/>
  <c r="BK160"/>
  <c r="J160"/>
  <c r="J101"/>
  <c r="T160"/>
  <c r="R170"/>
  <c i="7" r="P122"/>
  <c r="BK128"/>
  <c r="J128"/>
  <c r="J99"/>
  <c r="P128"/>
  <c r="T128"/>
  <c r="P135"/>
  <c r="T135"/>
  <c i="5" r="BK132"/>
  <c r="J132"/>
  <c r="J99"/>
  <c i="2" r="BK131"/>
  <c r="J131"/>
  <c r="J99"/>
  <c i="4" r="BK138"/>
  <c r="J138"/>
  <c r="J99"/>
  <c i="6" r="BK151"/>
  <c r="J151"/>
  <c r="J99"/>
  <c i="2" r="BK138"/>
  <c r="J138"/>
  <c r="J101"/>
  <c i="6" r="BK123"/>
  <c r="J123"/>
  <c r="J97"/>
  <c i="7" r="J114"/>
  <c r="BF125"/>
  <c r="F92"/>
  <c r="BF132"/>
  <c r="BF137"/>
  <c r="E85"/>
  <c r="BF126"/>
  <c r="BF127"/>
  <c r="BF136"/>
  <c r="BF123"/>
  <c r="BF129"/>
  <c r="BF133"/>
  <c i="5" r="BK120"/>
  <c r="J120"/>
  <c r="J97"/>
  <c i="6" r="F92"/>
  <c r="BF133"/>
  <c r="BF142"/>
  <c r="BF157"/>
  <c r="BF163"/>
  <c r="BF171"/>
  <c r="E85"/>
  <c r="J89"/>
  <c r="BF125"/>
  <c r="BF129"/>
  <c r="BF137"/>
  <c r="BF148"/>
  <c r="BF152"/>
  <c r="BF161"/>
  <c r="BF172"/>
  <c r="BF136"/>
  <c r="BF138"/>
  <c r="BF156"/>
  <c r="BF158"/>
  <c r="BF159"/>
  <c r="BF166"/>
  <c r="BF167"/>
  <c i="5" r="E109"/>
  <c r="J113"/>
  <c r="F92"/>
  <c r="BF122"/>
  <c r="BF127"/>
  <c r="BF133"/>
  <c r="BF126"/>
  <c r="BF128"/>
  <c r="BF129"/>
  <c i="4" r="E85"/>
  <c r="J89"/>
  <c r="F92"/>
  <c r="BF122"/>
  <c r="BF130"/>
  <c r="BF131"/>
  <c r="BF132"/>
  <c r="BF133"/>
  <c r="BF137"/>
  <c r="BF139"/>
  <c i="3" r="E85"/>
  <c r="BF121"/>
  <c r="J89"/>
  <c r="F92"/>
  <c r="BF126"/>
  <c i="2" r="BF124"/>
  <c r="BF128"/>
  <c r="BF129"/>
  <c r="BF139"/>
  <c r="E85"/>
  <c r="J89"/>
  <c r="F92"/>
  <c r="BF130"/>
  <c r="BF132"/>
  <c r="BF136"/>
  <c r="BF137"/>
  <c r="F35"/>
  <c i="1" r="BB95"/>
  <c i="2" r="F37"/>
  <c i="1" r="BD95"/>
  <c i="3" r="F37"/>
  <c i="1" r="BD96"/>
  <c i="4" r="F35"/>
  <c i="1" r="BB97"/>
  <c i="5" r="J33"/>
  <c i="1" r="AV98"/>
  <c i="5" r="F33"/>
  <c i="1" r="AZ98"/>
  <c i="6" r="F37"/>
  <c i="1" r="BD99"/>
  <c i="2" r="F33"/>
  <c i="1" r="AZ95"/>
  <c i="2" r="J33"/>
  <c i="1" r="AV95"/>
  <c i="3" r="F33"/>
  <c i="1" r="AZ96"/>
  <c i="3" r="F35"/>
  <c i="1" r="BB96"/>
  <c i="4" r="J33"/>
  <c i="1" r="AV97"/>
  <c i="4" r="F36"/>
  <c i="1" r="BC97"/>
  <c i="5" r="F36"/>
  <c i="1" r="BC98"/>
  <c i="5" r="F37"/>
  <c i="1" r="BD98"/>
  <c i="6" r="F35"/>
  <c i="1" r="BB99"/>
  <c i="2" r="F36"/>
  <c i="1" r="BC95"/>
  <c i="3" r="J33"/>
  <c i="1" r="AV96"/>
  <c i="3" r="F36"/>
  <c i="1" r="BC96"/>
  <c i="4" r="F33"/>
  <c i="1" r="AZ97"/>
  <c i="4" r="F37"/>
  <c i="1" r="BD97"/>
  <c i="5" r="F35"/>
  <c i="1" r="BB98"/>
  <c i="6" r="J33"/>
  <c i="1" r="AV99"/>
  <c i="6" r="F36"/>
  <c i="1" r="BC99"/>
  <c i="6" r="F33"/>
  <c i="1" r="AZ99"/>
  <c i="7" r="F33"/>
  <c i="1" r="AZ100"/>
  <c i="7" r="F35"/>
  <c i="1" r="BB100"/>
  <c i="7" r="F36"/>
  <c i="1" r="BC100"/>
  <c i="7" r="F37"/>
  <c i="1" r="BD100"/>
  <c i="7" r="J33"/>
  <c i="1" r="AV100"/>
  <c i="7" l="1" r="T121"/>
  <c r="T120"/>
  <c r="BK121"/>
  <c r="BK120"/>
  <c r="J120"/>
  <c i="2" r="P122"/>
  <c r="P121"/>
  <c i="1" r="AU95"/>
  <c i="7" r="R121"/>
  <c r="R120"/>
  <c i="6" r="T123"/>
  <c r="T122"/>
  <c i="7" r="P121"/>
  <c r="P120"/>
  <c i="1" r="AU100"/>
  <c i="6" r="R123"/>
  <c r="R122"/>
  <c r="P123"/>
  <c r="P122"/>
  <c i="1" r="AU99"/>
  <c i="2" r="T122"/>
  <c r="T121"/>
  <c i="3" r="BK119"/>
  <c r="J119"/>
  <c r="J97"/>
  <c i="4" r="BK120"/>
  <c r="J120"/>
  <c r="J97"/>
  <c i="2" r="BK122"/>
  <c r="BK121"/>
  <c r="J121"/>
  <c r="J96"/>
  <c i="7" r="J122"/>
  <c r="J98"/>
  <c i="6" r="BK122"/>
  <c r="J122"/>
  <c r="J96"/>
  <c i="5" r="BK119"/>
  <c r="J119"/>
  <c r="J96"/>
  <c i="7" r="J30"/>
  <c i="1" r="AG100"/>
  <c i="3" r="J34"/>
  <c i="1" r="AW96"/>
  <c r="AT96"/>
  <c i="3" r="F34"/>
  <c i="1" r="BA96"/>
  <c i="4" r="J34"/>
  <c i="1" r="AW97"/>
  <c r="AT97"/>
  <c i="6" r="F34"/>
  <c i="1" r="BA99"/>
  <c i="7" r="F34"/>
  <c i="1" r="BA100"/>
  <c r="BC94"/>
  <c r="W32"/>
  <c i="2" r="J34"/>
  <c i="1" r="AW95"/>
  <c r="AT95"/>
  <c i="4" r="F34"/>
  <c i="1" r="BA97"/>
  <c i="5" r="F34"/>
  <c i="1" r="BA98"/>
  <c i="7" r="J34"/>
  <c i="1" r="AW100"/>
  <c r="AT100"/>
  <c r="AN100"/>
  <c r="BD94"/>
  <c r="W33"/>
  <c i="2" r="F34"/>
  <c i="1" r="BA95"/>
  <c i="5" r="J34"/>
  <c i="1" r="AW98"/>
  <c r="AT98"/>
  <c i="6" r="J34"/>
  <c i="1" r="AW99"/>
  <c r="AT99"/>
  <c r="BB94"/>
  <c r="W31"/>
  <c r="AZ94"/>
  <c r="W29"/>
  <c i="3" l="1" r="BK118"/>
  <c r="J118"/>
  <c r="J96"/>
  <c i="4" r="BK119"/>
  <c r="J119"/>
  <c i="7" r="J96"/>
  <c r="J121"/>
  <c r="J97"/>
  <c i="2" r="J122"/>
  <c r="J97"/>
  <c i="7" r="J39"/>
  <c i="1" r="AU94"/>
  <c i="4" r="J30"/>
  <c i="1" r="AG97"/>
  <c i="2" r="J30"/>
  <c i="1" r="AG95"/>
  <c r="AV94"/>
  <c r="AK29"/>
  <c i="6" r="J30"/>
  <c i="1" r="AG99"/>
  <c r="AN99"/>
  <c r="BA94"/>
  <c r="W30"/>
  <c i="5" r="J30"/>
  <c i="1" r="AG98"/>
  <c r="AY94"/>
  <c r="AX94"/>
  <c i="2" l="1" r="J39"/>
  <c i="4" r="J39"/>
  <c r="J96"/>
  <c i="6" r="J39"/>
  <c i="5" r="J39"/>
  <c i="1" r="AN98"/>
  <c r="AN97"/>
  <c r="AN95"/>
  <c i="3" r="J30"/>
  <c i="1" r="AG96"/>
  <c r="AG94"/>
  <c r="AK26"/>
  <c r="AW94"/>
  <c r="AK30"/>
  <c r="AK35"/>
  <c i="3" l="1" r="J39"/>
  <c i="1" r="AN96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<sst xmlns="http://schemas.openxmlformats.org/spreadsheetml/2006/main">
  <si>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</si>
  <si>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</si>
  <si>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</si>
  <si>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</si>
  <si>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{4c5de7b5-0dc0-4253-a924-916772e5b1c1}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</si>
  <si>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</si>
  <si>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</si>
  <si>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</si>
  <si>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</si>
  <si>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</si>
  <si>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</si>
  <si>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</si>
  <si>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</si>
  <si>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0096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</si>
  <si>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</si>
  <si>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</si>
  <si>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Opatrenia na zlepšenie zadržiavania vody na pozemkoch SLPS Rudina</t>
  </si>
  <si>
    <t>JKSO:</t>
  </si>
  <si>
    <t>KS:</t>
  </si>
  <si>
    <t>Miesto:</t>
  </si>
  <si>
    <t xml:space="preserve">Rudina </t>
  </si>
  <si>
    <t>Dátum:</t>
  </si>
  <si>
    <t>4. 12. 2023</t>
  </si>
  <si>
    <t>Objednávateľ:</t>
  </si>
  <si>
    <t>IČO:</t>
  </si>
  <si>
    <t>SLPS Rudina</t>
  </si>
  <si>
    <t>IČ DPH:</t>
  </si>
  <si>
    <t>Zhotoviteľ:</t>
  </si>
  <si>
    <t>Vyplň údaj</t>
  </si>
  <si>
    <t>Projektant:</t>
  </si>
  <si>
    <t>Ing.arch.Stanislav Sýkora</t>
  </si>
  <si>
    <t>True</t>
  </si>
  <si>
    <t>Spracovateľ:</t>
  </si>
  <si>
    <t>Stanislav Hlubina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</si>
  <si>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</si>
  <si>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</si>
  <si>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</si>
  <si>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</si>
  <si>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</si>
  <si>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</si>
  <si>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</si>
  <si>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</si>
  <si>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</si>
  <si>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</si>
  <si>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</si>
  <si>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</si>
  <si>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</si>
  <si>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</si>
  <si>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</si>
  <si>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</si>
  <si>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</si>
  <si>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</si>
  <si>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</si>
  <si>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</si>
  <si>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</si>
  <si>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</si>
  <si>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</si>
  <si>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</si>
  <si>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</si>
  <si>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</si>
  <si>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</si>
  <si>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</si>
  <si>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</si>
  <si>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</si>
  <si>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</si>
  <si>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</si>
  <si>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</si>
  <si>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</si>
  <si>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</si>
  <si>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</si>
  <si>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</si>
  <si>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</si>
  <si>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</si>
  <si>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</si>
  <si>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</si>
  <si>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</si>
  <si>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</si>
  <si>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</si>
  <si>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</si>
  <si>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</si>
  <si>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</si>
  <si>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Zvážnica - protierózna odrážka</t>
  </si>
  <si>
    <t>STA</t>
  </si>
  <si>
    <t>{6c49aee4-0651-4e5b-9e16-6654049e50d0}</t>
  </si>
  <si>
    <t>2</t>
  </si>
  <si>
    <t>Povrchové protierózne úpravy</t>
  </si>
  <si>
    <t>{061efc8e-3c93-4ccb-9578-0558ae97e928}</t>
  </si>
  <si>
    <t>3</t>
  </si>
  <si>
    <t>Vsakovacia nádrž</t>
  </si>
  <si>
    <t>{ad254d8f-cd89-4933-8f4e-6713a40f4c5a}</t>
  </si>
  <si>
    <t>4</t>
  </si>
  <si>
    <t>Odvodňovacia priekopa</t>
  </si>
  <si>
    <t>{187e9d11-238d-46d6-bbc4-5b1b2552831b}</t>
  </si>
  <si>
    <t>5</t>
  </si>
  <si>
    <t>Priepust cez cestu</t>
  </si>
  <si>
    <t>{2d1d2270-4e62-4a08-aae1-c037a31ee967}</t>
  </si>
  <si>
    <t>6</t>
  </si>
  <si>
    <t>Odvodňovací rigol</t>
  </si>
  <si>
    <t>{f34fa3f8-f47d-4d15-865d-41cc3cc15042}</t>
  </si>
  <si>
    <t>KRYCÍ LIST ROZPOČTU</t>
  </si>
  <si>
    <t>Objekt:</t>
  </si>
  <si>
    <t>1 - Zvážnica - protierózna odrážka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</si>
  <si>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</si>
  <si>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</si>
  <si>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</si>
  <si>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</si>
  <si>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</si>
  <si>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</si>
  <si>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</si>
  <si>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</si>
  <si>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</si>
  <si>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</si>
  <si>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</si>
  <si>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</si>
  <si>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</si>
  <si>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</si>
  <si>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</si>
  <si>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</si>
  <si>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</si>
  <si>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</si>
  <si>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</si>
  <si>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</si>
  <si>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</si>
  <si>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</si>
  <si>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</si>
  <si>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</si>
  <si>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</si>
  <si>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</si>
  <si>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</si>
  <si>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132301201.S</t>
  </si>
  <si>
    <t>Výkop ryhy šírky 600-2000mm hor 4 do 100 m3</t>
  </si>
  <si>
    <t>m3</t>
  </si>
  <si>
    <t>39519636</t>
  </si>
  <si>
    <t>VV</t>
  </si>
  <si>
    <t>59ks, dľžka 500cm šírka 90cm hľbka 30cm</t>
  </si>
  <si>
    <t>5,00*0,90*0,30*59</t>
  </si>
  <si>
    <t>Súčet</t>
  </si>
  <si>
    <t>162201102.S</t>
  </si>
  <si>
    <t>Vodorovné premiestnenie výkopku z horniny 1-4 nad 20-50m</t>
  </si>
  <si>
    <t>2059274220</t>
  </si>
  <si>
    <t>167101101.S</t>
  </si>
  <si>
    <t>Nakladanie neuľahnutého výkopku z hornín tr.1-4 do 100 m3</t>
  </si>
  <si>
    <t>1673998904</t>
  </si>
  <si>
    <t>171203112.S</t>
  </si>
  <si>
    <t>Uloženie a hrubé rozhrnutie výkopku bez zhutnenia na svahu nad 1:5 do 1:2</t>
  </si>
  <si>
    <t>-1155429887</t>
  </si>
  <si>
    <t>Vodorovné konštrukcie</t>
  </si>
  <si>
    <t>467951220.S</t>
  </si>
  <si>
    <t>Prah drevený dvojitý z guľatiny priemer 200-290 mm</t>
  </si>
  <si>
    <t>m</t>
  </si>
  <si>
    <t>343003452</t>
  </si>
  <si>
    <t>5,00*59</t>
  </si>
  <si>
    <t>99</t>
  </si>
  <si>
    <t>Presun hmôt HSV</t>
  </si>
  <si>
    <t>998332011.S</t>
  </si>
  <si>
    <t>Presun hmôt pre úpravy vodných tokov a kanály dĺžky do 7000 m, hrádze ochranné, rybničné a ostatné</t>
  </si>
  <si>
    <t>t</t>
  </si>
  <si>
    <t>336993062</t>
  </si>
  <si>
    <t>7</t>
  </si>
  <si>
    <t>998332091.S</t>
  </si>
  <si>
    <t>Príplatok k cene za zväčšený presun pre úpravy vodných tokov a kanály dĺžky do 7000 m, hrádze ochranné, rybničné a ostatné nad vymedzenú najväčšiu dopravnú vzdialenosť do 1000 m</t>
  </si>
  <si>
    <t>659620530</t>
  </si>
  <si>
    <t>VRN</t>
  </si>
  <si>
    <t>Investičné náklady neobsiahnuté v cenách</t>
  </si>
  <si>
    <t>8</t>
  </si>
  <si>
    <t>000900013.S</t>
  </si>
  <si>
    <t>Sťažené dopravné podmienky</t>
  </si>
  <si>
    <t>%</t>
  </si>
  <si>
    <t>1024</t>
  </si>
  <si>
    <t>1658452562</t>
  </si>
  <si>
    <t>2 - Povrchové protierózne úpravy</t>
  </si>
  <si>
    <t>131301101.S</t>
  </si>
  <si>
    <t>Výkop nezapaženej jamy v hornine 4, do 100 m3</t>
  </si>
  <si>
    <t>507599020</t>
  </si>
  <si>
    <t>dľžka 1870m</t>
  </si>
  <si>
    <t>jama šírka 300cm dĺžka 150cm hľbka 100cm, medzera medzi zásekmi 75 až 150cm</t>
  </si>
  <si>
    <t>3,00*1,50*1,00*(4160/(1,125+1,50))</t>
  </si>
  <si>
    <t>171101101.S</t>
  </si>
  <si>
    <t>Uloženie sypaniny do násypu súdržnej horniny s mierou zhutnenia podľa Proctor-Standard na 95 %</t>
  </si>
  <si>
    <t>2101172083</t>
  </si>
  <si>
    <t>3 - Vsakovacia nádrž</t>
  </si>
  <si>
    <t>218974843</t>
  </si>
  <si>
    <t>horná šírka x dľžka - 6,0x4,0m</t>
  </si>
  <si>
    <t>dolná šírka x dľžka - 4,0x2,5m</t>
  </si>
  <si>
    <t>hľbka - 1,0m</t>
  </si>
  <si>
    <t>objem 1ks nádrže - 16,5 m3</t>
  </si>
  <si>
    <t>počet kusov - 109</t>
  </si>
  <si>
    <t>16,50*109</t>
  </si>
  <si>
    <t>573785073</t>
  </si>
  <si>
    <t>-1806658979</t>
  </si>
  <si>
    <t>196612591</t>
  </si>
  <si>
    <t>182001123.S</t>
  </si>
  <si>
    <t>Plošná úprava terénu pri nerovnostiach terénu nad 100-150 mm na svahu nad 1:2-1:1</t>
  </si>
  <si>
    <t>m2</t>
  </si>
  <si>
    <t>676837965</t>
  </si>
  <si>
    <t>vytvarovanie terénu po výkopoch 109ks</t>
  </si>
  <si>
    <t>(6,00+2,50*2)*(4,00+2,50*2)*109</t>
  </si>
  <si>
    <t>182101101.S</t>
  </si>
  <si>
    <t>Svahovanie trvalých svahov v zárezoch v hornine triedy 1-4</t>
  </si>
  <si>
    <t>-1489191369</t>
  </si>
  <si>
    <t>-1665181731</t>
  </si>
  <si>
    <t>4 - Odvodňovacia priekopa</t>
  </si>
  <si>
    <t>132301101.S</t>
  </si>
  <si>
    <t>Výkop ryhy do šírky 600 mm v horn.4 do 100 m3</t>
  </si>
  <si>
    <t>-953952837</t>
  </si>
  <si>
    <t>dľžka 171500cm š.50cm hľbka 50cm</t>
  </si>
  <si>
    <t xml:space="preserve">1715,00*0,50*0,50 </t>
  </si>
  <si>
    <t>162301101.S</t>
  </si>
  <si>
    <t>Vodorovné premiestnenie výkopku po spevnenej ceste z horniny tr.1-4, do 100 m3 na vzdialenosť do 500 m</t>
  </si>
  <si>
    <t>1132036325</t>
  </si>
  <si>
    <t>-1425627766</t>
  </si>
  <si>
    <t>-162545659</t>
  </si>
  <si>
    <t>-1103724934</t>
  </si>
  <si>
    <t>1715,00*(0,50+0,50*2)</t>
  </si>
  <si>
    <t>887372880</t>
  </si>
  <si>
    <t>5 - Priepust cez cestu</t>
  </si>
  <si>
    <t xml:space="preserve">    8 - Rúrové vedenie</t>
  </si>
  <si>
    <t xml:space="preserve">    9 - Ostatné konštrukcie a práce-búranie</t>
  </si>
  <si>
    <t>19</t>
  </si>
  <si>
    <t>630224501</t>
  </si>
  <si>
    <t>pre šachtu</t>
  </si>
  <si>
    <t>1,00*1,00*1,00*6</t>
  </si>
  <si>
    <t>-286329969</t>
  </si>
  <si>
    <t>6ks priepustov dľžky 6,0m</t>
  </si>
  <si>
    <t>6,00*0,60*0,80*6</t>
  </si>
  <si>
    <t>1605269833</t>
  </si>
  <si>
    <t>17,28+6,00-6,48</t>
  </si>
  <si>
    <t>961532386</t>
  </si>
  <si>
    <t>-107223695</t>
  </si>
  <si>
    <t>174101001.S</t>
  </si>
  <si>
    <t>Zásyp sypaninou so zhutnením jám, šachiet, rýh, zárezov alebo okolo objektov do 100 m3</t>
  </si>
  <si>
    <t>-832377637</t>
  </si>
  <si>
    <t>"výkop" 17,28</t>
  </si>
  <si>
    <t xml:space="preserve">"odpočet lôžka+obsypu" -36,00*0,60*(0,40+0,10) </t>
  </si>
  <si>
    <t>175101102.S</t>
  </si>
  <si>
    <t>Obsyp potrubia sypaninou z vhodných hornín 1 až 4 s prehodením sypaniny</t>
  </si>
  <si>
    <t>1963448895</t>
  </si>
  <si>
    <t>obsyp potrubia výška obsypu 40cm</t>
  </si>
  <si>
    <t xml:space="preserve">36,00*0,60*0,40 </t>
  </si>
  <si>
    <t>odpočet potrubia</t>
  </si>
  <si>
    <t xml:space="preserve">-36,00*3,14*0,1575*0,1575 </t>
  </si>
  <si>
    <t>M</t>
  </si>
  <si>
    <t>583310000900.S</t>
  </si>
  <si>
    <t>Kamenivo ťažené hrubé frakcia 4-8 mm</t>
  </si>
  <si>
    <t>-842289222</t>
  </si>
  <si>
    <t>5,836*2,0</t>
  </si>
  <si>
    <t>451572111.S</t>
  </si>
  <si>
    <t>Lôžko pod potrubie, stoky a drobné objekty, v otvorenom výkope z kameniva drobného ťaženého 0-4 mm</t>
  </si>
  <si>
    <t>-517556175</t>
  </si>
  <si>
    <t>36,00*0,60*0,10</t>
  </si>
  <si>
    <t>Rúrové vedenie</t>
  </si>
  <si>
    <t>15</t>
  </si>
  <si>
    <t>894401111.S</t>
  </si>
  <si>
    <t>Osadenie betónového dielca pre šachty, rovná alebo prechodová skruž TBS</t>
  </si>
  <si>
    <t>ks</t>
  </si>
  <si>
    <t>-124860866</t>
  </si>
  <si>
    <t>16</t>
  </si>
  <si>
    <t>592240002600.S</t>
  </si>
  <si>
    <t>Skruž betónová pre kanalizačnú šachtu DN 1000, Dxvxhr 1000x1000x hr.100 mm</t>
  </si>
  <si>
    <t>-56807089</t>
  </si>
  <si>
    <t>21</t>
  </si>
  <si>
    <t>899202111.S</t>
  </si>
  <si>
    <t>Osadenie liatinovej mreže vrátane rámu a koša na bahno hmotnosti jednotlivo nad 50 do 100 kg</t>
  </si>
  <si>
    <t>-1650501643</t>
  </si>
  <si>
    <t>18</t>
  </si>
  <si>
    <t>592240000000.S</t>
  </si>
  <si>
    <t>Poklop oceľový mrežový DN 1000 atypické prevedenie s ukotvením</t>
  </si>
  <si>
    <t>-976857903</t>
  </si>
  <si>
    <t>9</t>
  </si>
  <si>
    <t>Ostatné konštrukcie a práce-búranie</t>
  </si>
  <si>
    <t>14</t>
  </si>
  <si>
    <t>919441211.S</t>
  </si>
  <si>
    <t>Čelo priepustu z muriva z lomového kameňa z rúr DN 300 až DN 500</t>
  </si>
  <si>
    <t>837068510</t>
  </si>
  <si>
    <t>"kamenný nához na vzdušnej strane cesty" 6</t>
  </si>
  <si>
    <t>10</t>
  </si>
  <si>
    <t>919541111.S</t>
  </si>
  <si>
    <t>Zhotovenie priepustu alebo zjazdu z rúr plastových HDPE ryhovaných hrdlových alebo spojkových DN 300</t>
  </si>
  <si>
    <t>12910684</t>
  </si>
  <si>
    <t>6,00*6</t>
  </si>
  <si>
    <t>11</t>
  </si>
  <si>
    <t>286140018000.S</t>
  </si>
  <si>
    <t>Rúra hladká PP pre gravitačnú kanalizáciu DN 315, SN 4, dĺ. 6 m</t>
  </si>
  <si>
    <t>279759571</t>
  </si>
  <si>
    <t>971046021.S</t>
  </si>
  <si>
    <t>Jadrové vrty diamantovými korunkami do D 300 mm do stien - betónových, obkladov -0,00155t</t>
  </si>
  <si>
    <t>cm</t>
  </si>
  <si>
    <t>753933939</t>
  </si>
  <si>
    <t>10*2*6</t>
  </si>
  <si>
    <t>12</t>
  </si>
  <si>
    <t>1807285563</t>
  </si>
  <si>
    <t>13</t>
  </si>
  <si>
    <t>853159496</t>
  </si>
  <si>
    <t>6 - Odvodňovací rigol</t>
  </si>
  <si>
    <t>44,00*0,60*0,60</t>
  </si>
  <si>
    <t>24</t>
  </si>
  <si>
    <t>918101112.S</t>
  </si>
  <si>
    <t>Lôžko pod obrubníky, krajníky alebo obruby z dlažobných kociek z betónu prostého tr. C 16/20</t>
  </si>
  <si>
    <t>-246649956</t>
  </si>
  <si>
    <t>44,00*0,70*0,10</t>
  </si>
  <si>
    <t>22</t>
  </si>
  <si>
    <t>935112211.S</t>
  </si>
  <si>
    <t>Osadenie priekop. žľabu z betón. priekopových tvárnic šírky 500- 800 mm do betónu C 12/15</t>
  </si>
  <si>
    <t>-1961356831</t>
  </si>
  <si>
    <t>23</t>
  </si>
  <si>
    <t>592270000300</t>
  </si>
  <si>
    <t xml:space="preserve">Betónový žľab U 50/50/50 výrobca Insempre </t>
  </si>
  <si>
    <t>44892771</t>
  </si>
  <si>
    <t>44,00*1,05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</si>
</sst>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8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="1" customFormat="1" ht="12" customHeight="1">
      <c r="B5" s="21"/>
      <c r="D5" s="25" t="s">
        <v>12</v>
      </c>
      <c r="K5" s="26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1"/>
      <c r="BE5" s="27" t="s">
        <v>14</v>
      </c>
      <c r="BS5" s="18" t="s">
        <v>6</v>
      </c>
    </row>
    <row r="6" s="1" customFormat="1" ht="36.96" customHeight="1">
      <c r="B6" s="21"/>
      <c r="D6" s="28" t="s">
        <v>15</v>
      </c>
      <c r="K6" s="29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1"/>
      <c r="BE6" s="30"/>
      <c r="BS6" s="18" t="s">
        <v>6</v>
      </c>
    </row>
    <row r="7" s="1" customFormat="1" ht="12" customHeight="1">
      <c r="B7" s="21"/>
      <c r="D7" s="31" t="s">
        <v>17</v>
      </c>
      <c r="K7" s="26" t="s">
        <v>1</v>
      </c>
      <c r="AK7" s="31" t="s">
        <v>18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19</v>
      </c>
      <c r="K8" s="26" t="s">
        <v>20</v>
      </c>
      <c r="AK8" s="31" t="s">
        <v>21</v>
      </c>
      <c r="AN8" s="32" t="s">
        <v>22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23</v>
      </c>
      <c r="AK10" s="31" t="s">
        <v>24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25</v>
      </c>
      <c r="AK11" s="31" t="s">
        <v>26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27</v>
      </c>
      <c r="AK13" s="31" t="s">
        <v>24</v>
      </c>
      <c r="AN13" s="33" t="s">
        <v>28</v>
      </c>
      <c r="AR13" s="21"/>
      <c r="BE13" s="30"/>
      <c r="BS13" s="18" t="s">
        <v>6</v>
      </c>
    </row>
    <row r="14">
      <c r="B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N14" s="33" t="s">
        <v>28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29</v>
      </c>
      <c r="AK16" s="31" t="s">
        <v>24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30</v>
      </c>
      <c r="AK17" s="31" t="s">
        <v>26</v>
      </c>
      <c r="AN17" s="26" t="s">
        <v>1</v>
      </c>
      <c r="AR17" s="21"/>
      <c r="BE17" s="30"/>
      <c r="BS17" s="18" t="s">
        <v>31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32</v>
      </c>
      <c r="AK19" s="31" t="s">
        <v>24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33</v>
      </c>
      <c r="AK20" s="31" t="s">
        <v>26</v>
      </c>
      <c r="AN20" s="26" t="s">
        <v>1</v>
      </c>
      <c r="AR20" s="21"/>
      <c r="BE20" s="30"/>
      <c r="BS20" s="18" t="s">
        <v>31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34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39</v>
      </c>
      <c r="E29" s="3"/>
      <c r="F29" s="44" t="s">
        <v>40</v>
      </c>
      <c r="G29" s="3"/>
      <c r="H29" s="3"/>
      <c r="I29" s="3"/>
      <c r="J29" s="3"/>
      <c r="K29" s="3"/>
      <c r="L29" s="45">
        <v>0.20000000000000001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7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7">
        <f>ROUND(AV94, 2)</f>
        <v>0</v>
      </c>
      <c r="AL29" s="46"/>
      <c r="AM29" s="46"/>
      <c r="AN29" s="46"/>
      <c r="AO29" s="46"/>
      <c r="AP29" s="46"/>
      <c r="AQ29" s="46"/>
      <c r="AR29" s="48"/>
      <c r="AS29" s="46"/>
      <c r="AT29" s="46"/>
      <c r="AU29" s="46"/>
      <c r="AV29" s="46"/>
      <c r="AW29" s="46"/>
      <c r="AX29" s="46"/>
      <c r="AY29" s="46"/>
      <c r="AZ29" s="46"/>
      <c r="BE29" s="49"/>
    </row>
    <row r="30" s="3" customFormat="1" ht="14.4" customHeight="1">
      <c r="A30" s="3"/>
      <c r="B30" s="43"/>
      <c r="C30" s="3"/>
      <c r="D30" s="3"/>
      <c r="E30" s="3"/>
      <c r="F30" s="44" t="s">
        <v>41</v>
      </c>
      <c r="G30" s="3"/>
      <c r="H30" s="3"/>
      <c r="I30" s="3"/>
      <c r="J30" s="3"/>
      <c r="K30" s="3"/>
      <c r="L30" s="45">
        <v>0.20000000000000001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7">
        <f>ROUND(AW94, 2)</f>
        <v>0</v>
      </c>
      <c r="AL30" s="46"/>
      <c r="AM30" s="46"/>
      <c r="AN30" s="46"/>
      <c r="AO30" s="46"/>
      <c r="AP30" s="46"/>
      <c r="AQ30" s="46"/>
      <c r="AR30" s="48"/>
      <c r="AS30" s="46"/>
      <c r="AT30" s="46"/>
      <c r="AU30" s="46"/>
      <c r="AV30" s="46"/>
      <c r="AW30" s="46"/>
      <c r="AX30" s="46"/>
      <c r="AY30" s="46"/>
      <c r="AZ30" s="46"/>
      <c r="BE30" s="49"/>
    </row>
    <row r="31" hidden="1" s="3" customFormat="1" ht="14.4" customHeight="1">
      <c r="A31" s="3"/>
      <c r="B31" s="43"/>
      <c r="C31" s="3"/>
      <c r="D31" s="3"/>
      <c r="E31" s="3"/>
      <c r="F31" s="31" t="s">
        <v>42</v>
      </c>
      <c r="G31" s="3"/>
      <c r="H31" s="3"/>
      <c r="I31" s="3"/>
      <c r="J31" s="3"/>
      <c r="K31" s="3"/>
      <c r="L31" s="50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51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51">
        <v>0</v>
      </c>
      <c r="AL31" s="3"/>
      <c r="AM31" s="3"/>
      <c r="AN31" s="3"/>
      <c r="AO31" s="3"/>
      <c r="AP31" s="3"/>
      <c r="AQ31" s="3"/>
      <c r="AR31" s="43"/>
      <c r="BE31" s="49"/>
    </row>
    <row r="32" hidden="1" s="3" customFormat="1" ht="14.4" customHeight="1">
      <c r="A32" s="3"/>
      <c r="B32" s="43"/>
      <c r="C32" s="3"/>
      <c r="D32" s="3"/>
      <c r="E32" s="3"/>
      <c r="F32" s="31" t="s">
        <v>43</v>
      </c>
      <c r="G32" s="3"/>
      <c r="H32" s="3"/>
      <c r="I32" s="3"/>
      <c r="J32" s="3"/>
      <c r="K32" s="3"/>
      <c r="L32" s="50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51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51">
        <v>0</v>
      </c>
      <c r="AL32" s="3"/>
      <c r="AM32" s="3"/>
      <c r="AN32" s="3"/>
      <c r="AO32" s="3"/>
      <c r="AP32" s="3"/>
      <c r="AQ32" s="3"/>
      <c r="AR32" s="43"/>
      <c r="BE32" s="49"/>
    </row>
    <row r="33" hidden="1" s="3" customFormat="1" ht="14.4" customHeight="1">
      <c r="A33" s="3"/>
      <c r="B33" s="43"/>
      <c r="C33" s="3"/>
      <c r="D33" s="3"/>
      <c r="E33" s="3"/>
      <c r="F33" s="44" t="s">
        <v>44</v>
      </c>
      <c r="G33" s="3"/>
      <c r="H33" s="3"/>
      <c r="I33" s="3"/>
      <c r="J33" s="3"/>
      <c r="K33" s="3"/>
      <c r="L33" s="45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7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7">
        <v>0</v>
      </c>
      <c r="AL33" s="46"/>
      <c r="AM33" s="46"/>
      <c r="AN33" s="46"/>
      <c r="AO33" s="46"/>
      <c r="AP33" s="46"/>
      <c r="AQ33" s="46"/>
      <c r="AR33" s="48"/>
      <c r="AS33" s="46"/>
      <c r="AT33" s="46"/>
      <c r="AU33" s="46"/>
      <c r="AV33" s="46"/>
      <c r="AW33" s="46"/>
      <c r="AX33" s="46"/>
      <c r="AY33" s="46"/>
      <c r="AZ33" s="46"/>
      <c r="BE33" s="49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R49" s="59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62" t="s">
        <v>50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51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50</v>
      </c>
      <c r="AI60" s="40"/>
      <c r="AJ60" s="40"/>
      <c r="AK60" s="40"/>
      <c r="AL60" s="40"/>
      <c r="AM60" s="62" t="s">
        <v>51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60" t="s">
        <v>52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0" t="s">
        <v>53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62" t="s">
        <v>50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51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50</v>
      </c>
      <c r="AI75" s="40"/>
      <c r="AJ75" s="40"/>
      <c r="AK75" s="40"/>
      <c r="AL75" s="40"/>
      <c r="AM75" s="62" t="s">
        <v>51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38"/>
      <c r="B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38"/>
      <c r="BE81" s="37"/>
    </row>
    <row r="82" s="2" customFormat="1" ht="24.96" customHeight="1">
      <c r="A82" s="37"/>
      <c r="B82" s="38"/>
      <c r="C82" s="22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8"/>
      <c r="C84" s="31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0096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8"/>
      <c r="BE84" s="4"/>
    </row>
    <row r="85" s="5" customFormat="1" ht="36.96" customHeight="1">
      <c r="A85" s="5"/>
      <c r="B85" s="69"/>
      <c r="C85" s="70" t="s">
        <v>15</v>
      </c>
      <c r="D85" s="5"/>
      <c r="E85" s="5"/>
      <c r="F85" s="5"/>
      <c r="G85" s="5"/>
      <c r="H85" s="5"/>
      <c r="I85" s="5"/>
      <c r="J85" s="5"/>
      <c r="K85" s="5"/>
      <c r="L85" s="71" t="str">
        <f>K6</f>
        <v>Opatrenia na zlepšenie zadržiavania vody na pozemkoch SLPS Rudina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9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19</v>
      </c>
      <c r="D87" s="37"/>
      <c r="E87" s="37"/>
      <c r="F87" s="37"/>
      <c r="G87" s="37"/>
      <c r="H87" s="37"/>
      <c r="I87" s="37"/>
      <c r="J87" s="37"/>
      <c r="K87" s="37"/>
      <c r="L87" s="72" t="str">
        <f>IF(K8="","",K8)</f>
        <v xml:space="preserve">Rudina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21</v>
      </c>
      <c r="AJ87" s="37"/>
      <c r="AK87" s="37"/>
      <c r="AL87" s="37"/>
      <c r="AM87" s="73" t="str">
        <f>IF(AN8= "","",AN8)</f>
        <v>4. 12. 2023</v>
      </c>
      <c r="AN87" s="73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23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SLPS Rudina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29</v>
      </c>
      <c r="AJ89" s="37"/>
      <c r="AK89" s="37"/>
      <c r="AL89" s="37"/>
      <c r="AM89" s="74" t="str">
        <f>IF(E17="","",E17)</f>
        <v>Ing.arch.Stanislav Sýkora</v>
      </c>
      <c r="AN89" s="4"/>
      <c r="AO89" s="4"/>
      <c r="AP89" s="4"/>
      <c r="AQ89" s="37"/>
      <c r="AR89" s="38"/>
      <c r="AS89" s="75" t="s">
        <v>55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7"/>
    </row>
    <row r="90" s="2" customFormat="1" ht="15.15" customHeight="1">
      <c r="A90" s="37"/>
      <c r="B90" s="38"/>
      <c r="C90" s="31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32</v>
      </c>
      <c r="AJ90" s="37"/>
      <c r="AK90" s="37"/>
      <c r="AL90" s="37"/>
      <c r="AM90" s="74" t="str">
        <f>IF(E20="","",E20)</f>
        <v>Stanislav Hlubina</v>
      </c>
      <c r="AN90" s="4"/>
      <c r="AO90" s="4"/>
      <c r="AP90" s="4"/>
      <c r="AQ90" s="37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9"/>
      <c r="AT91" s="80"/>
      <c r="AU91" s="81"/>
      <c r="AV91" s="81"/>
      <c r="AW91" s="81"/>
      <c r="AX91" s="81"/>
      <c r="AY91" s="81"/>
      <c r="AZ91" s="81"/>
      <c r="BA91" s="81"/>
      <c r="BB91" s="81"/>
      <c r="BC91" s="81"/>
      <c r="BD91" s="82"/>
      <c r="BE91" s="37"/>
    </row>
    <row r="92" s="2" customFormat="1" ht="29.28" customHeight="1">
      <c r="A92" s="37"/>
      <c r="B92" s="38"/>
      <c r="C92" s="83" t="s">
        <v>56</v>
      </c>
      <c r="D92" s="84"/>
      <c r="E92" s="84"/>
      <c r="F92" s="84"/>
      <c r="G92" s="84"/>
      <c r="H92" s="85"/>
      <c r="I92" s="86" t="s">
        <v>57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7" t="s">
        <v>58</v>
      </c>
      <c r="AH92" s="84"/>
      <c r="AI92" s="84"/>
      <c r="AJ92" s="84"/>
      <c r="AK92" s="84"/>
      <c r="AL92" s="84"/>
      <c r="AM92" s="84"/>
      <c r="AN92" s="86" t="s">
        <v>59</v>
      </c>
      <c r="AO92" s="84"/>
      <c r="AP92" s="88"/>
      <c r="AQ92" s="89" t="s">
        <v>60</v>
      </c>
      <c r="AR92" s="38"/>
      <c r="AS92" s="90" t="s">
        <v>61</v>
      </c>
      <c r="AT92" s="91" t="s">
        <v>62</v>
      </c>
      <c r="AU92" s="91" t="s">
        <v>63</v>
      </c>
      <c r="AV92" s="91" t="s">
        <v>64</v>
      </c>
      <c r="AW92" s="91" t="s">
        <v>65</v>
      </c>
      <c r="AX92" s="91" t="s">
        <v>66</v>
      </c>
      <c r="AY92" s="91" t="s">
        <v>67</v>
      </c>
      <c r="AZ92" s="91" t="s">
        <v>68</v>
      </c>
      <c r="BA92" s="91" t="s">
        <v>69</v>
      </c>
      <c r="BB92" s="91" t="s">
        <v>70</v>
      </c>
      <c r="BC92" s="91" t="s">
        <v>71</v>
      </c>
      <c r="BD92" s="92" t="s">
        <v>72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93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5"/>
      <c r="BE93" s="37"/>
    </row>
    <row r="94" s="6" customFormat="1" ht="32.4" customHeight="1">
      <c r="A94" s="6"/>
      <c r="B94" s="96"/>
      <c r="C94" s="97" t="s">
        <v>73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>
        <f>ROUND(SUM(AG95:AG100),2)</f>
        <v>0</v>
      </c>
      <c r="AH94" s="99"/>
      <c r="AI94" s="99"/>
      <c r="AJ94" s="99"/>
      <c r="AK94" s="99"/>
      <c r="AL94" s="99"/>
      <c r="AM94" s="99"/>
      <c r="AN94" s="100">
        <f>SUM(AG94,AT94)</f>
        <v>0</v>
      </c>
      <c r="AO94" s="100"/>
      <c r="AP94" s="100"/>
      <c r="AQ94" s="101" t="s">
        <v>1</v>
      </c>
      <c r="AR94" s="96"/>
      <c r="AS94" s="102">
        <f>ROUND(SUM(AS95:AS100),2)</f>
        <v>0</v>
      </c>
      <c r="AT94" s="103">
        <f>ROUND(SUM(AV94:AW94),2)</f>
        <v>0</v>
      </c>
      <c r="AU94" s="104">
        <f>ROUND(SUM(AU95:AU100),5)</f>
        <v>0</v>
      </c>
      <c r="AV94" s="103">
        <f>ROUND(AZ94*L29,2)</f>
        <v>0</v>
      </c>
      <c r="AW94" s="103">
        <f>ROUND(BA94*L30,2)</f>
        <v>0</v>
      </c>
      <c r="AX94" s="103">
        <f>ROUND(BB94*L29,2)</f>
        <v>0</v>
      </c>
      <c r="AY94" s="103">
        <f>ROUND(BC94*L30,2)</f>
        <v>0</v>
      </c>
      <c r="AZ94" s="103">
        <f>ROUND(SUM(AZ95:AZ100),2)</f>
        <v>0</v>
      </c>
      <c r="BA94" s="103">
        <f>ROUND(SUM(BA95:BA100),2)</f>
        <v>0</v>
      </c>
      <c r="BB94" s="103">
        <f>ROUND(SUM(BB95:BB100),2)</f>
        <v>0</v>
      </c>
      <c r="BC94" s="103">
        <f>ROUND(SUM(BC95:BC100),2)</f>
        <v>0</v>
      </c>
      <c r="BD94" s="105">
        <f>ROUND(SUM(BD95:BD100),2)</f>
        <v>0</v>
      </c>
      <c r="BE94" s="6"/>
      <c r="BS94" s="106" t="s">
        <v>74</v>
      </c>
      <c r="BT94" s="106" t="s">
        <v>75</v>
      </c>
      <c r="BU94" s="107" t="s">
        <v>76</v>
      </c>
      <c r="BV94" s="106" t="s">
        <v>77</v>
      </c>
      <c r="BW94" s="106" t="s">
        <v>4</v>
      </c>
      <c r="BX94" s="106" t="s">
        <v>78</v>
      </c>
      <c r="CL94" s="106" t="s">
        <v>1</v>
      </c>
    </row>
    <row r="95" s="7" customFormat="1" ht="16.5" customHeight="1">
      <c r="A95" s="108" t="s">
        <v>79</v>
      </c>
      <c r="B95" s="109"/>
      <c r="C95" s="110"/>
      <c r="D95" s="111" t="s">
        <v>80</v>
      </c>
      <c r="E95" s="111"/>
      <c r="F95" s="111"/>
      <c r="G95" s="111"/>
      <c r="H95" s="111"/>
      <c r="I95" s="112"/>
      <c r="J95" s="111" t="s">
        <v>81</v>
      </c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3">
        <f>'1 - Zvážnica - protierózn...'!J30</f>
        <v>0</v>
      </c>
      <c r="AH95" s="112"/>
      <c r="AI95" s="112"/>
      <c r="AJ95" s="112"/>
      <c r="AK95" s="112"/>
      <c r="AL95" s="112"/>
      <c r="AM95" s="112"/>
      <c r="AN95" s="113">
        <f>SUM(AG95,AT95)</f>
        <v>0</v>
      </c>
      <c r="AO95" s="112"/>
      <c r="AP95" s="112"/>
      <c r="AQ95" s="114" t="s">
        <v>82</v>
      </c>
      <c r="AR95" s="109"/>
      <c r="AS95" s="115">
        <v>0</v>
      </c>
      <c r="AT95" s="116">
        <f>ROUND(SUM(AV95:AW95),2)</f>
        <v>0</v>
      </c>
      <c r="AU95" s="117">
        <f>'1 - Zvážnica - protierózn...'!P121</f>
        <v>0</v>
      </c>
      <c r="AV95" s="116">
        <f>'1 - Zvážnica - protierózn...'!J33</f>
        <v>0</v>
      </c>
      <c r="AW95" s="116">
        <f>'1 - Zvážnica - protierózn...'!J34</f>
        <v>0</v>
      </c>
      <c r="AX95" s="116">
        <f>'1 - Zvážnica - protierózn...'!J35</f>
        <v>0</v>
      </c>
      <c r="AY95" s="116">
        <f>'1 - Zvážnica - protierózn...'!J36</f>
        <v>0</v>
      </c>
      <c r="AZ95" s="116">
        <f>'1 - Zvážnica - protierózn...'!F33</f>
        <v>0</v>
      </c>
      <c r="BA95" s="116">
        <f>'1 - Zvážnica - protierózn...'!F34</f>
        <v>0</v>
      </c>
      <c r="BB95" s="116">
        <f>'1 - Zvážnica - protierózn...'!F35</f>
        <v>0</v>
      </c>
      <c r="BC95" s="116">
        <f>'1 - Zvážnica - protierózn...'!F36</f>
        <v>0</v>
      </c>
      <c r="BD95" s="118">
        <f>'1 - Zvážnica - protierózn...'!F37</f>
        <v>0</v>
      </c>
      <c r="BE95" s="7"/>
      <c r="BT95" s="119" t="s">
        <v>80</v>
      </c>
      <c r="BV95" s="119" t="s">
        <v>77</v>
      </c>
      <c r="BW95" s="119" t="s">
        <v>83</v>
      </c>
      <c r="BX95" s="119" t="s">
        <v>4</v>
      </c>
      <c r="CL95" s="119" t="s">
        <v>1</v>
      </c>
      <c r="CM95" s="119" t="s">
        <v>75</v>
      </c>
    </row>
    <row r="96" s="7" customFormat="1" ht="16.5" customHeight="1">
      <c r="A96" s="108" t="s">
        <v>79</v>
      </c>
      <c r="B96" s="109"/>
      <c r="C96" s="110"/>
      <c r="D96" s="111" t="s">
        <v>84</v>
      </c>
      <c r="E96" s="111"/>
      <c r="F96" s="111"/>
      <c r="G96" s="111"/>
      <c r="H96" s="111"/>
      <c r="I96" s="112"/>
      <c r="J96" s="111" t="s">
        <v>85</v>
      </c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3">
        <f>'2 - Povrchové protierózne...'!J30</f>
        <v>0</v>
      </c>
      <c r="AH96" s="112"/>
      <c r="AI96" s="112"/>
      <c r="AJ96" s="112"/>
      <c r="AK96" s="112"/>
      <c r="AL96" s="112"/>
      <c r="AM96" s="112"/>
      <c r="AN96" s="113">
        <f>SUM(AG96,AT96)</f>
        <v>0</v>
      </c>
      <c r="AO96" s="112"/>
      <c r="AP96" s="112"/>
      <c r="AQ96" s="114" t="s">
        <v>82</v>
      </c>
      <c r="AR96" s="109"/>
      <c r="AS96" s="115">
        <v>0</v>
      </c>
      <c r="AT96" s="116">
        <f>ROUND(SUM(AV96:AW96),2)</f>
        <v>0</v>
      </c>
      <c r="AU96" s="117">
        <f>'2 - Povrchové protierózne...'!P118</f>
        <v>0</v>
      </c>
      <c r="AV96" s="116">
        <f>'2 - Povrchové protierózne...'!J33</f>
        <v>0</v>
      </c>
      <c r="AW96" s="116">
        <f>'2 - Povrchové protierózne...'!J34</f>
        <v>0</v>
      </c>
      <c r="AX96" s="116">
        <f>'2 - Povrchové protierózne...'!J35</f>
        <v>0</v>
      </c>
      <c r="AY96" s="116">
        <f>'2 - Povrchové protierózne...'!J36</f>
        <v>0</v>
      </c>
      <c r="AZ96" s="116">
        <f>'2 - Povrchové protierózne...'!F33</f>
        <v>0</v>
      </c>
      <c r="BA96" s="116">
        <f>'2 - Povrchové protierózne...'!F34</f>
        <v>0</v>
      </c>
      <c r="BB96" s="116">
        <f>'2 - Povrchové protierózne...'!F35</f>
        <v>0</v>
      </c>
      <c r="BC96" s="116">
        <f>'2 - Povrchové protierózne...'!F36</f>
        <v>0</v>
      </c>
      <c r="BD96" s="118">
        <f>'2 - Povrchové protierózne...'!F37</f>
        <v>0</v>
      </c>
      <c r="BE96" s="7"/>
      <c r="BT96" s="119" t="s">
        <v>80</v>
      </c>
      <c r="BV96" s="119" t="s">
        <v>77</v>
      </c>
      <c r="BW96" s="119" t="s">
        <v>86</v>
      </c>
      <c r="BX96" s="119" t="s">
        <v>4</v>
      </c>
      <c r="CL96" s="119" t="s">
        <v>1</v>
      </c>
      <c r="CM96" s="119" t="s">
        <v>75</v>
      </c>
    </row>
    <row r="97" s="7" customFormat="1" ht="16.5" customHeight="1">
      <c r="A97" s="108" t="s">
        <v>79</v>
      </c>
      <c r="B97" s="109"/>
      <c r="C97" s="110"/>
      <c r="D97" s="111" t="s">
        <v>87</v>
      </c>
      <c r="E97" s="111"/>
      <c r="F97" s="111"/>
      <c r="G97" s="111"/>
      <c r="H97" s="111"/>
      <c r="I97" s="112"/>
      <c r="J97" s="111" t="s">
        <v>88</v>
      </c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3">
        <f>'3 - Vsakovacia nádrž'!J30</f>
        <v>0</v>
      </c>
      <c r="AH97" s="112"/>
      <c r="AI97" s="112"/>
      <c r="AJ97" s="112"/>
      <c r="AK97" s="112"/>
      <c r="AL97" s="112"/>
      <c r="AM97" s="112"/>
      <c r="AN97" s="113">
        <f>SUM(AG97,AT97)</f>
        <v>0</v>
      </c>
      <c r="AO97" s="112"/>
      <c r="AP97" s="112"/>
      <c r="AQ97" s="114" t="s">
        <v>82</v>
      </c>
      <c r="AR97" s="109"/>
      <c r="AS97" s="115">
        <v>0</v>
      </c>
      <c r="AT97" s="116">
        <f>ROUND(SUM(AV97:AW97),2)</f>
        <v>0</v>
      </c>
      <c r="AU97" s="117">
        <f>'3 - Vsakovacia nádrž'!P119</f>
        <v>0</v>
      </c>
      <c r="AV97" s="116">
        <f>'3 - Vsakovacia nádrž'!J33</f>
        <v>0</v>
      </c>
      <c r="AW97" s="116">
        <f>'3 - Vsakovacia nádrž'!J34</f>
        <v>0</v>
      </c>
      <c r="AX97" s="116">
        <f>'3 - Vsakovacia nádrž'!J35</f>
        <v>0</v>
      </c>
      <c r="AY97" s="116">
        <f>'3 - Vsakovacia nádrž'!J36</f>
        <v>0</v>
      </c>
      <c r="AZ97" s="116">
        <f>'3 - Vsakovacia nádrž'!F33</f>
        <v>0</v>
      </c>
      <c r="BA97" s="116">
        <f>'3 - Vsakovacia nádrž'!F34</f>
        <v>0</v>
      </c>
      <c r="BB97" s="116">
        <f>'3 - Vsakovacia nádrž'!F35</f>
        <v>0</v>
      </c>
      <c r="BC97" s="116">
        <f>'3 - Vsakovacia nádrž'!F36</f>
        <v>0</v>
      </c>
      <c r="BD97" s="118">
        <f>'3 - Vsakovacia nádrž'!F37</f>
        <v>0</v>
      </c>
      <c r="BE97" s="7"/>
      <c r="BT97" s="119" t="s">
        <v>80</v>
      </c>
      <c r="BV97" s="119" t="s">
        <v>77</v>
      </c>
      <c r="BW97" s="119" t="s">
        <v>89</v>
      </c>
      <c r="BX97" s="119" t="s">
        <v>4</v>
      </c>
      <c r="CL97" s="119" t="s">
        <v>1</v>
      </c>
      <c r="CM97" s="119" t="s">
        <v>75</v>
      </c>
    </row>
    <row r="98" s="7" customFormat="1" ht="16.5" customHeight="1">
      <c r="A98" s="108" t="s">
        <v>79</v>
      </c>
      <c r="B98" s="109"/>
      <c r="C98" s="110"/>
      <c r="D98" s="111" t="s">
        <v>90</v>
      </c>
      <c r="E98" s="111"/>
      <c r="F98" s="111"/>
      <c r="G98" s="111"/>
      <c r="H98" s="111"/>
      <c r="I98" s="112"/>
      <c r="J98" s="111" t="s">
        <v>91</v>
      </c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3">
        <f>'4 - Odvodňovacia priekopa'!J30</f>
        <v>0</v>
      </c>
      <c r="AH98" s="112"/>
      <c r="AI98" s="112"/>
      <c r="AJ98" s="112"/>
      <c r="AK98" s="112"/>
      <c r="AL98" s="112"/>
      <c r="AM98" s="112"/>
      <c r="AN98" s="113">
        <f>SUM(AG98,AT98)</f>
        <v>0</v>
      </c>
      <c r="AO98" s="112"/>
      <c r="AP98" s="112"/>
      <c r="AQ98" s="114" t="s">
        <v>82</v>
      </c>
      <c r="AR98" s="109"/>
      <c r="AS98" s="115">
        <v>0</v>
      </c>
      <c r="AT98" s="116">
        <f>ROUND(SUM(AV98:AW98),2)</f>
        <v>0</v>
      </c>
      <c r="AU98" s="117">
        <f>'4 - Odvodňovacia priekopa'!P119</f>
        <v>0</v>
      </c>
      <c r="AV98" s="116">
        <f>'4 - Odvodňovacia priekopa'!J33</f>
        <v>0</v>
      </c>
      <c r="AW98" s="116">
        <f>'4 - Odvodňovacia priekopa'!J34</f>
        <v>0</v>
      </c>
      <c r="AX98" s="116">
        <f>'4 - Odvodňovacia priekopa'!J35</f>
        <v>0</v>
      </c>
      <c r="AY98" s="116">
        <f>'4 - Odvodňovacia priekopa'!J36</f>
        <v>0</v>
      </c>
      <c r="AZ98" s="116">
        <f>'4 - Odvodňovacia priekopa'!F33</f>
        <v>0</v>
      </c>
      <c r="BA98" s="116">
        <f>'4 - Odvodňovacia priekopa'!F34</f>
        <v>0</v>
      </c>
      <c r="BB98" s="116">
        <f>'4 - Odvodňovacia priekopa'!F35</f>
        <v>0</v>
      </c>
      <c r="BC98" s="116">
        <f>'4 - Odvodňovacia priekopa'!F36</f>
        <v>0</v>
      </c>
      <c r="BD98" s="118">
        <f>'4 - Odvodňovacia priekopa'!F37</f>
        <v>0</v>
      </c>
      <c r="BE98" s="7"/>
      <c r="BT98" s="119" t="s">
        <v>80</v>
      </c>
      <c r="BV98" s="119" t="s">
        <v>77</v>
      </c>
      <c r="BW98" s="119" t="s">
        <v>92</v>
      </c>
      <c r="BX98" s="119" t="s">
        <v>4</v>
      </c>
      <c r="CL98" s="119" t="s">
        <v>1</v>
      </c>
      <c r="CM98" s="119" t="s">
        <v>75</v>
      </c>
    </row>
    <row r="99" s="7" customFormat="1" ht="16.5" customHeight="1">
      <c r="A99" s="108" t="s">
        <v>79</v>
      </c>
      <c r="B99" s="109"/>
      <c r="C99" s="110"/>
      <c r="D99" s="111" t="s">
        <v>93</v>
      </c>
      <c r="E99" s="111"/>
      <c r="F99" s="111"/>
      <c r="G99" s="111"/>
      <c r="H99" s="111"/>
      <c r="I99" s="112"/>
      <c r="J99" s="111" t="s">
        <v>94</v>
      </c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3">
        <f>'5 - Priepust cez cestu'!J30</f>
        <v>0</v>
      </c>
      <c r="AH99" s="112"/>
      <c r="AI99" s="112"/>
      <c r="AJ99" s="112"/>
      <c r="AK99" s="112"/>
      <c r="AL99" s="112"/>
      <c r="AM99" s="112"/>
      <c r="AN99" s="113">
        <f>SUM(AG99,AT99)</f>
        <v>0</v>
      </c>
      <c r="AO99" s="112"/>
      <c r="AP99" s="112"/>
      <c r="AQ99" s="114" t="s">
        <v>82</v>
      </c>
      <c r="AR99" s="109"/>
      <c r="AS99" s="115">
        <v>0</v>
      </c>
      <c r="AT99" s="116">
        <f>ROUND(SUM(AV99:AW99),2)</f>
        <v>0</v>
      </c>
      <c r="AU99" s="117">
        <f>'5 - Priepust cez cestu'!P122</f>
        <v>0</v>
      </c>
      <c r="AV99" s="116">
        <f>'5 - Priepust cez cestu'!J33</f>
        <v>0</v>
      </c>
      <c r="AW99" s="116">
        <f>'5 - Priepust cez cestu'!J34</f>
        <v>0</v>
      </c>
      <c r="AX99" s="116">
        <f>'5 - Priepust cez cestu'!J35</f>
        <v>0</v>
      </c>
      <c r="AY99" s="116">
        <f>'5 - Priepust cez cestu'!J36</f>
        <v>0</v>
      </c>
      <c r="AZ99" s="116">
        <f>'5 - Priepust cez cestu'!F33</f>
        <v>0</v>
      </c>
      <c r="BA99" s="116">
        <f>'5 - Priepust cez cestu'!F34</f>
        <v>0</v>
      </c>
      <c r="BB99" s="116">
        <f>'5 - Priepust cez cestu'!F35</f>
        <v>0</v>
      </c>
      <c r="BC99" s="116">
        <f>'5 - Priepust cez cestu'!F36</f>
        <v>0</v>
      </c>
      <c r="BD99" s="118">
        <f>'5 - Priepust cez cestu'!F37</f>
        <v>0</v>
      </c>
      <c r="BE99" s="7"/>
      <c r="BT99" s="119" t="s">
        <v>80</v>
      </c>
      <c r="BV99" s="119" t="s">
        <v>77</v>
      </c>
      <c r="BW99" s="119" t="s">
        <v>95</v>
      </c>
      <c r="BX99" s="119" t="s">
        <v>4</v>
      </c>
      <c r="CL99" s="119" t="s">
        <v>1</v>
      </c>
      <c r="CM99" s="119" t="s">
        <v>75</v>
      </c>
    </row>
    <row r="100" s="7" customFormat="1" ht="16.5" customHeight="1">
      <c r="A100" s="108" t="s">
        <v>79</v>
      </c>
      <c r="B100" s="109"/>
      <c r="C100" s="110"/>
      <c r="D100" s="111" t="s">
        <v>96</v>
      </c>
      <c r="E100" s="111"/>
      <c r="F100" s="111"/>
      <c r="G100" s="111"/>
      <c r="H100" s="111"/>
      <c r="I100" s="112"/>
      <c r="J100" s="111" t="s">
        <v>97</v>
      </c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3">
        <f>'6 - Odvodňovací rigol'!J30</f>
        <v>0</v>
      </c>
      <c r="AH100" s="112"/>
      <c r="AI100" s="112"/>
      <c r="AJ100" s="112"/>
      <c r="AK100" s="112"/>
      <c r="AL100" s="112"/>
      <c r="AM100" s="112"/>
      <c r="AN100" s="113">
        <f>SUM(AG100,AT100)</f>
        <v>0</v>
      </c>
      <c r="AO100" s="112"/>
      <c r="AP100" s="112"/>
      <c r="AQ100" s="114" t="s">
        <v>82</v>
      </c>
      <c r="AR100" s="109"/>
      <c r="AS100" s="120">
        <v>0</v>
      </c>
      <c r="AT100" s="121">
        <f>ROUND(SUM(AV100:AW100),2)</f>
        <v>0</v>
      </c>
      <c r="AU100" s="122">
        <f>'6 - Odvodňovací rigol'!P120</f>
        <v>0</v>
      </c>
      <c r="AV100" s="121">
        <f>'6 - Odvodňovací rigol'!J33</f>
        <v>0</v>
      </c>
      <c r="AW100" s="121">
        <f>'6 - Odvodňovací rigol'!J34</f>
        <v>0</v>
      </c>
      <c r="AX100" s="121">
        <f>'6 - Odvodňovací rigol'!J35</f>
        <v>0</v>
      </c>
      <c r="AY100" s="121">
        <f>'6 - Odvodňovací rigol'!J36</f>
        <v>0</v>
      </c>
      <c r="AZ100" s="121">
        <f>'6 - Odvodňovací rigol'!F33</f>
        <v>0</v>
      </c>
      <c r="BA100" s="121">
        <f>'6 - Odvodňovací rigol'!F34</f>
        <v>0</v>
      </c>
      <c r="BB100" s="121">
        <f>'6 - Odvodňovací rigol'!F35</f>
        <v>0</v>
      </c>
      <c r="BC100" s="121">
        <f>'6 - Odvodňovací rigol'!F36</f>
        <v>0</v>
      </c>
      <c r="BD100" s="123">
        <f>'6 - Odvodňovací rigol'!F37</f>
        <v>0</v>
      </c>
      <c r="BE100" s="7"/>
      <c r="BT100" s="119" t="s">
        <v>80</v>
      </c>
      <c r="BV100" s="119" t="s">
        <v>77</v>
      </c>
      <c r="BW100" s="119" t="s">
        <v>98</v>
      </c>
      <c r="BX100" s="119" t="s">
        <v>4</v>
      </c>
      <c r="CL100" s="119" t="s">
        <v>1</v>
      </c>
      <c r="CM100" s="119" t="s">
        <v>75</v>
      </c>
    </row>
    <row r="101" s="2" customFormat="1" ht="30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</row>
    <row r="102" s="2" customFormat="1" ht="6.96" customHeight="1">
      <c r="A102" s="37"/>
      <c r="B102" s="64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38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</row>
  </sheetData>
  <mergeCells count="62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1 - Zvážnica - protierózn...'!C2" display="/"/>
    <hyperlink ref="A96" location="'2 - Povrchové protierózne...'!C2" display="/"/>
    <hyperlink ref="A97" location="'3 - Vsakovacia nádrž'!C2" display="/"/>
    <hyperlink ref="A98" location="'4 - Odvodňovacia priekopa'!C2" display="/"/>
    <hyperlink ref="A99" location="'5 - Priepust cez cestu'!C2" display="/"/>
    <hyperlink ref="A100" location="'6 - Odvodňovací rigol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99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Opatrenia na zlepšenie zadržiavania vody na pozemkoch SLPS Rudina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100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101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4. 12. 2023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35</v>
      </c>
      <c r="E30" s="37"/>
      <c r="F30" s="37"/>
      <c r="G30" s="37"/>
      <c r="H30" s="37"/>
      <c r="I30" s="37"/>
      <c r="J30" s="100">
        <f>ROUND(J121,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39</v>
      </c>
      <c r="E33" s="44" t="s">
        <v>40</v>
      </c>
      <c r="F33" s="131">
        <f>ROUND((SUM(BE121:BE139)),  2)</f>
        <v>0</v>
      </c>
      <c r="G33" s="132"/>
      <c r="H33" s="132"/>
      <c r="I33" s="133">
        <v>0.20000000000000001</v>
      </c>
      <c r="J33" s="131">
        <f>ROUND(((SUM(BE121:BE139))*I33),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41</v>
      </c>
      <c r="F34" s="131">
        <f>ROUND((SUM(BF121:BF139)),  2)</f>
        <v>0</v>
      </c>
      <c r="G34" s="132"/>
      <c r="H34" s="132"/>
      <c r="I34" s="133">
        <v>0.20000000000000001</v>
      </c>
      <c r="J34" s="131">
        <f>ROUND(((SUM(BF121:BF139))*I34),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34">
        <f>ROUND((SUM(BG121:BG139)),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34">
        <f>ROUND((SUM(BH121:BH139)),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44</v>
      </c>
      <c r="F37" s="131">
        <f>ROUND((SUM(BI121:BI139)),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45</v>
      </c>
      <c r="E39" s="85"/>
      <c r="F39" s="85"/>
      <c r="G39" s="138" t="s">
        <v>46</v>
      </c>
      <c r="H39" s="139" t="s">
        <v>47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2" t="s">
        <v>51</v>
      </c>
      <c r="G61" s="62" t="s">
        <v>50</v>
      </c>
      <c r="H61" s="40"/>
      <c r="I61" s="40"/>
      <c r="J61" s="143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2" t="s">
        <v>51</v>
      </c>
      <c r="G76" s="62" t="s">
        <v>50</v>
      </c>
      <c r="H76" s="40"/>
      <c r="I76" s="40"/>
      <c r="J76" s="143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Opatrenia na zlepšenie zadržiavania vody na pozemkoch SLPS Rudina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1 - Zvážnica - protierózna odrážka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 xml:space="preserve">Rudina </v>
      </c>
      <c r="G89" s="37"/>
      <c r="H89" s="37"/>
      <c r="I89" s="31" t="s">
        <v>21</v>
      </c>
      <c r="J89" s="73" t="str">
        <f>IF(J12="","",J12)</f>
        <v>4. 12. 2023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SLPS Rudina</v>
      </c>
      <c r="G91" s="37"/>
      <c r="H91" s="37"/>
      <c r="I91" s="31" t="s">
        <v>29</v>
      </c>
      <c r="J91" s="35" t="str">
        <f>E21</f>
        <v>Ing.arch.Stanislav Sýkora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Stanislav Hlubina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103</v>
      </c>
      <c r="D94" s="136"/>
      <c r="E94" s="136"/>
      <c r="F94" s="136"/>
      <c r="G94" s="136"/>
      <c r="H94" s="136"/>
      <c r="I94" s="136"/>
      <c r="J94" s="145" t="s">
        <v>104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105</v>
      </c>
      <c r="D96" s="37"/>
      <c r="E96" s="37"/>
      <c r="F96" s="37"/>
      <c r="G96" s="37"/>
      <c r="H96" s="37"/>
      <c r="I96" s="37"/>
      <c r="J96" s="100">
        <f>J121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106</v>
      </c>
    </row>
    <row r="97" s="9" customFormat="1" ht="24.96" customHeight="1">
      <c r="A97" s="9"/>
      <c r="B97" s="147"/>
      <c r="C97" s="9"/>
      <c r="D97" s="148" t="s">
        <v>107</v>
      </c>
      <c r="E97" s="149"/>
      <c r="F97" s="149"/>
      <c r="G97" s="149"/>
      <c r="H97" s="149"/>
      <c r="I97" s="149"/>
      <c r="J97" s="150">
        <f>J122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108</v>
      </c>
      <c r="E98" s="153"/>
      <c r="F98" s="153"/>
      <c r="G98" s="153"/>
      <c r="H98" s="153"/>
      <c r="I98" s="153"/>
      <c r="J98" s="154">
        <f>J123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1"/>
      <c r="C99" s="10"/>
      <c r="D99" s="152" t="s">
        <v>109</v>
      </c>
      <c r="E99" s="153"/>
      <c r="F99" s="153"/>
      <c r="G99" s="153"/>
      <c r="H99" s="153"/>
      <c r="I99" s="153"/>
      <c r="J99" s="154">
        <f>J131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1"/>
      <c r="C100" s="10"/>
      <c r="D100" s="152" t="s">
        <v>110</v>
      </c>
      <c r="E100" s="153"/>
      <c r="F100" s="153"/>
      <c r="G100" s="153"/>
      <c r="H100" s="153"/>
      <c r="I100" s="153"/>
      <c r="J100" s="154">
        <f>J135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47"/>
      <c r="C101" s="9"/>
      <c r="D101" s="148" t="s">
        <v>111</v>
      </c>
      <c r="E101" s="149"/>
      <c r="F101" s="149"/>
      <c r="G101" s="149"/>
      <c r="H101" s="149"/>
      <c r="I101" s="149"/>
      <c r="J101" s="150">
        <f>J138</f>
        <v>0</v>
      </c>
      <c r="K101" s="9"/>
      <c r="L101" s="147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7"/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59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59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59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112</v>
      </c>
      <c r="D108" s="37"/>
      <c r="E108" s="37"/>
      <c r="F108" s="37"/>
      <c r="G108" s="37"/>
      <c r="H108" s="37"/>
      <c r="I108" s="37"/>
      <c r="J108" s="37"/>
      <c r="K108" s="37"/>
      <c r="L108" s="59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15</v>
      </c>
      <c r="D110" s="37"/>
      <c r="E110" s="37"/>
      <c r="F110" s="37"/>
      <c r="G110" s="37"/>
      <c r="H110" s="37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6.25" customHeight="1">
      <c r="A111" s="37"/>
      <c r="B111" s="38"/>
      <c r="C111" s="37"/>
      <c r="D111" s="37"/>
      <c r="E111" s="125" t="str">
        <f>E7</f>
        <v>Opatrenia na zlepšenie zadržiavania vody na pozemkoch SLPS Rudina</v>
      </c>
      <c r="F111" s="31"/>
      <c r="G111" s="31"/>
      <c r="H111" s="31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100</v>
      </c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7"/>
      <c r="D113" s="37"/>
      <c r="E113" s="71" t="str">
        <f>E9</f>
        <v>1 - Zvážnica - protierózna odrážka</v>
      </c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19</v>
      </c>
      <c r="D115" s="37"/>
      <c r="E115" s="37"/>
      <c r="F115" s="26" t="str">
        <f>F12</f>
        <v xml:space="preserve">Rudina </v>
      </c>
      <c r="G115" s="37"/>
      <c r="H115" s="37"/>
      <c r="I115" s="31" t="s">
        <v>21</v>
      </c>
      <c r="J115" s="73" t="str">
        <f>IF(J12="","",J12)</f>
        <v>4. 12. 2023</v>
      </c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5.65" customHeight="1">
      <c r="A117" s="37"/>
      <c r="B117" s="38"/>
      <c r="C117" s="31" t="s">
        <v>23</v>
      </c>
      <c r="D117" s="37"/>
      <c r="E117" s="37"/>
      <c r="F117" s="26" t="str">
        <f>E15</f>
        <v>SLPS Rudina</v>
      </c>
      <c r="G117" s="37"/>
      <c r="H117" s="37"/>
      <c r="I117" s="31" t="s">
        <v>29</v>
      </c>
      <c r="J117" s="35" t="str">
        <f>E21</f>
        <v>Ing.arch.Stanislav Sýkora</v>
      </c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27</v>
      </c>
      <c r="D118" s="37"/>
      <c r="E118" s="37"/>
      <c r="F118" s="26" t="str">
        <f>IF(E18="","",E18)</f>
        <v>Vyplň údaj</v>
      </c>
      <c r="G118" s="37"/>
      <c r="H118" s="37"/>
      <c r="I118" s="31" t="s">
        <v>32</v>
      </c>
      <c r="J118" s="35" t="str">
        <f>E24</f>
        <v>Stanislav Hlubina</v>
      </c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55"/>
      <c r="B120" s="156"/>
      <c r="C120" s="157" t="s">
        <v>113</v>
      </c>
      <c r="D120" s="158" t="s">
        <v>60</v>
      </c>
      <c r="E120" s="158" t="s">
        <v>56</v>
      </c>
      <c r="F120" s="158" t="s">
        <v>57</v>
      </c>
      <c r="G120" s="158" t="s">
        <v>114</v>
      </c>
      <c r="H120" s="158" t="s">
        <v>115</v>
      </c>
      <c r="I120" s="158" t="s">
        <v>116</v>
      </c>
      <c r="J120" s="159" t="s">
        <v>104</v>
      </c>
      <c r="K120" s="160" t="s">
        <v>117</v>
      </c>
      <c r="L120" s="161"/>
      <c r="M120" s="90" t="s">
        <v>1</v>
      </c>
      <c r="N120" s="91" t="s">
        <v>39</v>
      </c>
      <c r="O120" s="91" t="s">
        <v>118</v>
      </c>
      <c r="P120" s="91" t="s">
        <v>119</v>
      </c>
      <c r="Q120" s="91" t="s">
        <v>120</v>
      </c>
      <c r="R120" s="91" t="s">
        <v>121</v>
      </c>
      <c r="S120" s="91" t="s">
        <v>122</v>
      </c>
      <c r="T120" s="92" t="s">
        <v>123</v>
      </c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</row>
    <row r="121" s="2" customFormat="1" ht="22.8" customHeight="1">
      <c r="A121" s="37"/>
      <c r="B121" s="38"/>
      <c r="C121" s="97" t="s">
        <v>105</v>
      </c>
      <c r="D121" s="37"/>
      <c r="E121" s="37"/>
      <c r="F121" s="37"/>
      <c r="G121" s="37"/>
      <c r="H121" s="37"/>
      <c r="I121" s="37"/>
      <c r="J121" s="162">
        <f>BK121</f>
        <v>0</v>
      </c>
      <c r="K121" s="37"/>
      <c r="L121" s="38"/>
      <c r="M121" s="93"/>
      <c r="N121" s="77"/>
      <c r="O121" s="94"/>
      <c r="P121" s="163">
        <f>P122+P138</f>
        <v>0</v>
      </c>
      <c r="Q121" s="94"/>
      <c r="R121" s="163">
        <f>R122+R138</f>
        <v>25.6296</v>
      </c>
      <c r="S121" s="94"/>
      <c r="T121" s="164">
        <f>T122+T138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8" t="s">
        <v>74</v>
      </c>
      <c r="AU121" s="18" t="s">
        <v>106</v>
      </c>
      <c r="BK121" s="165">
        <f>BK122+BK138</f>
        <v>0</v>
      </c>
    </row>
    <row r="122" s="12" customFormat="1" ht="25.92" customHeight="1">
      <c r="A122" s="12"/>
      <c r="B122" s="166"/>
      <c r="C122" s="12"/>
      <c r="D122" s="167" t="s">
        <v>74</v>
      </c>
      <c r="E122" s="168" t="s">
        <v>124</v>
      </c>
      <c r="F122" s="168" t="s">
        <v>125</v>
      </c>
      <c r="G122" s="12"/>
      <c r="H122" s="12"/>
      <c r="I122" s="169"/>
      <c r="J122" s="170">
        <f>BK122</f>
        <v>0</v>
      </c>
      <c r="K122" s="12"/>
      <c r="L122" s="166"/>
      <c r="M122" s="171"/>
      <c r="N122" s="172"/>
      <c r="O122" s="172"/>
      <c r="P122" s="173">
        <f>P123+P131+P135</f>
        <v>0</v>
      </c>
      <c r="Q122" s="172"/>
      <c r="R122" s="173">
        <f>R123+R131+R135</f>
        <v>25.6296</v>
      </c>
      <c r="S122" s="172"/>
      <c r="T122" s="174">
        <f>T123+T131+T135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7" t="s">
        <v>80</v>
      </c>
      <c r="AT122" s="175" t="s">
        <v>74</v>
      </c>
      <c r="AU122" s="175" t="s">
        <v>75</v>
      </c>
      <c r="AY122" s="167" t="s">
        <v>126</v>
      </c>
      <c r="BK122" s="176">
        <f>BK123+BK131+BK135</f>
        <v>0</v>
      </c>
    </row>
    <row r="123" s="12" customFormat="1" ht="22.8" customHeight="1">
      <c r="A123" s="12"/>
      <c r="B123" s="166"/>
      <c r="C123" s="12"/>
      <c r="D123" s="167" t="s">
        <v>74</v>
      </c>
      <c r="E123" s="177" t="s">
        <v>80</v>
      </c>
      <c r="F123" s="177" t="s">
        <v>127</v>
      </c>
      <c r="G123" s="12"/>
      <c r="H123" s="12"/>
      <c r="I123" s="169"/>
      <c r="J123" s="178">
        <f>BK123</f>
        <v>0</v>
      </c>
      <c r="K123" s="12"/>
      <c r="L123" s="166"/>
      <c r="M123" s="171"/>
      <c r="N123" s="172"/>
      <c r="O123" s="172"/>
      <c r="P123" s="173">
        <f>SUM(P124:P130)</f>
        <v>0</v>
      </c>
      <c r="Q123" s="172"/>
      <c r="R123" s="173">
        <f>SUM(R124:R130)</f>
        <v>0</v>
      </c>
      <c r="S123" s="172"/>
      <c r="T123" s="174">
        <f>SUM(T124:T130)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7" t="s">
        <v>80</v>
      </c>
      <c r="AT123" s="175" t="s">
        <v>74</v>
      </c>
      <c r="AU123" s="175" t="s">
        <v>80</v>
      </c>
      <c r="AY123" s="167" t="s">
        <v>126</v>
      </c>
      <c r="BK123" s="176">
        <f>SUM(BK124:BK130)</f>
        <v>0</v>
      </c>
    </row>
    <row r="124" s="2" customFormat="1" ht="21.75" customHeight="1">
      <c r="A124" s="37"/>
      <c r="B124" s="179"/>
      <c r="C124" s="180" t="s">
        <v>80</v>
      </c>
      <c r="D124" s="180" t="s">
        <v>128</v>
      </c>
      <c r="E124" s="181" t="s">
        <v>129</v>
      </c>
      <c r="F124" s="182" t="s">
        <v>130</v>
      </c>
      <c r="G124" s="183" t="s">
        <v>131</v>
      </c>
      <c r="H124" s="184">
        <v>79.650000000000006</v>
      </c>
      <c r="I124" s="185"/>
      <c r="J124" s="186">
        <f>ROUND(I124*H124,2)</f>
        <v>0</v>
      </c>
      <c r="K124" s="187"/>
      <c r="L124" s="38"/>
      <c r="M124" s="188" t="s">
        <v>1</v>
      </c>
      <c r="N124" s="189" t="s">
        <v>41</v>
      </c>
      <c r="O124" s="81"/>
      <c r="P124" s="190">
        <f>O124*H124</f>
        <v>0</v>
      </c>
      <c r="Q124" s="190">
        <v>0</v>
      </c>
      <c r="R124" s="190">
        <f>Q124*H124</f>
        <v>0</v>
      </c>
      <c r="S124" s="190">
        <v>0</v>
      </c>
      <c r="T124" s="191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2" t="s">
        <v>90</v>
      </c>
      <c r="AT124" s="192" t="s">
        <v>128</v>
      </c>
      <c r="AU124" s="192" t="s">
        <v>84</v>
      </c>
      <c r="AY124" s="18" t="s">
        <v>126</v>
      </c>
      <c r="BE124" s="193">
        <f>IF(N124="základná",J124,0)</f>
        <v>0</v>
      </c>
      <c r="BF124" s="193">
        <f>IF(N124="znížená",J124,0)</f>
        <v>0</v>
      </c>
      <c r="BG124" s="193">
        <f>IF(N124="zákl. prenesená",J124,0)</f>
        <v>0</v>
      </c>
      <c r="BH124" s="193">
        <f>IF(N124="zníž. prenesená",J124,0)</f>
        <v>0</v>
      </c>
      <c r="BI124" s="193">
        <f>IF(N124="nulová",J124,0)</f>
        <v>0</v>
      </c>
      <c r="BJ124" s="18" t="s">
        <v>84</v>
      </c>
      <c r="BK124" s="193">
        <f>ROUND(I124*H124,2)</f>
        <v>0</v>
      </c>
      <c r="BL124" s="18" t="s">
        <v>90</v>
      </c>
      <c r="BM124" s="192" t="s">
        <v>132</v>
      </c>
    </row>
    <row r="125" s="13" customFormat="1">
      <c r="A125" s="13"/>
      <c r="B125" s="194"/>
      <c r="C125" s="13"/>
      <c r="D125" s="195" t="s">
        <v>133</v>
      </c>
      <c r="E125" s="196" t="s">
        <v>1</v>
      </c>
      <c r="F125" s="197" t="s">
        <v>134</v>
      </c>
      <c r="G125" s="13"/>
      <c r="H125" s="196" t="s">
        <v>1</v>
      </c>
      <c r="I125" s="198"/>
      <c r="J125" s="13"/>
      <c r="K125" s="13"/>
      <c r="L125" s="194"/>
      <c r="M125" s="199"/>
      <c r="N125" s="200"/>
      <c r="O125" s="200"/>
      <c r="P125" s="200"/>
      <c r="Q125" s="200"/>
      <c r="R125" s="200"/>
      <c r="S125" s="200"/>
      <c r="T125" s="201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96" t="s">
        <v>133</v>
      </c>
      <c r="AU125" s="196" t="s">
        <v>84</v>
      </c>
      <c r="AV125" s="13" t="s">
        <v>80</v>
      </c>
      <c r="AW125" s="13" t="s">
        <v>31</v>
      </c>
      <c r="AX125" s="13" t="s">
        <v>75</v>
      </c>
      <c r="AY125" s="196" t="s">
        <v>126</v>
      </c>
    </row>
    <row r="126" s="14" customFormat="1">
      <c r="A126" s="14"/>
      <c r="B126" s="202"/>
      <c r="C126" s="14"/>
      <c r="D126" s="195" t="s">
        <v>133</v>
      </c>
      <c r="E126" s="203" t="s">
        <v>1</v>
      </c>
      <c r="F126" s="204" t="s">
        <v>135</v>
      </c>
      <c r="G126" s="14"/>
      <c r="H126" s="205">
        <v>79.650000000000006</v>
      </c>
      <c r="I126" s="206"/>
      <c r="J126" s="14"/>
      <c r="K126" s="14"/>
      <c r="L126" s="202"/>
      <c r="M126" s="207"/>
      <c r="N126" s="208"/>
      <c r="O126" s="208"/>
      <c r="P126" s="208"/>
      <c r="Q126" s="208"/>
      <c r="R126" s="208"/>
      <c r="S126" s="208"/>
      <c r="T126" s="209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03" t="s">
        <v>133</v>
      </c>
      <c r="AU126" s="203" t="s">
        <v>84</v>
      </c>
      <c r="AV126" s="14" t="s">
        <v>84</v>
      </c>
      <c r="AW126" s="14" t="s">
        <v>31</v>
      </c>
      <c r="AX126" s="14" t="s">
        <v>75</v>
      </c>
      <c r="AY126" s="203" t="s">
        <v>126</v>
      </c>
    </row>
    <row r="127" s="15" customFormat="1">
      <c r="A127" s="15"/>
      <c r="B127" s="210"/>
      <c r="C127" s="15"/>
      <c r="D127" s="195" t="s">
        <v>133</v>
      </c>
      <c r="E127" s="211" t="s">
        <v>1</v>
      </c>
      <c r="F127" s="212" t="s">
        <v>136</v>
      </c>
      <c r="G127" s="15"/>
      <c r="H127" s="213">
        <v>79.650000000000006</v>
      </c>
      <c r="I127" s="214"/>
      <c r="J127" s="15"/>
      <c r="K127" s="15"/>
      <c r="L127" s="210"/>
      <c r="M127" s="215"/>
      <c r="N127" s="216"/>
      <c r="O127" s="216"/>
      <c r="P127" s="216"/>
      <c r="Q127" s="216"/>
      <c r="R127" s="216"/>
      <c r="S127" s="216"/>
      <c r="T127" s="217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11" t="s">
        <v>133</v>
      </c>
      <c r="AU127" s="211" t="s">
        <v>84</v>
      </c>
      <c r="AV127" s="15" t="s">
        <v>90</v>
      </c>
      <c r="AW127" s="15" t="s">
        <v>31</v>
      </c>
      <c r="AX127" s="15" t="s">
        <v>80</v>
      </c>
      <c r="AY127" s="211" t="s">
        <v>126</v>
      </c>
    </row>
    <row r="128" s="2" customFormat="1" ht="24.15" customHeight="1">
      <c r="A128" s="37"/>
      <c r="B128" s="179"/>
      <c r="C128" s="180" t="s">
        <v>84</v>
      </c>
      <c r="D128" s="180" t="s">
        <v>128</v>
      </c>
      <c r="E128" s="181" t="s">
        <v>137</v>
      </c>
      <c r="F128" s="182" t="s">
        <v>138</v>
      </c>
      <c r="G128" s="183" t="s">
        <v>131</v>
      </c>
      <c r="H128" s="184">
        <v>79.650000000000006</v>
      </c>
      <c r="I128" s="185"/>
      <c r="J128" s="186">
        <f>ROUND(I128*H128,2)</f>
        <v>0</v>
      </c>
      <c r="K128" s="187"/>
      <c r="L128" s="38"/>
      <c r="M128" s="188" t="s">
        <v>1</v>
      </c>
      <c r="N128" s="189" t="s">
        <v>41</v>
      </c>
      <c r="O128" s="81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90</v>
      </c>
      <c r="AT128" s="192" t="s">
        <v>128</v>
      </c>
      <c r="AU128" s="192" t="s">
        <v>84</v>
      </c>
      <c r="AY128" s="18" t="s">
        <v>126</v>
      </c>
      <c r="BE128" s="193">
        <f>IF(N128="základná",J128,0)</f>
        <v>0</v>
      </c>
      <c r="BF128" s="193">
        <f>IF(N128="znížená",J128,0)</f>
        <v>0</v>
      </c>
      <c r="BG128" s="193">
        <f>IF(N128="zákl. prenesená",J128,0)</f>
        <v>0</v>
      </c>
      <c r="BH128" s="193">
        <f>IF(N128="zníž. prenesená",J128,0)</f>
        <v>0</v>
      </c>
      <c r="BI128" s="193">
        <f>IF(N128="nulová",J128,0)</f>
        <v>0</v>
      </c>
      <c r="BJ128" s="18" t="s">
        <v>84</v>
      </c>
      <c r="BK128" s="193">
        <f>ROUND(I128*H128,2)</f>
        <v>0</v>
      </c>
      <c r="BL128" s="18" t="s">
        <v>90</v>
      </c>
      <c r="BM128" s="192" t="s">
        <v>139</v>
      </c>
    </row>
    <row r="129" s="2" customFormat="1" ht="24.15" customHeight="1">
      <c r="A129" s="37"/>
      <c r="B129" s="179"/>
      <c r="C129" s="180" t="s">
        <v>87</v>
      </c>
      <c r="D129" s="180" t="s">
        <v>128</v>
      </c>
      <c r="E129" s="181" t="s">
        <v>140</v>
      </c>
      <c r="F129" s="182" t="s">
        <v>141</v>
      </c>
      <c r="G129" s="183" t="s">
        <v>131</v>
      </c>
      <c r="H129" s="184">
        <v>79.650000000000006</v>
      </c>
      <c r="I129" s="185"/>
      <c r="J129" s="186">
        <f>ROUND(I129*H129,2)</f>
        <v>0</v>
      </c>
      <c r="K129" s="187"/>
      <c r="L129" s="38"/>
      <c r="M129" s="188" t="s">
        <v>1</v>
      </c>
      <c r="N129" s="189" t="s">
        <v>41</v>
      </c>
      <c r="O129" s="81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90</v>
      </c>
      <c r="AT129" s="192" t="s">
        <v>128</v>
      </c>
      <c r="AU129" s="192" t="s">
        <v>84</v>
      </c>
      <c r="AY129" s="18" t="s">
        <v>126</v>
      </c>
      <c r="BE129" s="193">
        <f>IF(N129="základná",J129,0)</f>
        <v>0</v>
      </c>
      <c r="BF129" s="193">
        <f>IF(N129="znížená",J129,0)</f>
        <v>0</v>
      </c>
      <c r="BG129" s="193">
        <f>IF(N129="zákl. prenesená",J129,0)</f>
        <v>0</v>
      </c>
      <c r="BH129" s="193">
        <f>IF(N129="zníž. prenesená",J129,0)</f>
        <v>0</v>
      </c>
      <c r="BI129" s="193">
        <f>IF(N129="nulová",J129,0)</f>
        <v>0</v>
      </c>
      <c r="BJ129" s="18" t="s">
        <v>84</v>
      </c>
      <c r="BK129" s="193">
        <f>ROUND(I129*H129,2)</f>
        <v>0</v>
      </c>
      <c r="BL129" s="18" t="s">
        <v>90</v>
      </c>
      <c r="BM129" s="192" t="s">
        <v>142</v>
      </c>
    </row>
    <row r="130" s="2" customFormat="1" ht="24.15" customHeight="1">
      <c r="A130" s="37"/>
      <c r="B130" s="179"/>
      <c r="C130" s="180" t="s">
        <v>90</v>
      </c>
      <c r="D130" s="180" t="s">
        <v>128</v>
      </c>
      <c r="E130" s="181" t="s">
        <v>143</v>
      </c>
      <c r="F130" s="182" t="s">
        <v>144</v>
      </c>
      <c r="G130" s="183" t="s">
        <v>131</v>
      </c>
      <c r="H130" s="184">
        <v>79.650000000000006</v>
      </c>
      <c r="I130" s="185"/>
      <c r="J130" s="186">
        <f>ROUND(I130*H130,2)</f>
        <v>0</v>
      </c>
      <c r="K130" s="187"/>
      <c r="L130" s="38"/>
      <c r="M130" s="188" t="s">
        <v>1</v>
      </c>
      <c r="N130" s="189" t="s">
        <v>41</v>
      </c>
      <c r="O130" s="81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90</v>
      </c>
      <c r="AT130" s="192" t="s">
        <v>128</v>
      </c>
      <c r="AU130" s="192" t="s">
        <v>84</v>
      </c>
      <c r="AY130" s="18" t="s">
        <v>126</v>
      </c>
      <c r="BE130" s="193">
        <f>IF(N130="základná",J130,0)</f>
        <v>0</v>
      </c>
      <c r="BF130" s="193">
        <f>IF(N130="znížená",J130,0)</f>
        <v>0</v>
      </c>
      <c r="BG130" s="193">
        <f>IF(N130="zákl. prenesená",J130,0)</f>
        <v>0</v>
      </c>
      <c r="BH130" s="193">
        <f>IF(N130="zníž. prenesená",J130,0)</f>
        <v>0</v>
      </c>
      <c r="BI130" s="193">
        <f>IF(N130="nulová",J130,0)</f>
        <v>0</v>
      </c>
      <c r="BJ130" s="18" t="s">
        <v>84</v>
      </c>
      <c r="BK130" s="193">
        <f>ROUND(I130*H130,2)</f>
        <v>0</v>
      </c>
      <c r="BL130" s="18" t="s">
        <v>90</v>
      </c>
      <c r="BM130" s="192" t="s">
        <v>145</v>
      </c>
    </row>
    <row r="131" s="12" customFormat="1" ht="22.8" customHeight="1">
      <c r="A131" s="12"/>
      <c r="B131" s="166"/>
      <c r="C131" s="12"/>
      <c r="D131" s="167" t="s">
        <v>74</v>
      </c>
      <c r="E131" s="177" t="s">
        <v>90</v>
      </c>
      <c r="F131" s="177" t="s">
        <v>146</v>
      </c>
      <c r="G131" s="12"/>
      <c r="H131" s="12"/>
      <c r="I131" s="169"/>
      <c r="J131" s="178">
        <f>BK131</f>
        <v>0</v>
      </c>
      <c r="K131" s="12"/>
      <c r="L131" s="166"/>
      <c r="M131" s="171"/>
      <c r="N131" s="172"/>
      <c r="O131" s="172"/>
      <c r="P131" s="173">
        <f>SUM(P132:P134)</f>
        <v>0</v>
      </c>
      <c r="Q131" s="172"/>
      <c r="R131" s="173">
        <f>SUM(R132:R134)</f>
        <v>25.6296</v>
      </c>
      <c r="S131" s="172"/>
      <c r="T131" s="174">
        <f>SUM(T132:T134)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7" t="s">
        <v>80</v>
      </c>
      <c r="AT131" s="175" t="s">
        <v>74</v>
      </c>
      <c r="AU131" s="175" t="s">
        <v>80</v>
      </c>
      <c r="AY131" s="167" t="s">
        <v>126</v>
      </c>
      <c r="BK131" s="176">
        <f>SUM(BK132:BK134)</f>
        <v>0</v>
      </c>
    </row>
    <row r="132" s="2" customFormat="1" ht="21.75" customHeight="1">
      <c r="A132" s="37"/>
      <c r="B132" s="179"/>
      <c r="C132" s="180" t="s">
        <v>93</v>
      </c>
      <c r="D132" s="180" t="s">
        <v>128</v>
      </c>
      <c r="E132" s="181" t="s">
        <v>147</v>
      </c>
      <c r="F132" s="182" t="s">
        <v>148</v>
      </c>
      <c r="G132" s="183" t="s">
        <v>149</v>
      </c>
      <c r="H132" s="184">
        <v>295</v>
      </c>
      <c r="I132" s="185"/>
      <c r="J132" s="186">
        <f>ROUND(I132*H132,2)</f>
        <v>0</v>
      </c>
      <c r="K132" s="187"/>
      <c r="L132" s="38"/>
      <c r="M132" s="188" t="s">
        <v>1</v>
      </c>
      <c r="N132" s="189" t="s">
        <v>41</v>
      </c>
      <c r="O132" s="81"/>
      <c r="P132" s="190">
        <f>O132*H132</f>
        <v>0</v>
      </c>
      <c r="Q132" s="190">
        <v>0.086879999999999999</v>
      </c>
      <c r="R132" s="190">
        <f>Q132*H132</f>
        <v>25.6296</v>
      </c>
      <c r="S132" s="190">
        <v>0</v>
      </c>
      <c r="T132" s="19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90</v>
      </c>
      <c r="AT132" s="192" t="s">
        <v>128</v>
      </c>
      <c r="AU132" s="192" t="s">
        <v>84</v>
      </c>
      <c r="AY132" s="18" t="s">
        <v>126</v>
      </c>
      <c r="BE132" s="193">
        <f>IF(N132="základná",J132,0)</f>
        <v>0</v>
      </c>
      <c r="BF132" s="193">
        <f>IF(N132="znížená",J132,0)</f>
        <v>0</v>
      </c>
      <c r="BG132" s="193">
        <f>IF(N132="zákl. prenesená",J132,0)</f>
        <v>0</v>
      </c>
      <c r="BH132" s="193">
        <f>IF(N132="zníž. prenesená",J132,0)</f>
        <v>0</v>
      </c>
      <c r="BI132" s="193">
        <f>IF(N132="nulová",J132,0)</f>
        <v>0</v>
      </c>
      <c r="BJ132" s="18" t="s">
        <v>84</v>
      </c>
      <c r="BK132" s="193">
        <f>ROUND(I132*H132,2)</f>
        <v>0</v>
      </c>
      <c r="BL132" s="18" t="s">
        <v>90</v>
      </c>
      <c r="BM132" s="192" t="s">
        <v>150</v>
      </c>
    </row>
    <row r="133" s="14" customFormat="1">
      <c r="A133" s="14"/>
      <c r="B133" s="202"/>
      <c r="C133" s="14"/>
      <c r="D133" s="195" t="s">
        <v>133</v>
      </c>
      <c r="E133" s="203" t="s">
        <v>1</v>
      </c>
      <c r="F133" s="204" t="s">
        <v>151</v>
      </c>
      <c r="G133" s="14"/>
      <c r="H133" s="205">
        <v>295</v>
      </c>
      <c r="I133" s="206"/>
      <c r="J133" s="14"/>
      <c r="K133" s="14"/>
      <c r="L133" s="202"/>
      <c r="M133" s="207"/>
      <c r="N133" s="208"/>
      <c r="O133" s="208"/>
      <c r="P133" s="208"/>
      <c r="Q133" s="208"/>
      <c r="R133" s="208"/>
      <c r="S133" s="208"/>
      <c r="T133" s="209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03" t="s">
        <v>133</v>
      </c>
      <c r="AU133" s="203" t="s">
        <v>84</v>
      </c>
      <c r="AV133" s="14" t="s">
        <v>84</v>
      </c>
      <c r="AW133" s="14" t="s">
        <v>31</v>
      </c>
      <c r="AX133" s="14" t="s">
        <v>75</v>
      </c>
      <c r="AY133" s="203" t="s">
        <v>126</v>
      </c>
    </row>
    <row r="134" s="15" customFormat="1">
      <c r="A134" s="15"/>
      <c r="B134" s="210"/>
      <c r="C134" s="15"/>
      <c r="D134" s="195" t="s">
        <v>133</v>
      </c>
      <c r="E134" s="211" t="s">
        <v>1</v>
      </c>
      <c r="F134" s="212" t="s">
        <v>136</v>
      </c>
      <c r="G134" s="15"/>
      <c r="H134" s="213">
        <v>295</v>
      </c>
      <c r="I134" s="214"/>
      <c r="J134" s="15"/>
      <c r="K134" s="15"/>
      <c r="L134" s="210"/>
      <c r="M134" s="215"/>
      <c r="N134" s="216"/>
      <c r="O134" s="216"/>
      <c r="P134" s="216"/>
      <c r="Q134" s="216"/>
      <c r="R134" s="216"/>
      <c r="S134" s="216"/>
      <c r="T134" s="217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11" t="s">
        <v>133</v>
      </c>
      <c r="AU134" s="211" t="s">
        <v>84</v>
      </c>
      <c r="AV134" s="15" t="s">
        <v>90</v>
      </c>
      <c r="AW134" s="15" t="s">
        <v>31</v>
      </c>
      <c r="AX134" s="15" t="s">
        <v>80</v>
      </c>
      <c r="AY134" s="211" t="s">
        <v>126</v>
      </c>
    </row>
    <row r="135" s="12" customFormat="1" ht="22.8" customHeight="1">
      <c r="A135" s="12"/>
      <c r="B135" s="166"/>
      <c r="C135" s="12"/>
      <c r="D135" s="167" t="s">
        <v>74</v>
      </c>
      <c r="E135" s="177" t="s">
        <v>152</v>
      </c>
      <c r="F135" s="177" t="s">
        <v>153</v>
      </c>
      <c r="G135" s="12"/>
      <c r="H135" s="12"/>
      <c r="I135" s="169"/>
      <c r="J135" s="178">
        <f>BK135</f>
        <v>0</v>
      </c>
      <c r="K135" s="12"/>
      <c r="L135" s="166"/>
      <c r="M135" s="171"/>
      <c r="N135" s="172"/>
      <c r="O135" s="172"/>
      <c r="P135" s="173">
        <f>SUM(P136:P137)</f>
        <v>0</v>
      </c>
      <c r="Q135" s="172"/>
      <c r="R135" s="173">
        <f>SUM(R136:R137)</f>
        <v>0</v>
      </c>
      <c r="S135" s="172"/>
      <c r="T135" s="174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7" t="s">
        <v>80</v>
      </c>
      <c r="AT135" s="175" t="s">
        <v>74</v>
      </c>
      <c r="AU135" s="175" t="s">
        <v>80</v>
      </c>
      <c r="AY135" s="167" t="s">
        <v>126</v>
      </c>
      <c r="BK135" s="176">
        <f>SUM(BK136:BK137)</f>
        <v>0</v>
      </c>
    </row>
    <row r="136" s="2" customFormat="1" ht="33" customHeight="1">
      <c r="A136" s="37"/>
      <c r="B136" s="179"/>
      <c r="C136" s="180" t="s">
        <v>96</v>
      </c>
      <c r="D136" s="180" t="s">
        <v>128</v>
      </c>
      <c r="E136" s="181" t="s">
        <v>154</v>
      </c>
      <c r="F136" s="182" t="s">
        <v>155</v>
      </c>
      <c r="G136" s="183" t="s">
        <v>156</v>
      </c>
      <c r="H136" s="184">
        <v>25.629999999999999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41</v>
      </c>
      <c r="O136" s="81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90</v>
      </c>
      <c r="AT136" s="192" t="s">
        <v>128</v>
      </c>
      <c r="AU136" s="192" t="s">
        <v>84</v>
      </c>
      <c r="AY136" s="18" t="s">
        <v>126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84</v>
      </c>
      <c r="BK136" s="193">
        <f>ROUND(I136*H136,2)</f>
        <v>0</v>
      </c>
      <c r="BL136" s="18" t="s">
        <v>90</v>
      </c>
      <c r="BM136" s="192" t="s">
        <v>157</v>
      </c>
    </row>
    <row r="137" s="2" customFormat="1" ht="55.5" customHeight="1">
      <c r="A137" s="37"/>
      <c r="B137" s="179"/>
      <c r="C137" s="180" t="s">
        <v>158</v>
      </c>
      <c r="D137" s="180" t="s">
        <v>128</v>
      </c>
      <c r="E137" s="181" t="s">
        <v>159</v>
      </c>
      <c r="F137" s="182" t="s">
        <v>160</v>
      </c>
      <c r="G137" s="183" t="s">
        <v>156</v>
      </c>
      <c r="H137" s="184">
        <v>25.629999999999999</v>
      </c>
      <c r="I137" s="185"/>
      <c r="J137" s="186">
        <f>ROUND(I137*H137,2)</f>
        <v>0</v>
      </c>
      <c r="K137" s="187"/>
      <c r="L137" s="38"/>
      <c r="M137" s="188" t="s">
        <v>1</v>
      </c>
      <c r="N137" s="189" t="s">
        <v>41</v>
      </c>
      <c r="O137" s="81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90</v>
      </c>
      <c r="AT137" s="192" t="s">
        <v>128</v>
      </c>
      <c r="AU137" s="192" t="s">
        <v>84</v>
      </c>
      <c r="AY137" s="18" t="s">
        <v>126</v>
      </c>
      <c r="BE137" s="193">
        <f>IF(N137="základná",J137,0)</f>
        <v>0</v>
      </c>
      <c r="BF137" s="193">
        <f>IF(N137="znížená",J137,0)</f>
        <v>0</v>
      </c>
      <c r="BG137" s="193">
        <f>IF(N137="zákl. prenesená",J137,0)</f>
        <v>0</v>
      </c>
      <c r="BH137" s="193">
        <f>IF(N137="zníž. prenesená",J137,0)</f>
        <v>0</v>
      </c>
      <c r="BI137" s="193">
        <f>IF(N137="nulová",J137,0)</f>
        <v>0</v>
      </c>
      <c r="BJ137" s="18" t="s">
        <v>84</v>
      </c>
      <c r="BK137" s="193">
        <f>ROUND(I137*H137,2)</f>
        <v>0</v>
      </c>
      <c r="BL137" s="18" t="s">
        <v>90</v>
      </c>
      <c r="BM137" s="192" t="s">
        <v>161</v>
      </c>
    </row>
    <row r="138" s="12" customFormat="1" ht="25.92" customHeight="1">
      <c r="A138" s="12"/>
      <c r="B138" s="166"/>
      <c r="C138" s="12"/>
      <c r="D138" s="167" t="s">
        <v>74</v>
      </c>
      <c r="E138" s="168" t="s">
        <v>162</v>
      </c>
      <c r="F138" s="168" t="s">
        <v>163</v>
      </c>
      <c r="G138" s="12"/>
      <c r="H138" s="12"/>
      <c r="I138" s="169"/>
      <c r="J138" s="170">
        <f>BK138</f>
        <v>0</v>
      </c>
      <c r="K138" s="12"/>
      <c r="L138" s="166"/>
      <c r="M138" s="171"/>
      <c r="N138" s="172"/>
      <c r="O138" s="172"/>
      <c r="P138" s="173">
        <f>P139</f>
        <v>0</v>
      </c>
      <c r="Q138" s="172"/>
      <c r="R138" s="173">
        <f>R139</f>
        <v>0</v>
      </c>
      <c r="S138" s="172"/>
      <c r="T138" s="174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67" t="s">
        <v>93</v>
      </c>
      <c r="AT138" s="175" t="s">
        <v>74</v>
      </c>
      <c r="AU138" s="175" t="s">
        <v>75</v>
      </c>
      <c r="AY138" s="167" t="s">
        <v>126</v>
      </c>
      <c r="BK138" s="176">
        <f>BK139</f>
        <v>0</v>
      </c>
    </row>
    <row r="139" s="2" customFormat="1" ht="16.5" customHeight="1">
      <c r="A139" s="37"/>
      <c r="B139" s="179"/>
      <c r="C139" s="180" t="s">
        <v>164</v>
      </c>
      <c r="D139" s="180" t="s">
        <v>128</v>
      </c>
      <c r="E139" s="181" t="s">
        <v>165</v>
      </c>
      <c r="F139" s="182" t="s">
        <v>166</v>
      </c>
      <c r="G139" s="183" t="s">
        <v>167</v>
      </c>
      <c r="H139" s="218"/>
      <c r="I139" s="185"/>
      <c r="J139" s="186">
        <f>ROUND(I139*H139,2)</f>
        <v>0</v>
      </c>
      <c r="K139" s="187"/>
      <c r="L139" s="38"/>
      <c r="M139" s="219" t="s">
        <v>1</v>
      </c>
      <c r="N139" s="220" t="s">
        <v>41</v>
      </c>
      <c r="O139" s="221"/>
      <c r="P139" s="222">
        <f>O139*H139</f>
        <v>0</v>
      </c>
      <c r="Q139" s="222">
        <v>0</v>
      </c>
      <c r="R139" s="222">
        <f>Q139*H139</f>
        <v>0</v>
      </c>
      <c r="S139" s="222">
        <v>0</v>
      </c>
      <c r="T139" s="223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168</v>
      </c>
      <c r="AT139" s="192" t="s">
        <v>128</v>
      </c>
      <c r="AU139" s="192" t="s">
        <v>80</v>
      </c>
      <c r="AY139" s="18" t="s">
        <v>126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8" t="s">
        <v>84</v>
      </c>
      <c r="BK139" s="193">
        <f>ROUND(I139*H139,2)</f>
        <v>0</v>
      </c>
      <c r="BL139" s="18" t="s">
        <v>168</v>
      </c>
      <c r="BM139" s="192" t="s">
        <v>169</v>
      </c>
    </row>
    <row r="140" s="2" customFormat="1" ht="6.96" customHeight="1">
      <c r="A140" s="37"/>
      <c r="B140" s="64"/>
      <c r="C140" s="65"/>
      <c r="D140" s="65"/>
      <c r="E140" s="65"/>
      <c r="F140" s="65"/>
      <c r="G140" s="65"/>
      <c r="H140" s="65"/>
      <c r="I140" s="65"/>
      <c r="J140" s="65"/>
      <c r="K140" s="65"/>
      <c r="L140" s="38"/>
      <c r="M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</sheetData>
  <autoFilter ref="C120:K13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99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Opatrenia na zlepšenie zadržiavania vody na pozemkoch SLPS Rudina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100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170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4. 12. 2023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35</v>
      </c>
      <c r="E30" s="37"/>
      <c r="F30" s="37"/>
      <c r="G30" s="37"/>
      <c r="H30" s="37"/>
      <c r="I30" s="37"/>
      <c r="J30" s="100">
        <f>ROUND(J118,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39</v>
      </c>
      <c r="E33" s="44" t="s">
        <v>40</v>
      </c>
      <c r="F33" s="131">
        <f>ROUND((SUM(BE118:BE126)),  2)</f>
        <v>0</v>
      </c>
      <c r="G33" s="132"/>
      <c r="H33" s="132"/>
      <c r="I33" s="133">
        <v>0.20000000000000001</v>
      </c>
      <c r="J33" s="131">
        <f>ROUND(((SUM(BE118:BE126))*I33),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41</v>
      </c>
      <c r="F34" s="131">
        <f>ROUND((SUM(BF118:BF126)),  2)</f>
        <v>0</v>
      </c>
      <c r="G34" s="132"/>
      <c r="H34" s="132"/>
      <c r="I34" s="133">
        <v>0.20000000000000001</v>
      </c>
      <c r="J34" s="131">
        <f>ROUND(((SUM(BF118:BF126))*I34),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34">
        <f>ROUND((SUM(BG118:BG126)),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34">
        <f>ROUND((SUM(BH118:BH126)),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44</v>
      </c>
      <c r="F37" s="131">
        <f>ROUND((SUM(BI118:BI126)),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45</v>
      </c>
      <c r="E39" s="85"/>
      <c r="F39" s="85"/>
      <c r="G39" s="138" t="s">
        <v>46</v>
      </c>
      <c r="H39" s="139" t="s">
        <v>47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2" t="s">
        <v>51</v>
      </c>
      <c r="G61" s="62" t="s">
        <v>50</v>
      </c>
      <c r="H61" s="40"/>
      <c r="I61" s="40"/>
      <c r="J61" s="143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2" t="s">
        <v>51</v>
      </c>
      <c r="G76" s="62" t="s">
        <v>50</v>
      </c>
      <c r="H76" s="40"/>
      <c r="I76" s="40"/>
      <c r="J76" s="143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Opatrenia na zlepšenie zadržiavania vody na pozemkoch SLPS Rudina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2 - Povrchové protierózne úpravy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 xml:space="preserve">Rudina </v>
      </c>
      <c r="G89" s="37"/>
      <c r="H89" s="37"/>
      <c r="I89" s="31" t="s">
        <v>21</v>
      </c>
      <c r="J89" s="73" t="str">
        <f>IF(J12="","",J12)</f>
        <v>4. 12. 2023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SLPS Rudina</v>
      </c>
      <c r="G91" s="37"/>
      <c r="H91" s="37"/>
      <c r="I91" s="31" t="s">
        <v>29</v>
      </c>
      <c r="J91" s="35" t="str">
        <f>E21</f>
        <v>Ing.arch.Stanislav Sýkora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Stanislav Hlubina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103</v>
      </c>
      <c r="D94" s="136"/>
      <c r="E94" s="136"/>
      <c r="F94" s="136"/>
      <c r="G94" s="136"/>
      <c r="H94" s="136"/>
      <c r="I94" s="136"/>
      <c r="J94" s="145" t="s">
        <v>104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105</v>
      </c>
      <c r="D96" s="37"/>
      <c r="E96" s="37"/>
      <c r="F96" s="37"/>
      <c r="G96" s="37"/>
      <c r="H96" s="37"/>
      <c r="I96" s="37"/>
      <c r="J96" s="100">
        <f>J118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106</v>
      </c>
    </row>
    <row r="97" s="9" customFormat="1" ht="24.96" customHeight="1">
      <c r="A97" s="9"/>
      <c r="B97" s="147"/>
      <c r="C97" s="9"/>
      <c r="D97" s="148" t="s">
        <v>107</v>
      </c>
      <c r="E97" s="149"/>
      <c r="F97" s="149"/>
      <c r="G97" s="149"/>
      <c r="H97" s="149"/>
      <c r="I97" s="149"/>
      <c r="J97" s="150">
        <f>J119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108</v>
      </c>
      <c r="E98" s="153"/>
      <c r="F98" s="153"/>
      <c r="G98" s="153"/>
      <c r="H98" s="153"/>
      <c r="I98" s="153"/>
      <c r="J98" s="154">
        <f>J120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59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4"/>
      <c r="C100" s="65"/>
      <c r="D100" s="65"/>
      <c r="E100" s="65"/>
      <c r="F100" s="65"/>
      <c r="G100" s="65"/>
      <c r="H100" s="65"/>
      <c r="I100" s="65"/>
      <c r="J100" s="65"/>
      <c r="K100" s="65"/>
      <c r="L100" s="59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5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112</v>
      </c>
      <c r="D105" s="37"/>
      <c r="E105" s="37"/>
      <c r="F105" s="37"/>
      <c r="G105" s="37"/>
      <c r="H105" s="37"/>
      <c r="I105" s="37"/>
      <c r="J105" s="37"/>
      <c r="K105" s="3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9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15</v>
      </c>
      <c r="D107" s="37"/>
      <c r="E107" s="37"/>
      <c r="F107" s="37"/>
      <c r="G107" s="37"/>
      <c r="H107" s="37"/>
      <c r="I107" s="37"/>
      <c r="J107" s="37"/>
      <c r="K107" s="37"/>
      <c r="L107" s="59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6.25" customHeight="1">
      <c r="A108" s="37"/>
      <c r="B108" s="38"/>
      <c r="C108" s="37"/>
      <c r="D108" s="37"/>
      <c r="E108" s="125" t="str">
        <f>E7</f>
        <v>Opatrenia na zlepšenie zadržiavania vody na pozemkoch SLPS Rudina</v>
      </c>
      <c r="F108" s="31"/>
      <c r="G108" s="31"/>
      <c r="H108" s="31"/>
      <c r="I108" s="37"/>
      <c r="J108" s="37"/>
      <c r="K108" s="37"/>
      <c r="L108" s="59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100</v>
      </c>
      <c r="D109" s="37"/>
      <c r="E109" s="37"/>
      <c r="F109" s="37"/>
      <c r="G109" s="37"/>
      <c r="H109" s="37"/>
      <c r="I109" s="37"/>
      <c r="J109" s="37"/>
      <c r="K109" s="3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71" t="str">
        <f>E9</f>
        <v>2 - Povrchové protierózne úpravy</v>
      </c>
      <c r="F110" s="37"/>
      <c r="G110" s="37"/>
      <c r="H110" s="37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19</v>
      </c>
      <c r="D112" s="37"/>
      <c r="E112" s="37"/>
      <c r="F112" s="26" t="str">
        <f>F12</f>
        <v xml:space="preserve">Rudina </v>
      </c>
      <c r="G112" s="37"/>
      <c r="H112" s="37"/>
      <c r="I112" s="31" t="s">
        <v>21</v>
      </c>
      <c r="J112" s="73" t="str">
        <f>IF(J12="","",J12)</f>
        <v>4. 12. 2023</v>
      </c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5.65" customHeight="1">
      <c r="A114" s="37"/>
      <c r="B114" s="38"/>
      <c r="C114" s="31" t="s">
        <v>23</v>
      </c>
      <c r="D114" s="37"/>
      <c r="E114" s="37"/>
      <c r="F114" s="26" t="str">
        <f>E15</f>
        <v>SLPS Rudina</v>
      </c>
      <c r="G114" s="37"/>
      <c r="H114" s="37"/>
      <c r="I114" s="31" t="s">
        <v>29</v>
      </c>
      <c r="J114" s="35" t="str">
        <f>E21</f>
        <v>Ing.arch.Stanislav Sýkora</v>
      </c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27</v>
      </c>
      <c r="D115" s="37"/>
      <c r="E115" s="37"/>
      <c r="F115" s="26" t="str">
        <f>IF(E18="","",E18)</f>
        <v>Vyplň údaj</v>
      </c>
      <c r="G115" s="37"/>
      <c r="H115" s="37"/>
      <c r="I115" s="31" t="s">
        <v>32</v>
      </c>
      <c r="J115" s="35" t="str">
        <f>E24</f>
        <v>Stanislav Hlubina</v>
      </c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55"/>
      <c r="B117" s="156"/>
      <c r="C117" s="157" t="s">
        <v>113</v>
      </c>
      <c r="D117" s="158" t="s">
        <v>60</v>
      </c>
      <c r="E117" s="158" t="s">
        <v>56</v>
      </c>
      <c r="F117" s="158" t="s">
        <v>57</v>
      </c>
      <c r="G117" s="158" t="s">
        <v>114</v>
      </c>
      <c r="H117" s="158" t="s">
        <v>115</v>
      </c>
      <c r="I117" s="158" t="s">
        <v>116</v>
      </c>
      <c r="J117" s="159" t="s">
        <v>104</v>
      </c>
      <c r="K117" s="160" t="s">
        <v>117</v>
      </c>
      <c r="L117" s="161"/>
      <c r="M117" s="90" t="s">
        <v>1</v>
      </c>
      <c r="N117" s="91" t="s">
        <v>39</v>
      </c>
      <c r="O117" s="91" t="s">
        <v>118</v>
      </c>
      <c r="P117" s="91" t="s">
        <v>119</v>
      </c>
      <c r="Q117" s="91" t="s">
        <v>120</v>
      </c>
      <c r="R117" s="91" t="s">
        <v>121</v>
      </c>
      <c r="S117" s="91" t="s">
        <v>122</v>
      </c>
      <c r="T117" s="92" t="s">
        <v>123</v>
      </c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</row>
    <row r="118" s="2" customFormat="1" ht="22.8" customHeight="1">
      <c r="A118" s="37"/>
      <c r="B118" s="38"/>
      <c r="C118" s="97" t="s">
        <v>105</v>
      </c>
      <c r="D118" s="37"/>
      <c r="E118" s="37"/>
      <c r="F118" s="37"/>
      <c r="G118" s="37"/>
      <c r="H118" s="37"/>
      <c r="I118" s="37"/>
      <c r="J118" s="162">
        <f>BK118</f>
        <v>0</v>
      </c>
      <c r="K118" s="37"/>
      <c r="L118" s="38"/>
      <c r="M118" s="93"/>
      <c r="N118" s="77"/>
      <c r="O118" s="94"/>
      <c r="P118" s="163">
        <f>P119</f>
        <v>0</v>
      </c>
      <c r="Q118" s="94"/>
      <c r="R118" s="163">
        <f>R119</f>
        <v>0</v>
      </c>
      <c r="S118" s="94"/>
      <c r="T118" s="164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8" t="s">
        <v>74</v>
      </c>
      <c r="AU118" s="18" t="s">
        <v>106</v>
      </c>
      <c r="BK118" s="165">
        <f>BK119</f>
        <v>0</v>
      </c>
    </row>
    <row r="119" s="12" customFormat="1" ht="25.92" customHeight="1">
      <c r="A119" s="12"/>
      <c r="B119" s="166"/>
      <c r="C119" s="12"/>
      <c r="D119" s="167" t="s">
        <v>74</v>
      </c>
      <c r="E119" s="168" t="s">
        <v>124</v>
      </c>
      <c r="F119" s="168" t="s">
        <v>125</v>
      </c>
      <c r="G119" s="12"/>
      <c r="H119" s="12"/>
      <c r="I119" s="169"/>
      <c r="J119" s="170">
        <f>BK119</f>
        <v>0</v>
      </c>
      <c r="K119" s="12"/>
      <c r="L119" s="166"/>
      <c r="M119" s="171"/>
      <c r="N119" s="172"/>
      <c r="O119" s="172"/>
      <c r="P119" s="173">
        <f>P120</f>
        <v>0</v>
      </c>
      <c r="Q119" s="172"/>
      <c r="R119" s="173">
        <f>R120</f>
        <v>0</v>
      </c>
      <c r="S119" s="172"/>
      <c r="T119" s="174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67" t="s">
        <v>80</v>
      </c>
      <c r="AT119" s="175" t="s">
        <v>74</v>
      </c>
      <c r="AU119" s="175" t="s">
        <v>75</v>
      </c>
      <c r="AY119" s="167" t="s">
        <v>126</v>
      </c>
      <c r="BK119" s="176">
        <f>BK120</f>
        <v>0</v>
      </c>
    </row>
    <row r="120" s="12" customFormat="1" ht="22.8" customHeight="1">
      <c r="A120" s="12"/>
      <c r="B120" s="166"/>
      <c r="C120" s="12"/>
      <c r="D120" s="167" t="s">
        <v>74</v>
      </c>
      <c r="E120" s="177" t="s">
        <v>80</v>
      </c>
      <c r="F120" s="177" t="s">
        <v>127</v>
      </c>
      <c r="G120" s="12"/>
      <c r="H120" s="12"/>
      <c r="I120" s="169"/>
      <c r="J120" s="178">
        <f>BK120</f>
        <v>0</v>
      </c>
      <c r="K120" s="12"/>
      <c r="L120" s="166"/>
      <c r="M120" s="171"/>
      <c r="N120" s="172"/>
      <c r="O120" s="172"/>
      <c r="P120" s="173">
        <f>SUM(P121:P126)</f>
        <v>0</v>
      </c>
      <c r="Q120" s="172"/>
      <c r="R120" s="173">
        <f>SUM(R121:R126)</f>
        <v>0</v>
      </c>
      <c r="S120" s="172"/>
      <c r="T120" s="174">
        <f>SUM(T121:T126)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7" t="s">
        <v>80</v>
      </c>
      <c r="AT120" s="175" t="s">
        <v>74</v>
      </c>
      <c r="AU120" s="175" t="s">
        <v>80</v>
      </c>
      <c r="AY120" s="167" t="s">
        <v>126</v>
      </c>
      <c r="BK120" s="176">
        <f>SUM(BK121:BK126)</f>
        <v>0</v>
      </c>
    </row>
    <row r="121" s="2" customFormat="1" ht="21.75" customHeight="1">
      <c r="A121" s="37"/>
      <c r="B121" s="179"/>
      <c r="C121" s="180" t="s">
        <v>80</v>
      </c>
      <c r="D121" s="180" t="s">
        <v>128</v>
      </c>
      <c r="E121" s="181" t="s">
        <v>171</v>
      </c>
      <c r="F121" s="182" t="s">
        <v>172</v>
      </c>
      <c r="G121" s="183" t="s">
        <v>131</v>
      </c>
      <c r="H121" s="184">
        <v>7131.4290000000001</v>
      </c>
      <c r="I121" s="185"/>
      <c r="J121" s="186">
        <f>ROUND(I121*H121,2)</f>
        <v>0</v>
      </c>
      <c r="K121" s="187"/>
      <c r="L121" s="38"/>
      <c r="M121" s="188" t="s">
        <v>1</v>
      </c>
      <c r="N121" s="189" t="s">
        <v>41</v>
      </c>
      <c r="O121" s="81"/>
      <c r="P121" s="190">
        <f>O121*H121</f>
        <v>0</v>
      </c>
      <c r="Q121" s="190">
        <v>0</v>
      </c>
      <c r="R121" s="190">
        <f>Q121*H121</f>
        <v>0</v>
      </c>
      <c r="S121" s="190">
        <v>0</v>
      </c>
      <c r="T121" s="191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2" t="s">
        <v>90</v>
      </c>
      <c r="AT121" s="192" t="s">
        <v>128</v>
      </c>
      <c r="AU121" s="192" t="s">
        <v>84</v>
      </c>
      <c r="AY121" s="18" t="s">
        <v>126</v>
      </c>
      <c r="BE121" s="193">
        <f>IF(N121="základná",J121,0)</f>
        <v>0</v>
      </c>
      <c r="BF121" s="193">
        <f>IF(N121="znížená",J121,0)</f>
        <v>0</v>
      </c>
      <c r="BG121" s="193">
        <f>IF(N121="zákl. prenesená",J121,0)</f>
        <v>0</v>
      </c>
      <c r="BH121" s="193">
        <f>IF(N121="zníž. prenesená",J121,0)</f>
        <v>0</v>
      </c>
      <c r="BI121" s="193">
        <f>IF(N121="nulová",J121,0)</f>
        <v>0</v>
      </c>
      <c r="BJ121" s="18" t="s">
        <v>84</v>
      </c>
      <c r="BK121" s="193">
        <f>ROUND(I121*H121,2)</f>
        <v>0</v>
      </c>
      <c r="BL121" s="18" t="s">
        <v>90</v>
      </c>
      <c r="BM121" s="192" t="s">
        <v>173</v>
      </c>
    </row>
    <row r="122" s="13" customFormat="1">
      <c r="A122" s="13"/>
      <c r="B122" s="194"/>
      <c r="C122" s="13"/>
      <c r="D122" s="195" t="s">
        <v>133</v>
      </c>
      <c r="E122" s="196" t="s">
        <v>1</v>
      </c>
      <c r="F122" s="197" t="s">
        <v>174</v>
      </c>
      <c r="G122" s="13"/>
      <c r="H122" s="196" t="s">
        <v>1</v>
      </c>
      <c r="I122" s="198"/>
      <c r="J122" s="13"/>
      <c r="K122" s="13"/>
      <c r="L122" s="194"/>
      <c r="M122" s="199"/>
      <c r="N122" s="200"/>
      <c r="O122" s="200"/>
      <c r="P122" s="200"/>
      <c r="Q122" s="200"/>
      <c r="R122" s="200"/>
      <c r="S122" s="200"/>
      <c r="T122" s="201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196" t="s">
        <v>133</v>
      </c>
      <c r="AU122" s="196" t="s">
        <v>84</v>
      </c>
      <c r="AV122" s="13" t="s">
        <v>80</v>
      </c>
      <c r="AW122" s="13" t="s">
        <v>31</v>
      </c>
      <c r="AX122" s="13" t="s">
        <v>75</v>
      </c>
      <c r="AY122" s="196" t="s">
        <v>126</v>
      </c>
    </row>
    <row r="123" s="13" customFormat="1">
      <c r="A123" s="13"/>
      <c r="B123" s="194"/>
      <c r="C123" s="13"/>
      <c r="D123" s="195" t="s">
        <v>133</v>
      </c>
      <c r="E123" s="196" t="s">
        <v>1</v>
      </c>
      <c r="F123" s="197" t="s">
        <v>175</v>
      </c>
      <c r="G123" s="13"/>
      <c r="H123" s="196" t="s">
        <v>1</v>
      </c>
      <c r="I123" s="198"/>
      <c r="J123" s="13"/>
      <c r="K123" s="13"/>
      <c r="L123" s="194"/>
      <c r="M123" s="199"/>
      <c r="N123" s="200"/>
      <c r="O123" s="200"/>
      <c r="P123" s="200"/>
      <c r="Q123" s="200"/>
      <c r="R123" s="200"/>
      <c r="S123" s="200"/>
      <c r="T123" s="201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196" t="s">
        <v>133</v>
      </c>
      <c r="AU123" s="196" t="s">
        <v>84</v>
      </c>
      <c r="AV123" s="13" t="s">
        <v>80</v>
      </c>
      <c r="AW123" s="13" t="s">
        <v>31</v>
      </c>
      <c r="AX123" s="13" t="s">
        <v>75</v>
      </c>
      <c r="AY123" s="196" t="s">
        <v>126</v>
      </c>
    </row>
    <row r="124" s="14" customFormat="1">
      <c r="A124" s="14"/>
      <c r="B124" s="202"/>
      <c r="C124" s="14"/>
      <c r="D124" s="195" t="s">
        <v>133</v>
      </c>
      <c r="E124" s="203" t="s">
        <v>1</v>
      </c>
      <c r="F124" s="204" t="s">
        <v>176</v>
      </c>
      <c r="G124" s="14"/>
      <c r="H124" s="205">
        <v>7131.4290000000001</v>
      </c>
      <c r="I124" s="206"/>
      <c r="J124" s="14"/>
      <c r="K124" s="14"/>
      <c r="L124" s="202"/>
      <c r="M124" s="207"/>
      <c r="N124" s="208"/>
      <c r="O124" s="208"/>
      <c r="P124" s="208"/>
      <c r="Q124" s="208"/>
      <c r="R124" s="208"/>
      <c r="S124" s="208"/>
      <c r="T124" s="209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03" t="s">
        <v>133</v>
      </c>
      <c r="AU124" s="203" t="s">
        <v>84</v>
      </c>
      <c r="AV124" s="14" t="s">
        <v>84</v>
      </c>
      <c r="AW124" s="14" t="s">
        <v>31</v>
      </c>
      <c r="AX124" s="14" t="s">
        <v>75</v>
      </c>
      <c r="AY124" s="203" t="s">
        <v>126</v>
      </c>
    </row>
    <row r="125" s="15" customFormat="1">
      <c r="A125" s="15"/>
      <c r="B125" s="210"/>
      <c r="C125" s="15"/>
      <c r="D125" s="195" t="s">
        <v>133</v>
      </c>
      <c r="E125" s="211" t="s">
        <v>1</v>
      </c>
      <c r="F125" s="212" t="s">
        <v>136</v>
      </c>
      <c r="G125" s="15"/>
      <c r="H125" s="213">
        <v>7131.4290000000001</v>
      </c>
      <c r="I125" s="214"/>
      <c r="J125" s="15"/>
      <c r="K125" s="15"/>
      <c r="L125" s="210"/>
      <c r="M125" s="215"/>
      <c r="N125" s="216"/>
      <c r="O125" s="216"/>
      <c r="P125" s="216"/>
      <c r="Q125" s="216"/>
      <c r="R125" s="216"/>
      <c r="S125" s="216"/>
      <c r="T125" s="217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11" t="s">
        <v>133</v>
      </c>
      <c r="AU125" s="211" t="s">
        <v>84</v>
      </c>
      <c r="AV125" s="15" t="s">
        <v>90</v>
      </c>
      <c r="AW125" s="15" t="s">
        <v>31</v>
      </c>
      <c r="AX125" s="15" t="s">
        <v>80</v>
      </c>
      <c r="AY125" s="211" t="s">
        <v>126</v>
      </c>
    </row>
    <row r="126" s="2" customFormat="1" ht="33" customHeight="1">
      <c r="A126" s="37"/>
      <c r="B126" s="179"/>
      <c r="C126" s="180" t="s">
        <v>84</v>
      </c>
      <c r="D126" s="180" t="s">
        <v>128</v>
      </c>
      <c r="E126" s="181" t="s">
        <v>177</v>
      </c>
      <c r="F126" s="182" t="s">
        <v>178</v>
      </c>
      <c r="G126" s="183" t="s">
        <v>131</v>
      </c>
      <c r="H126" s="184">
        <v>7131.4290000000001</v>
      </c>
      <c r="I126" s="185"/>
      <c r="J126" s="186">
        <f>ROUND(I126*H126,2)</f>
        <v>0</v>
      </c>
      <c r="K126" s="187"/>
      <c r="L126" s="38"/>
      <c r="M126" s="219" t="s">
        <v>1</v>
      </c>
      <c r="N126" s="220" t="s">
        <v>41</v>
      </c>
      <c r="O126" s="221"/>
      <c r="P126" s="222">
        <f>O126*H126</f>
        <v>0</v>
      </c>
      <c r="Q126" s="222">
        <v>0</v>
      </c>
      <c r="R126" s="222">
        <f>Q126*H126</f>
        <v>0</v>
      </c>
      <c r="S126" s="222">
        <v>0</v>
      </c>
      <c r="T126" s="223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2" t="s">
        <v>90</v>
      </c>
      <c r="AT126" s="192" t="s">
        <v>128</v>
      </c>
      <c r="AU126" s="192" t="s">
        <v>84</v>
      </c>
      <c r="AY126" s="18" t="s">
        <v>126</v>
      </c>
      <c r="BE126" s="193">
        <f>IF(N126="základná",J126,0)</f>
        <v>0</v>
      </c>
      <c r="BF126" s="193">
        <f>IF(N126="znížená",J126,0)</f>
        <v>0</v>
      </c>
      <c r="BG126" s="193">
        <f>IF(N126="zákl. prenesená",J126,0)</f>
        <v>0</v>
      </c>
      <c r="BH126" s="193">
        <f>IF(N126="zníž. prenesená",J126,0)</f>
        <v>0</v>
      </c>
      <c r="BI126" s="193">
        <f>IF(N126="nulová",J126,0)</f>
        <v>0</v>
      </c>
      <c r="BJ126" s="18" t="s">
        <v>84</v>
      </c>
      <c r="BK126" s="193">
        <f>ROUND(I126*H126,2)</f>
        <v>0</v>
      </c>
      <c r="BL126" s="18" t="s">
        <v>90</v>
      </c>
      <c r="BM126" s="192" t="s">
        <v>179</v>
      </c>
    </row>
    <row r="127" s="2" customFormat="1" ht="6.96" customHeight="1">
      <c r="A127" s="37"/>
      <c r="B127" s="64"/>
      <c r="C127" s="65"/>
      <c r="D127" s="65"/>
      <c r="E127" s="65"/>
      <c r="F127" s="65"/>
      <c r="G127" s="65"/>
      <c r="H127" s="65"/>
      <c r="I127" s="65"/>
      <c r="J127" s="65"/>
      <c r="K127" s="65"/>
      <c r="L127" s="38"/>
      <c r="M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</sheetData>
  <autoFilter ref="C117:K126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99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Opatrenia na zlepšenie zadržiavania vody na pozemkoch SLPS Rudina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100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180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4. 12. 2023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35</v>
      </c>
      <c r="E30" s="37"/>
      <c r="F30" s="37"/>
      <c r="G30" s="37"/>
      <c r="H30" s="37"/>
      <c r="I30" s="37"/>
      <c r="J30" s="100">
        <f>ROUND(J119,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39</v>
      </c>
      <c r="E33" s="44" t="s">
        <v>40</v>
      </c>
      <c r="F33" s="131">
        <f>ROUND((SUM(BE119:BE139)),  2)</f>
        <v>0</v>
      </c>
      <c r="G33" s="132"/>
      <c r="H33" s="132"/>
      <c r="I33" s="133">
        <v>0.20000000000000001</v>
      </c>
      <c r="J33" s="131">
        <f>ROUND(((SUM(BE119:BE139))*I33),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41</v>
      </c>
      <c r="F34" s="131">
        <f>ROUND((SUM(BF119:BF139)),  2)</f>
        <v>0</v>
      </c>
      <c r="G34" s="132"/>
      <c r="H34" s="132"/>
      <c r="I34" s="133">
        <v>0.20000000000000001</v>
      </c>
      <c r="J34" s="131">
        <f>ROUND(((SUM(BF119:BF139))*I34),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34">
        <f>ROUND((SUM(BG119:BG139)),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34">
        <f>ROUND((SUM(BH119:BH139)),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44</v>
      </c>
      <c r="F37" s="131">
        <f>ROUND((SUM(BI119:BI139)),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45</v>
      </c>
      <c r="E39" s="85"/>
      <c r="F39" s="85"/>
      <c r="G39" s="138" t="s">
        <v>46</v>
      </c>
      <c r="H39" s="139" t="s">
        <v>47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2" t="s">
        <v>51</v>
      </c>
      <c r="G61" s="62" t="s">
        <v>50</v>
      </c>
      <c r="H61" s="40"/>
      <c r="I61" s="40"/>
      <c r="J61" s="143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2" t="s">
        <v>51</v>
      </c>
      <c r="G76" s="62" t="s">
        <v>50</v>
      </c>
      <c r="H76" s="40"/>
      <c r="I76" s="40"/>
      <c r="J76" s="143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Opatrenia na zlepšenie zadržiavania vody na pozemkoch SLPS Rudina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3 - Vsakovacia nádrž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 xml:space="preserve">Rudina </v>
      </c>
      <c r="G89" s="37"/>
      <c r="H89" s="37"/>
      <c r="I89" s="31" t="s">
        <v>21</v>
      </c>
      <c r="J89" s="73" t="str">
        <f>IF(J12="","",J12)</f>
        <v>4. 12. 2023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SLPS Rudina</v>
      </c>
      <c r="G91" s="37"/>
      <c r="H91" s="37"/>
      <c r="I91" s="31" t="s">
        <v>29</v>
      </c>
      <c r="J91" s="35" t="str">
        <f>E21</f>
        <v>Ing.arch.Stanislav Sýkora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Stanislav Hlubina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103</v>
      </c>
      <c r="D94" s="136"/>
      <c r="E94" s="136"/>
      <c r="F94" s="136"/>
      <c r="G94" s="136"/>
      <c r="H94" s="136"/>
      <c r="I94" s="136"/>
      <c r="J94" s="145" t="s">
        <v>104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105</v>
      </c>
      <c r="D96" s="37"/>
      <c r="E96" s="37"/>
      <c r="F96" s="37"/>
      <c r="G96" s="37"/>
      <c r="H96" s="37"/>
      <c r="I96" s="37"/>
      <c r="J96" s="100">
        <f>J119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106</v>
      </c>
    </row>
    <row r="97" s="9" customFormat="1" ht="24.96" customHeight="1">
      <c r="A97" s="9"/>
      <c r="B97" s="147"/>
      <c r="C97" s="9"/>
      <c r="D97" s="148" t="s">
        <v>107</v>
      </c>
      <c r="E97" s="149"/>
      <c r="F97" s="149"/>
      <c r="G97" s="149"/>
      <c r="H97" s="149"/>
      <c r="I97" s="149"/>
      <c r="J97" s="150">
        <f>J120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108</v>
      </c>
      <c r="E98" s="153"/>
      <c r="F98" s="153"/>
      <c r="G98" s="153"/>
      <c r="H98" s="153"/>
      <c r="I98" s="153"/>
      <c r="J98" s="154">
        <f>J121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47"/>
      <c r="C99" s="9"/>
      <c r="D99" s="148" t="s">
        <v>111</v>
      </c>
      <c r="E99" s="149"/>
      <c r="F99" s="149"/>
      <c r="G99" s="149"/>
      <c r="H99" s="149"/>
      <c r="I99" s="149"/>
      <c r="J99" s="150">
        <f>J138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7"/>
      <c r="B100" s="38"/>
      <c r="C100" s="37"/>
      <c r="D100" s="37"/>
      <c r="E100" s="37"/>
      <c r="F100" s="37"/>
      <c r="G100" s="37"/>
      <c r="H100" s="37"/>
      <c r="I100" s="37"/>
      <c r="J100" s="37"/>
      <c r="K100" s="37"/>
      <c r="L100" s="59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64"/>
      <c r="C101" s="65"/>
      <c r="D101" s="65"/>
      <c r="E101" s="65"/>
      <c r="F101" s="65"/>
      <c r="G101" s="65"/>
      <c r="H101" s="65"/>
      <c r="I101" s="65"/>
      <c r="J101" s="65"/>
      <c r="K101" s="65"/>
      <c r="L101" s="59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2" t="s">
        <v>112</v>
      </c>
      <c r="D106" s="37"/>
      <c r="E106" s="37"/>
      <c r="F106" s="37"/>
      <c r="G106" s="37"/>
      <c r="H106" s="37"/>
      <c r="I106" s="37"/>
      <c r="J106" s="37"/>
      <c r="K106" s="37"/>
      <c r="L106" s="59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59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15</v>
      </c>
      <c r="D108" s="37"/>
      <c r="E108" s="37"/>
      <c r="F108" s="37"/>
      <c r="G108" s="37"/>
      <c r="H108" s="37"/>
      <c r="I108" s="37"/>
      <c r="J108" s="37"/>
      <c r="K108" s="37"/>
      <c r="L108" s="59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6.25" customHeight="1">
      <c r="A109" s="37"/>
      <c r="B109" s="38"/>
      <c r="C109" s="37"/>
      <c r="D109" s="37"/>
      <c r="E109" s="125" t="str">
        <f>E7</f>
        <v>Opatrenia na zlepšenie zadržiavania vody na pozemkoch SLPS Rudina</v>
      </c>
      <c r="F109" s="31"/>
      <c r="G109" s="31"/>
      <c r="H109" s="31"/>
      <c r="I109" s="37"/>
      <c r="J109" s="37"/>
      <c r="K109" s="3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100</v>
      </c>
      <c r="D110" s="37"/>
      <c r="E110" s="37"/>
      <c r="F110" s="37"/>
      <c r="G110" s="37"/>
      <c r="H110" s="37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7"/>
      <c r="D111" s="37"/>
      <c r="E111" s="71" t="str">
        <f>E9</f>
        <v>3 - Vsakovacia nádrž</v>
      </c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19</v>
      </c>
      <c r="D113" s="37"/>
      <c r="E113" s="37"/>
      <c r="F113" s="26" t="str">
        <f>F12</f>
        <v xml:space="preserve">Rudina </v>
      </c>
      <c r="G113" s="37"/>
      <c r="H113" s="37"/>
      <c r="I113" s="31" t="s">
        <v>21</v>
      </c>
      <c r="J113" s="73" t="str">
        <f>IF(J12="","",J12)</f>
        <v>4. 12. 2023</v>
      </c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5.65" customHeight="1">
      <c r="A115" s="37"/>
      <c r="B115" s="38"/>
      <c r="C115" s="31" t="s">
        <v>23</v>
      </c>
      <c r="D115" s="37"/>
      <c r="E115" s="37"/>
      <c r="F115" s="26" t="str">
        <f>E15</f>
        <v>SLPS Rudina</v>
      </c>
      <c r="G115" s="37"/>
      <c r="H115" s="37"/>
      <c r="I115" s="31" t="s">
        <v>29</v>
      </c>
      <c r="J115" s="35" t="str">
        <f>E21</f>
        <v>Ing.arch.Stanislav Sýkora</v>
      </c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27</v>
      </c>
      <c r="D116" s="37"/>
      <c r="E116" s="37"/>
      <c r="F116" s="26" t="str">
        <f>IF(E18="","",E18)</f>
        <v>Vyplň údaj</v>
      </c>
      <c r="G116" s="37"/>
      <c r="H116" s="37"/>
      <c r="I116" s="31" t="s">
        <v>32</v>
      </c>
      <c r="J116" s="35" t="str">
        <f>E24</f>
        <v>Stanislav Hlubina</v>
      </c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155"/>
      <c r="B118" s="156"/>
      <c r="C118" s="157" t="s">
        <v>113</v>
      </c>
      <c r="D118" s="158" t="s">
        <v>60</v>
      </c>
      <c r="E118" s="158" t="s">
        <v>56</v>
      </c>
      <c r="F118" s="158" t="s">
        <v>57</v>
      </c>
      <c r="G118" s="158" t="s">
        <v>114</v>
      </c>
      <c r="H118" s="158" t="s">
        <v>115</v>
      </c>
      <c r="I118" s="158" t="s">
        <v>116</v>
      </c>
      <c r="J118" s="159" t="s">
        <v>104</v>
      </c>
      <c r="K118" s="160" t="s">
        <v>117</v>
      </c>
      <c r="L118" s="161"/>
      <c r="M118" s="90" t="s">
        <v>1</v>
      </c>
      <c r="N118" s="91" t="s">
        <v>39</v>
      </c>
      <c r="O118" s="91" t="s">
        <v>118</v>
      </c>
      <c r="P118" s="91" t="s">
        <v>119</v>
      </c>
      <c r="Q118" s="91" t="s">
        <v>120</v>
      </c>
      <c r="R118" s="91" t="s">
        <v>121</v>
      </c>
      <c r="S118" s="91" t="s">
        <v>122</v>
      </c>
      <c r="T118" s="92" t="s">
        <v>123</v>
      </c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</row>
    <row r="119" s="2" customFormat="1" ht="22.8" customHeight="1">
      <c r="A119" s="37"/>
      <c r="B119" s="38"/>
      <c r="C119" s="97" t="s">
        <v>105</v>
      </c>
      <c r="D119" s="37"/>
      <c r="E119" s="37"/>
      <c r="F119" s="37"/>
      <c r="G119" s="37"/>
      <c r="H119" s="37"/>
      <c r="I119" s="37"/>
      <c r="J119" s="162">
        <f>BK119</f>
        <v>0</v>
      </c>
      <c r="K119" s="37"/>
      <c r="L119" s="38"/>
      <c r="M119" s="93"/>
      <c r="N119" s="77"/>
      <c r="O119" s="94"/>
      <c r="P119" s="163">
        <f>P120+P138</f>
        <v>0</v>
      </c>
      <c r="Q119" s="94"/>
      <c r="R119" s="163">
        <f>R120+R138</f>
        <v>0</v>
      </c>
      <c r="S119" s="94"/>
      <c r="T119" s="164">
        <f>T120+T138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8" t="s">
        <v>74</v>
      </c>
      <c r="AU119" s="18" t="s">
        <v>106</v>
      </c>
      <c r="BK119" s="165">
        <f>BK120+BK138</f>
        <v>0</v>
      </c>
    </row>
    <row r="120" s="12" customFormat="1" ht="25.92" customHeight="1">
      <c r="A120" s="12"/>
      <c r="B120" s="166"/>
      <c r="C120" s="12"/>
      <c r="D120" s="167" t="s">
        <v>74</v>
      </c>
      <c r="E120" s="168" t="s">
        <v>124</v>
      </c>
      <c r="F120" s="168" t="s">
        <v>125</v>
      </c>
      <c r="G120" s="12"/>
      <c r="H120" s="12"/>
      <c r="I120" s="169"/>
      <c r="J120" s="170">
        <f>BK120</f>
        <v>0</v>
      </c>
      <c r="K120" s="12"/>
      <c r="L120" s="166"/>
      <c r="M120" s="171"/>
      <c r="N120" s="172"/>
      <c r="O120" s="172"/>
      <c r="P120" s="173">
        <f>P121</f>
        <v>0</v>
      </c>
      <c r="Q120" s="172"/>
      <c r="R120" s="173">
        <f>R121</f>
        <v>0</v>
      </c>
      <c r="S120" s="172"/>
      <c r="T120" s="174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7" t="s">
        <v>80</v>
      </c>
      <c r="AT120" s="175" t="s">
        <v>74</v>
      </c>
      <c r="AU120" s="175" t="s">
        <v>75</v>
      </c>
      <c r="AY120" s="167" t="s">
        <v>126</v>
      </c>
      <c r="BK120" s="176">
        <f>BK121</f>
        <v>0</v>
      </c>
    </row>
    <row r="121" s="12" customFormat="1" ht="22.8" customHeight="1">
      <c r="A121" s="12"/>
      <c r="B121" s="166"/>
      <c r="C121" s="12"/>
      <c r="D121" s="167" t="s">
        <v>74</v>
      </c>
      <c r="E121" s="177" t="s">
        <v>80</v>
      </c>
      <c r="F121" s="177" t="s">
        <v>127</v>
      </c>
      <c r="G121" s="12"/>
      <c r="H121" s="12"/>
      <c r="I121" s="169"/>
      <c r="J121" s="178">
        <f>BK121</f>
        <v>0</v>
      </c>
      <c r="K121" s="12"/>
      <c r="L121" s="166"/>
      <c r="M121" s="171"/>
      <c r="N121" s="172"/>
      <c r="O121" s="172"/>
      <c r="P121" s="173">
        <f>SUM(P122:P137)</f>
        <v>0</v>
      </c>
      <c r="Q121" s="172"/>
      <c r="R121" s="173">
        <f>SUM(R122:R137)</f>
        <v>0</v>
      </c>
      <c r="S121" s="172"/>
      <c r="T121" s="174">
        <f>SUM(T122:T137)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7" t="s">
        <v>80</v>
      </c>
      <c r="AT121" s="175" t="s">
        <v>74</v>
      </c>
      <c r="AU121" s="175" t="s">
        <v>80</v>
      </c>
      <c r="AY121" s="167" t="s">
        <v>126</v>
      </c>
      <c r="BK121" s="176">
        <f>SUM(BK122:BK137)</f>
        <v>0</v>
      </c>
    </row>
    <row r="122" s="2" customFormat="1" ht="21.75" customHeight="1">
      <c r="A122" s="37"/>
      <c r="B122" s="179"/>
      <c r="C122" s="180" t="s">
        <v>80</v>
      </c>
      <c r="D122" s="180" t="s">
        <v>128</v>
      </c>
      <c r="E122" s="181" t="s">
        <v>171</v>
      </c>
      <c r="F122" s="182" t="s">
        <v>172</v>
      </c>
      <c r="G122" s="183" t="s">
        <v>131</v>
      </c>
      <c r="H122" s="184">
        <v>1798.5</v>
      </c>
      <c r="I122" s="185"/>
      <c r="J122" s="186">
        <f>ROUND(I122*H122,2)</f>
        <v>0</v>
      </c>
      <c r="K122" s="187"/>
      <c r="L122" s="38"/>
      <c r="M122" s="188" t="s">
        <v>1</v>
      </c>
      <c r="N122" s="189" t="s">
        <v>41</v>
      </c>
      <c r="O122" s="81"/>
      <c r="P122" s="190">
        <f>O122*H122</f>
        <v>0</v>
      </c>
      <c r="Q122" s="190">
        <v>0</v>
      </c>
      <c r="R122" s="190">
        <f>Q122*H122</f>
        <v>0</v>
      </c>
      <c r="S122" s="190">
        <v>0</v>
      </c>
      <c r="T122" s="191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90</v>
      </c>
      <c r="AT122" s="192" t="s">
        <v>128</v>
      </c>
      <c r="AU122" s="192" t="s">
        <v>84</v>
      </c>
      <c r="AY122" s="18" t="s">
        <v>126</v>
      </c>
      <c r="BE122" s="193">
        <f>IF(N122="základná",J122,0)</f>
        <v>0</v>
      </c>
      <c r="BF122" s="193">
        <f>IF(N122="znížená",J122,0)</f>
        <v>0</v>
      </c>
      <c r="BG122" s="193">
        <f>IF(N122="zákl. prenesená",J122,0)</f>
        <v>0</v>
      </c>
      <c r="BH122" s="193">
        <f>IF(N122="zníž. prenesená",J122,0)</f>
        <v>0</v>
      </c>
      <c r="BI122" s="193">
        <f>IF(N122="nulová",J122,0)</f>
        <v>0</v>
      </c>
      <c r="BJ122" s="18" t="s">
        <v>84</v>
      </c>
      <c r="BK122" s="193">
        <f>ROUND(I122*H122,2)</f>
        <v>0</v>
      </c>
      <c r="BL122" s="18" t="s">
        <v>90</v>
      </c>
      <c r="BM122" s="192" t="s">
        <v>181</v>
      </c>
    </row>
    <row r="123" s="13" customFormat="1">
      <c r="A123" s="13"/>
      <c r="B123" s="194"/>
      <c r="C123" s="13"/>
      <c r="D123" s="195" t="s">
        <v>133</v>
      </c>
      <c r="E123" s="196" t="s">
        <v>1</v>
      </c>
      <c r="F123" s="197" t="s">
        <v>182</v>
      </c>
      <c r="G123" s="13"/>
      <c r="H123" s="196" t="s">
        <v>1</v>
      </c>
      <c r="I123" s="198"/>
      <c r="J123" s="13"/>
      <c r="K123" s="13"/>
      <c r="L123" s="194"/>
      <c r="M123" s="199"/>
      <c r="N123" s="200"/>
      <c r="O123" s="200"/>
      <c r="P123" s="200"/>
      <c r="Q123" s="200"/>
      <c r="R123" s="200"/>
      <c r="S123" s="200"/>
      <c r="T123" s="201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196" t="s">
        <v>133</v>
      </c>
      <c r="AU123" s="196" t="s">
        <v>84</v>
      </c>
      <c r="AV123" s="13" t="s">
        <v>80</v>
      </c>
      <c r="AW123" s="13" t="s">
        <v>31</v>
      </c>
      <c r="AX123" s="13" t="s">
        <v>75</v>
      </c>
      <c r="AY123" s="196" t="s">
        <v>126</v>
      </c>
    </row>
    <row r="124" s="13" customFormat="1">
      <c r="A124" s="13"/>
      <c r="B124" s="194"/>
      <c r="C124" s="13"/>
      <c r="D124" s="195" t="s">
        <v>133</v>
      </c>
      <c r="E124" s="196" t="s">
        <v>1</v>
      </c>
      <c r="F124" s="197" t="s">
        <v>183</v>
      </c>
      <c r="G124" s="13"/>
      <c r="H124" s="196" t="s">
        <v>1</v>
      </c>
      <c r="I124" s="198"/>
      <c r="J124" s="13"/>
      <c r="K124" s="13"/>
      <c r="L124" s="194"/>
      <c r="M124" s="199"/>
      <c r="N124" s="200"/>
      <c r="O124" s="200"/>
      <c r="P124" s="200"/>
      <c r="Q124" s="200"/>
      <c r="R124" s="200"/>
      <c r="S124" s="200"/>
      <c r="T124" s="201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96" t="s">
        <v>133</v>
      </c>
      <c r="AU124" s="196" t="s">
        <v>84</v>
      </c>
      <c r="AV124" s="13" t="s">
        <v>80</v>
      </c>
      <c r="AW124" s="13" t="s">
        <v>31</v>
      </c>
      <c r="AX124" s="13" t="s">
        <v>75</v>
      </c>
      <c r="AY124" s="196" t="s">
        <v>126</v>
      </c>
    </row>
    <row r="125" s="13" customFormat="1">
      <c r="A125" s="13"/>
      <c r="B125" s="194"/>
      <c r="C125" s="13"/>
      <c r="D125" s="195" t="s">
        <v>133</v>
      </c>
      <c r="E125" s="196" t="s">
        <v>1</v>
      </c>
      <c r="F125" s="197" t="s">
        <v>184</v>
      </c>
      <c r="G125" s="13"/>
      <c r="H125" s="196" t="s">
        <v>1</v>
      </c>
      <c r="I125" s="198"/>
      <c r="J125" s="13"/>
      <c r="K125" s="13"/>
      <c r="L125" s="194"/>
      <c r="M125" s="199"/>
      <c r="N125" s="200"/>
      <c r="O125" s="200"/>
      <c r="P125" s="200"/>
      <c r="Q125" s="200"/>
      <c r="R125" s="200"/>
      <c r="S125" s="200"/>
      <c r="T125" s="201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96" t="s">
        <v>133</v>
      </c>
      <c r="AU125" s="196" t="s">
        <v>84</v>
      </c>
      <c r="AV125" s="13" t="s">
        <v>80</v>
      </c>
      <c r="AW125" s="13" t="s">
        <v>31</v>
      </c>
      <c r="AX125" s="13" t="s">
        <v>75</v>
      </c>
      <c r="AY125" s="196" t="s">
        <v>126</v>
      </c>
    </row>
    <row r="126" s="13" customFormat="1">
      <c r="A126" s="13"/>
      <c r="B126" s="194"/>
      <c r="C126" s="13"/>
      <c r="D126" s="195" t="s">
        <v>133</v>
      </c>
      <c r="E126" s="196" t="s">
        <v>1</v>
      </c>
      <c r="F126" s="197" t="s">
        <v>185</v>
      </c>
      <c r="G126" s="13"/>
      <c r="H126" s="196" t="s">
        <v>1</v>
      </c>
      <c r="I126" s="198"/>
      <c r="J126" s="13"/>
      <c r="K126" s="13"/>
      <c r="L126" s="194"/>
      <c r="M126" s="199"/>
      <c r="N126" s="200"/>
      <c r="O126" s="200"/>
      <c r="P126" s="200"/>
      <c r="Q126" s="200"/>
      <c r="R126" s="200"/>
      <c r="S126" s="200"/>
      <c r="T126" s="201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96" t="s">
        <v>133</v>
      </c>
      <c r="AU126" s="196" t="s">
        <v>84</v>
      </c>
      <c r="AV126" s="13" t="s">
        <v>80</v>
      </c>
      <c r="AW126" s="13" t="s">
        <v>31</v>
      </c>
      <c r="AX126" s="13" t="s">
        <v>75</v>
      </c>
      <c r="AY126" s="196" t="s">
        <v>126</v>
      </c>
    </row>
    <row r="127" s="13" customFormat="1">
      <c r="A127" s="13"/>
      <c r="B127" s="194"/>
      <c r="C127" s="13"/>
      <c r="D127" s="195" t="s">
        <v>133</v>
      </c>
      <c r="E127" s="196" t="s">
        <v>1</v>
      </c>
      <c r="F127" s="197" t="s">
        <v>186</v>
      </c>
      <c r="G127" s="13"/>
      <c r="H127" s="196" t="s">
        <v>1</v>
      </c>
      <c r="I127" s="198"/>
      <c r="J127" s="13"/>
      <c r="K127" s="13"/>
      <c r="L127" s="194"/>
      <c r="M127" s="199"/>
      <c r="N127" s="200"/>
      <c r="O127" s="200"/>
      <c r="P127" s="200"/>
      <c r="Q127" s="200"/>
      <c r="R127" s="200"/>
      <c r="S127" s="200"/>
      <c r="T127" s="20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96" t="s">
        <v>133</v>
      </c>
      <c r="AU127" s="196" t="s">
        <v>84</v>
      </c>
      <c r="AV127" s="13" t="s">
        <v>80</v>
      </c>
      <c r="AW127" s="13" t="s">
        <v>31</v>
      </c>
      <c r="AX127" s="13" t="s">
        <v>75</v>
      </c>
      <c r="AY127" s="196" t="s">
        <v>126</v>
      </c>
    </row>
    <row r="128" s="14" customFormat="1">
      <c r="A128" s="14"/>
      <c r="B128" s="202"/>
      <c r="C128" s="14"/>
      <c r="D128" s="195" t="s">
        <v>133</v>
      </c>
      <c r="E128" s="203" t="s">
        <v>1</v>
      </c>
      <c r="F128" s="204" t="s">
        <v>187</v>
      </c>
      <c r="G128" s="14"/>
      <c r="H128" s="205">
        <v>1798.5</v>
      </c>
      <c r="I128" s="206"/>
      <c r="J128" s="14"/>
      <c r="K128" s="14"/>
      <c r="L128" s="202"/>
      <c r="M128" s="207"/>
      <c r="N128" s="208"/>
      <c r="O128" s="208"/>
      <c r="P128" s="208"/>
      <c r="Q128" s="208"/>
      <c r="R128" s="208"/>
      <c r="S128" s="208"/>
      <c r="T128" s="209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03" t="s">
        <v>133</v>
      </c>
      <c r="AU128" s="203" t="s">
        <v>84</v>
      </c>
      <c r="AV128" s="14" t="s">
        <v>84</v>
      </c>
      <c r="AW128" s="14" t="s">
        <v>31</v>
      </c>
      <c r="AX128" s="14" t="s">
        <v>75</v>
      </c>
      <c r="AY128" s="203" t="s">
        <v>126</v>
      </c>
    </row>
    <row r="129" s="15" customFormat="1">
      <c r="A129" s="15"/>
      <c r="B129" s="210"/>
      <c r="C129" s="15"/>
      <c r="D129" s="195" t="s">
        <v>133</v>
      </c>
      <c r="E129" s="211" t="s">
        <v>1</v>
      </c>
      <c r="F129" s="212" t="s">
        <v>136</v>
      </c>
      <c r="G129" s="15"/>
      <c r="H129" s="213">
        <v>1798.5</v>
      </c>
      <c r="I129" s="214"/>
      <c r="J129" s="15"/>
      <c r="K129" s="15"/>
      <c r="L129" s="210"/>
      <c r="M129" s="215"/>
      <c r="N129" s="216"/>
      <c r="O129" s="216"/>
      <c r="P129" s="216"/>
      <c r="Q129" s="216"/>
      <c r="R129" s="216"/>
      <c r="S129" s="216"/>
      <c r="T129" s="217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11" t="s">
        <v>133</v>
      </c>
      <c r="AU129" s="211" t="s">
        <v>84</v>
      </c>
      <c r="AV129" s="15" t="s">
        <v>90</v>
      </c>
      <c r="AW129" s="15" t="s">
        <v>31</v>
      </c>
      <c r="AX129" s="15" t="s">
        <v>80</v>
      </c>
      <c r="AY129" s="211" t="s">
        <v>126</v>
      </c>
    </row>
    <row r="130" s="2" customFormat="1" ht="24.15" customHeight="1">
      <c r="A130" s="37"/>
      <c r="B130" s="179"/>
      <c r="C130" s="180" t="s">
        <v>84</v>
      </c>
      <c r="D130" s="180" t="s">
        <v>128</v>
      </c>
      <c r="E130" s="181" t="s">
        <v>137</v>
      </c>
      <c r="F130" s="182" t="s">
        <v>138</v>
      </c>
      <c r="G130" s="183" t="s">
        <v>131</v>
      </c>
      <c r="H130" s="184">
        <v>1798.5</v>
      </c>
      <c r="I130" s="185"/>
      <c r="J130" s="186">
        <f>ROUND(I130*H130,2)</f>
        <v>0</v>
      </c>
      <c r="K130" s="187"/>
      <c r="L130" s="38"/>
      <c r="M130" s="188" t="s">
        <v>1</v>
      </c>
      <c r="N130" s="189" t="s">
        <v>41</v>
      </c>
      <c r="O130" s="81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2" t="s">
        <v>90</v>
      </c>
      <c r="AT130" s="192" t="s">
        <v>128</v>
      </c>
      <c r="AU130" s="192" t="s">
        <v>84</v>
      </c>
      <c r="AY130" s="18" t="s">
        <v>126</v>
      </c>
      <c r="BE130" s="193">
        <f>IF(N130="základná",J130,0)</f>
        <v>0</v>
      </c>
      <c r="BF130" s="193">
        <f>IF(N130="znížená",J130,0)</f>
        <v>0</v>
      </c>
      <c r="BG130" s="193">
        <f>IF(N130="zákl. prenesená",J130,0)</f>
        <v>0</v>
      </c>
      <c r="BH130" s="193">
        <f>IF(N130="zníž. prenesená",J130,0)</f>
        <v>0</v>
      </c>
      <c r="BI130" s="193">
        <f>IF(N130="nulová",J130,0)</f>
        <v>0</v>
      </c>
      <c r="BJ130" s="18" t="s">
        <v>84</v>
      </c>
      <c r="BK130" s="193">
        <f>ROUND(I130*H130,2)</f>
        <v>0</v>
      </c>
      <c r="BL130" s="18" t="s">
        <v>90</v>
      </c>
      <c r="BM130" s="192" t="s">
        <v>188</v>
      </c>
    </row>
    <row r="131" s="2" customFormat="1" ht="24.15" customHeight="1">
      <c r="A131" s="37"/>
      <c r="B131" s="179"/>
      <c r="C131" s="180" t="s">
        <v>87</v>
      </c>
      <c r="D131" s="180" t="s">
        <v>128</v>
      </c>
      <c r="E131" s="181" t="s">
        <v>140</v>
      </c>
      <c r="F131" s="182" t="s">
        <v>141</v>
      </c>
      <c r="G131" s="183" t="s">
        <v>131</v>
      </c>
      <c r="H131" s="184">
        <v>1798.5</v>
      </c>
      <c r="I131" s="185"/>
      <c r="J131" s="186">
        <f>ROUND(I131*H131,2)</f>
        <v>0</v>
      </c>
      <c r="K131" s="187"/>
      <c r="L131" s="38"/>
      <c r="M131" s="188" t="s">
        <v>1</v>
      </c>
      <c r="N131" s="189" t="s">
        <v>41</v>
      </c>
      <c r="O131" s="81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2" t="s">
        <v>90</v>
      </c>
      <c r="AT131" s="192" t="s">
        <v>128</v>
      </c>
      <c r="AU131" s="192" t="s">
        <v>84</v>
      </c>
      <c r="AY131" s="18" t="s">
        <v>126</v>
      </c>
      <c r="BE131" s="193">
        <f>IF(N131="základná",J131,0)</f>
        <v>0</v>
      </c>
      <c r="BF131" s="193">
        <f>IF(N131="znížená",J131,0)</f>
        <v>0</v>
      </c>
      <c r="BG131" s="193">
        <f>IF(N131="zákl. prenesená",J131,0)</f>
        <v>0</v>
      </c>
      <c r="BH131" s="193">
        <f>IF(N131="zníž. prenesená",J131,0)</f>
        <v>0</v>
      </c>
      <c r="BI131" s="193">
        <f>IF(N131="nulová",J131,0)</f>
        <v>0</v>
      </c>
      <c r="BJ131" s="18" t="s">
        <v>84</v>
      </c>
      <c r="BK131" s="193">
        <f>ROUND(I131*H131,2)</f>
        <v>0</v>
      </c>
      <c r="BL131" s="18" t="s">
        <v>90</v>
      </c>
      <c r="BM131" s="192" t="s">
        <v>189</v>
      </c>
    </row>
    <row r="132" s="2" customFormat="1" ht="24.15" customHeight="1">
      <c r="A132" s="37"/>
      <c r="B132" s="179"/>
      <c r="C132" s="180" t="s">
        <v>90</v>
      </c>
      <c r="D132" s="180" t="s">
        <v>128</v>
      </c>
      <c r="E132" s="181" t="s">
        <v>143</v>
      </c>
      <c r="F132" s="182" t="s">
        <v>144</v>
      </c>
      <c r="G132" s="183" t="s">
        <v>131</v>
      </c>
      <c r="H132" s="184">
        <v>1798.5</v>
      </c>
      <c r="I132" s="185"/>
      <c r="J132" s="186">
        <f>ROUND(I132*H132,2)</f>
        <v>0</v>
      </c>
      <c r="K132" s="187"/>
      <c r="L132" s="38"/>
      <c r="M132" s="188" t="s">
        <v>1</v>
      </c>
      <c r="N132" s="189" t="s">
        <v>41</v>
      </c>
      <c r="O132" s="81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90</v>
      </c>
      <c r="AT132" s="192" t="s">
        <v>128</v>
      </c>
      <c r="AU132" s="192" t="s">
        <v>84</v>
      </c>
      <c r="AY132" s="18" t="s">
        <v>126</v>
      </c>
      <c r="BE132" s="193">
        <f>IF(N132="základná",J132,0)</f>
        <v>0</v>
      </c>
      <c r="BF132" s="193">
        <f>IF(N132="znížená",J132,0)</f>
        <v>0</v>
      </c>
      <c r="BG132" s="193">
        <f>IF(N132="zákl. prenesená",J132,0)</f>
        <v>0</v>
      </c>
      <c r="BH132" s="193">
        <f>IF(N132="zníž. prenesená",J132,0)</f>
        <v>0</v>
      </c>
      <c r="BI132" s="193">
        <f>IF(N132="nulová",J132,0)</f>
        <v>0</v>
      </c>
      <c r="BJ132" s="18" t="s">
        <v>84</v>
      </c>
      <c r="BK132" s="193">
        <f>ROUND(I132*H132,2)</f>
        <v>0</v>
      </c>
      <c r="BL132" s="18" t="s">
        <v>90</v>
      </c>
      <c r="BM132" s="192" t="s">
        <v>190</v>
      </c>
    </row>
    <row r="133" s="2" customFormat="1" ht="24.15" customHeight="1">
      <c r="A133" s="37"/>
      <c r="B133" s="179"/>
      <c r="C133" s="180" t="s">
        <v>93</v>
      </c>
      <c r="D133" s="180" t="s">
        <v>128</v>
      </c>
      <c r="E133" s="181" t="s">
        <v>191</v>
      </c>
      <c r="F133" s="182" t="s">
        <v>192</v>
      </c>
      <c r="G133" s="183" t="s">
        <v>193</v>
      </c>
      <c r="H133" s="184">
        <v>10791</v>
      </c>
      <c r="I133" s="185"/>
      <c r="J133" s="186">
        <f>ROUND(I133*H133,2)</f>
        <v>0</v>
      </c>
      <c r="K133" s="187"/>
      <c r="L133" s="38"/>
      <c r="M133" s="188" t="s">
        <v>1</v>
      </c>
      <c r="N133" s="189" t="s">
        <v>41</v>
      </c>
      <c r="O133" s="81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90</v>
      </c>
      <c r="AT133" s="192" t="s">
        <v>128</v>
      </c>
      <c r="AU133" s="192" t="s">
        <v>84</v>
      </c>
      <c r="AY133" s="18" t="s">
        <v>126</v>
      </c>
      <c r="BE133" s="193">
        <f>IF(N133="základná",J133,0)</f>
        <v>0</v>
      </c>
      <c r="BF133" s="193">
        <f>IF(N133="znížená",J133,0)</f>
        <v>0</v>
      </c>
      <c r="BG133" s="193">
        <f>IF(N133="zákl. prenesená",J133,0)</f>
        <v>0</v>
      </c>
      <c r="BH133" s="193">
        <f>IF(N133="zníž. prenesená",J133,0)</f>
        <v>0</v>
      </c>
      <c r="BI133" s="193">
        <f>IF(N133="nulová",J133,0)</f>
        <v>0</v>
      </c>
      <c r="BJ133" s="18" t="s">
        <v>84</v>
      </c>
      <c r="BK133" s="193">
        <f>ROUND(I133*H133,2)</f>
        <v>0</v>
      </c>
      <c r="BL133" s="18" t="s">
        <v>90</v>
      </c>
      <c r="BM133" s="192" t="s">
        <v>194</v>
      </c>
    </row>
    <row r="134" s="13" customFormat="1">
      <c r="A134" s="13"/>
      <c r="B134" s="194"/>
      <c r="C134" s="13"/>
      <c r="D134" s="195" t="s">
        <v>133</v>
      </c>
      <c r="E134" s="196" t="s">
        <v>1</v>
      </c>
      <c r="F134" s="197" t="s">
        <v>195</v>
      </c>
      <c r="G134" s="13"/>
      <c r="H134" s="196" t="s">
        <v>1</v>
      </c>
      <c r="I134" s="198"/>
      <c r="J134" s="13"/>
      <c r="K134" s="13"/>
      <c r="L134" s="194"/>
      <c r="M134" s="199"/>
      <c r="N134" s="200"/>
      <c r="O134" s="200"/>
      <c r="P134" s="200"/>
      <c r="Q134" s="200"/>
      <c r="R134" s="200"/>
      <c r="S134" s="200"/>
      <c r="T134" s="20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6" t="s">
        <v>133</v>
      </c>
      <c r="AU134" s="196" t="s">
        <v>84</v>
      </c>
      <c r="AV134" s="13" t="s">
        <v>80</v>
      </c>
      <c r="AW134" s="13" t="s">
        <v>31</v>
      </c>
      <c r="AX134" s="13" t="s">
        <v>75</v>
      </c>
      <c r="AY134" s="196" t="s">
        <v>126</v>
      </c>
    </row>
    <row r="135" s="14" customFormat="1">
      <c r="A135" s="14"/>
      <c r="B135" s="202"/>
      <c r="C135" s="14"/>
      <c r="D135" s="195" t="s">
        <v>133</v>
      </c>
      <c r="E135" s="203" t="s">
        <v>1</v>
      </c>
      <c r="F135" s="204" t="s">
        <v>196</v>
      </c>
      <c r="G135" s="14"/>
      <c r="H135" s="205">
        <v>10791</v>
      </c>
      <c r="I135" s="206"/>
      <c r="J135" s="14"/>
      <c r="K135" s="14"/>
      <c r="L135" s="202"/>
      <c r="M135" s="207"/>
      <c r="N135" s="208"/>
      <c r="O135" s="208"/>
      <c r="P135" s="208"/>
      <c r="Q135" s="208"/>
      <c r="R135" s="208"/>
      <c r="S135" s="208"/>
      <c r="T135" s="209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03" t="s">
        <v>133</v>
      </c>
      <c r="AU135" s="203" t="s">
        <v>84</v>
      </c>
      <c r="AV135" s="14" t="s">
        <v>84</v>
      </c>
      <c r="AW135" s="14" t="s">
        <v>31</v>
      </c>
      <c r="AX135" s="14" t="s">
        <v>75</v>
      </c>
      <c r="AY135" s="203" t="s">
        <v>126</v>
      </c>
    </row>
    <row r="136" s="15" customFormat="1">
      <c r="A136" s="15"/>
      <c r="B136" s="210"/>
      <c r="C136" s="15"/>
      <c r="D136" s="195" t="s">
        <v>133</v>
      </c>
      <c r="E136" s="211" t="s">
        <v>1</v>
      </c>
      <c r="F136" s="212" t="s">
        <v>136</v>
      </c>
      <c r="G136" s="15"/>
      <c r="H136" s="213">
        <v>10791</v>
      </c>
      <c r="I136" s="214"/>
      <c r="J136" s="15"/>
      <c r="K136" s="15"/>
      <c r="L136" s="210"/>
      <c r="M136" s="215"/>
      <c r="N136" s="216"/>
      <c r="O136" s="216"/>
      <c r="P136" s="216"/>
      <c r="Q136" s="216"/>
      <c r="R136" s="216"/>
      <c r="S136" s="216"/>
      <c r="T136" s="217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11" t="s">
        <v>133</v>
      </c>
      <c r="AU136" s="211" t="s">
        <v>84</v>
      </c>
      <c r="AV136" s="15" t="s">
        <v>90</v>
      </c>
      <c r="AW136" s="15" t="s">
        <v>31</v>
      </c>
      <c r="AX136" s="15" t="s">
        <v>80</v>
      </c>
      <c r="AY136" s="211" t="s">
        <v>126</v>
      </c>
    </row>
    <row r="137" s="2" customFormat="1" ht="24.15" customHeight="1">
      <c r="A137" s="37"/>
      <c r="B137" s="179"/>
      <c r="C137" s="180" t="s">
        <v>96</v>
      </c>
      <c r="D137" s="180" t="s">
        <v>128</v>
      </c>
      <c r="E137" s="181" t="s">
        <v>197</v>
      </c>
      <c r="F137" s="182" t="s">
        <v>198</v>
      </c>
      <c r="G137" s="183" t="s">
        <v>193</v>
      </c>
      <c r="H137" s="184">
        <v>10791</v>
      </c>
      <c r="I137" s="185"/>
      <c r="J137" s="186">
        <f>ROUND(I137*H137,2)</f>
        <v>0</v>
      </c>
      <c r="K137" s="187"/>
      <c r="L137" s="38"/>
      <c r="M137" s="188" t="s">
        <v>1</v>
      </c>
      <c r="N137" s="189" t="s">
        <v>41</v>
      </c>
      <c r="O137" s="81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90</v>
      </c>
      <c r="AT137" s="192" t="s">
        <v>128</v>
      </c>
      <c r="AU137" s="192" t="s">
        <v>84</v>
      </c>
      <c r="AY137" s="18" t="s">
        <v>126</v>
      </c>
      <c r="BE137" s="193">
        <f>IF(N137="základná",J137,0)</f>
        <v>0</v>
      </c>
      <c r="BF137" s="193">
        <f>IF(N137="znížená",J137,0)</f>
        <v>0</v>
      </c>
      <c r="BG137" s="193">
        <f>IF(N137="zákl. prenesená",J137,0)</f>
        <v>0</v>
      </c>
      <c r="BH137" s="193">
        <f>IF(N137="zníž. prenesená",J137,0)</f>
        <v>0</v>
      </c>
      <c r="BI137" s="193">
        <f>IF(N137="nulová",J137,0)</f>
        <v>0</v>
      </c>
      <c r="BJ137" s="18" t="s">
        <v>84</v>
      </c>
      <c r="BK137" s="193">
        <f>ROUND(I137*H137,2)</f>
        <v>0</v>
      </c>
      <c r="BL137" s="18" t="s">
        <v>90</v>
      </c>
      <c r="BM137" s="192" t="s">
        <v>199</v>
      </c>
    </row>
    <row r="138" s="12" customFormat="1" ht="25.92" customHeight="1">
      <c r="A138" s="12"/>
      <c r="B138" s="166"/>
      <c r="C138" s="12"/>
      <c r="D138" s="167" t="s">
        <v>74</v>
      </c>
      <c r="E138" s="168" t="s">
        <v>162</v>
      </c>
      <c r="F138" s="168" t="s">
        <v>163</v>
      </c>
      <c r="G138" s="12"/>
      <c r="H138" s="12"/>
      <c r="I138" s="169"/>
      <c r="J138" s="170">
        <f>BK138</f>
        <v>0</v>
      </c>
      <c r="K138" s="12"/>
      <c r="L138" s="166"/>
      <c r="M138" s="171"/>
      <c r="N138" s="172"/>
      <c r="O138" s="172"/>
      <c r="P138" s="173">
        <f>P139</f>
        <v>0</v>
      </c>
      <c r="Q138" s="172"/>
      <c r="R138" s="173">
        <f>R139</f>
        <v>0</v>
      </c>
      <c r="S138" s="172"/>
      <c r="T138" s="174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67" t="s">
        <v>93</v>
      </c>
      <c r="AT138" s="175" t="s">
        <v>74</v>
      </c>
      <c r="AU138" s="175" t="s">
        <v>75</v>
      </c>
      <c r="AY138" s="167" t="s">
        <v>126</v>
      </c>
      <c r="BK138" s="176">
        <f>BK139</f>
        <v>0</v>
      </c>
    </row>
    <row r="139" s="2" customFormat="1" ht="16.5" customHeight="1">
      <c r="A139" s="37"/>
      <c r="B139" s="179"/>
      <c r="C139" s="180" t="s">
        <v>158</v>
      </c>
      <c r="D139" s="180" t="s">
        <v>128</v>
      </c>
      <c r="E139" s="181" t="s">
        <v>165</v>
      </c>
      <c r="F139" s="182" t="s">
        <v>166</v>
      </c>
      <c r="G139" s="183" t="s">
        <v>167</v>
      </c>
      <c r="H139" s="218"/>
      <c r="I139" s="185"/>
      <c r="J139" s="186">
        <f>ROUND(I139*H139,2)</f>
        <v>0</v>
      </c>
      <c r="K139" s="187"/>
      <c r="L139" s="38"/>
      <c r="M139" s="219" t="s">
        <v>1</v>
      </c>
      <c r="N139" s="220" t="s">
        <v>41</v>
      </c>
      <c r="O139" s="221"/>
      <c r="P139" s="222">
        <f>O139*H139</f>
        <v>0</v>
      </c>
      <c r="Q139" s="222">
        <v>0</v>
      </c>
      <c r="R139" s="222">
        <f>Q139*H139</f>
        <v>0</v>
      </c>
      <c r="S139" s="222">
        <v>0</v>
      </c>
      <c r="T139" s="223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2" t="s">
        <v>168</v>
      </c>
      <c r="AT139" s="192" t="s">
        <v>128</v>
      </c>
      <c r="AU139" s="192" t="s">
        <v>80</v>
      </c>
      <c r="AY139" s="18" t="s">
        <v>126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8" t="s">
        <v>84</v>
      </c>
      <c r="BK139" s="193">
        <f>ROUND(I139*H139,2)</f>
        <v>0</v>
      </c>
      <c r="BL139" s="18" t="s">
        <v>168</v>
      </c>
      <c r="BM139" s="192" t="s">
        <v>200</v>
      </c>
    </row>
    <row r="140" s="2" customFormat="1" ht="6.96" customHeight="1">
      <c r="A140" s="37"/>
      <c r="B140" s="64"/>
      <c r="C140" s="65"/>
      <c r="D140" s="65"/>
      <c r="E140" s="65"/>
      <c r="F140" s="65"/>
      <c r="G140" s="65"/>
      <c r="H140" s="65"/>
      <c r="I140" s="65"/>
      <c r="J140" s="65"/>
      <c r="K140" s="65"/>
      <c r="L140" s="38"/>
      <c r="M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</sheetData>
  <autoFilter ref="C118:K139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99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Opatrenia na zlepšenie zadržiavania vody na pozemkoch SLPS Rudina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100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201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4. 12. 2023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35</v>
      </c>
      <c r="E30" s="37"/>
      <c r="F30" s="37"/>
      <c r="G30" s="37"/>
      <c r="H30" s="37"/>
      <c r="I30" s="37"/>
      <c r="J30" s="100">
        <f>ROUND(J119,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39</v>
      </c>
      <c r="E33" s="44" t="s">
        <v>40</v>
      </c>
      <c r="F33" s="131">
        <f>ROUND((SUM(BE119:BE133)),  2)</f>
        <v>0</v>
      </c>
      <c r="G33" s="132"/>
      <c r="H33" s="132"/>
      <c r="I33" s="133">
        <v>0.20000000000000001</v>
      </c>
      <c r="J33" s="131">
        <f>ROUND(((SUM(BE119:BE133))*I33),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41</v>
      </c>
      <c r="F34" s="131">
        <f>ROUND((SUM(BF119:BF133)),  2)</f>
        <v>0</v>
      </c>
      <c r="G34" s="132"/>
      <c r="H34" s="132"/>
      <c r="I34" s="133">
        <v>0.20000000000000001</v>
      </c>
      <c r="J34" s="131">
        <f>ROUND(((SUM(BF119:BF133))*I34),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34">
        <f>ROUND((SUM(BG119:BG133)),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34">
        <f>ROUND((SUM(BH119:BH133)),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44</v>
      </c>
      <c r="F37" s="131">
        <f>ROUND((SUM(BI119:BI133)),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45</v>
      </c>
      <c r="E39" s="85"/>
      <c r="F39" s="85"/>
      <c r="G39" s="138" t="s">
        <v>46</v>
      </c>
      <c r="H39" s="139" t="s">
        <v>47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2" t="s">
        <v>51</v>
      </c>
      <c r="G61" s="62" t="s">
        <v>50</v>
      </c>
      <c r="H61" s="40"/>
      <c r="I61" s="40"/>
      <c r="J61" s="143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2" t="s">
        <v>51</v>
      </c>
      <c r="G76" s="62" t="s">
        <v>50</v>
      </c>
      <c r="H76" s="40"/>
      <c r="I76" s="40"/>
      <c r="J76" s="143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Opatrenia na zlepšenie zadržiavania vody na pozemkoch SLPS Rudina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4 - Odvodňovacia priekopa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 xml:space="preserve">Rudina </v>
      </c>
      <c r="G89" s="37"/>
      <c r="H89" s="37"/>
      <c r="I89" s="31" t="s">
        <v>21</v>
      </c>
      <c r="J89" s="73" t="str">
        <f>IF(J12="","",J12)</f>
        <v>4. 12. 2023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SLPS Rudina</v>
      </c>
      <c r="G91" s="37"/>
      <c r="H91" s="37"/>
      <c r="I91" s="31" t="s">
        <v>29</v>
      </c>
      <c r="J91" s="35" t="str">
        <f>E21</f>
        <v>Ing.arch.Stanislav Sýkora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Stanislav Hlubina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103</v>
      </c>
      <c r="D94" s="136"/>
      <c r="E94" s="136"/>
      <c r="F94" s="136"/>
      <c r="G94" s="136"/>
      <c r="H94" s="136"/>
      <c r="I94" s="136"/>
      <c r="J94" s="145" t="s">
        <v>104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105</v>
      </c>
      <c r="D96" s="37"/>
      <c r="E96" s="37"/>
      <c r="F96" s="37"/>
      <c r="G96" s="37"/>
      <c r="H96" s="37"/>
      <c r="I96" s="37"/>
      <c r="J96" s="100">
        <f>J119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106</v>
      </c>
    </row>
    <row r="97" s="9" customFormat="1" ht="24.96" customHeight="1">
      <c r="A97" s="9"/>
      <c r="B97" s="147"/>
      <c r="C97" s="9"/>
      <c r="D97" s="148" t="s">
        <v>107</v>
      </c>
      <c r="E97" s="149"/>
      <c r="F97" s="149"/>
      <c r="G97" s="149"/>
      <c r="H97" s="149"/>
      <c r="I97" s="149"/>
      <c r="J97" s="150">
        <f>J120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108</v>
      </c>
      <c r="E98" s="153"/>
      <c r="F98" s="153"/>
      <c r="G98" s="153"/>
      <c r="H98" s="153"/>
      <c r="I98" s="153"/>
      <c r="J98" s="154">
        <f>J121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47"/>
      <c r="C99" s="9"/>
      <c r="D99" s="148" t="s">
        <v>111</v>
      </c>
      <c r="E99" s="149"/>
      <c r="F99" s="149"/>
      <c r="G99" s="149"/>
      <c r="H99" s="149"/>
      <c r="I99" s="149"/>
      <c r="J99" s="150">
        <f>J132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7"/>
      <c r="B100" s="38"/>
      <c r="C100" s="37"/>
      <c r="D100" s="37"/>
      <c r="E100" s="37"/>
      <c r="F100" s="37"/>
      <c r="G100" s="37"/>
      <c r="H100" s="37"/>
      <c r="I100" s="37"/>
      <c r="J100" s="37"/>
      <c r="K100" s="37"/>
      <c r="L100" s="59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64"/>
      <c r="C101" s="65"/>
      <c r="D101" s="65"/>
      <c r="E101" s="65"/>
      <c r="F101" s="65"/>
      <c r="G101" s="65"/>
      <c r="H101" s="65"/>
      <c r="I101" s="65"/>
      <c r="J101" s="65"/>
      <c r="K101" s="65"/>
      <c r="L101" s="59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2" t="s">
        <v>112</v>
      </c>
      <c r="D106" s="37"/>
      <c r="E106" s="37"/>
      <c r="F106" s="37"/>
      <c r="G106" s="37"/>
      <c r="H106" s="37"/>
      <c r="I106" s="37"/>
      <c r="J106" s="37"/>
      <c r="K106" s="37"/>
      <c r="L106" s="59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59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15</v>
      </c>
      <c r="D108" s="37"/>
      <c r="E108" s="37"/>
      <c r="F108" s="37"/>
      <c r="G108" s="37"/>
      <c r="H108" s="37"/>
      <c r="I108" s="37"/>
      <c r="J108" s="37"/>
      <c r="K108" s="37"/>
      <c r="L108" s="59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6.25" customHeight="1">
      <c r="A109" s="37"/>
      <c r="B109" s="38"/>
      <c r="C109" s="37"/>
      <c r="D109" s="37"/>
      <c r="E109" s="125" t="str">
        <f>E7</f>
        <v>Opatrenia na zlepšenie zadržiavania vody na pozemkoch SLPS Rudina</v>
      </c>
      <c r="F109" s="31"/>
      <c r="G109" s="31"/>
      <c r="H109" s="31"/>
      <c r="I109" s="37"/>
      <c r="J109" s="37"/>
      <c r="K109" s="3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100</v>
      </c>
      <c r="D110" s="37"/>
      <c r="E110" s="37"/>
      <c r="F110" s="37"/>
      <c r="G110" s="37"/>
      <c r="H110" s="37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7"/>
      <c r="D111" s="37"/>
      <c r="E111" s="71" t="str">
        <f>E9</f>
        <v>4 - Odvodňovacia priekopa</v>
      </c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19</v>
      </c>
      <c r="D113" s="37"/>
      <c r="E113" s="37"/>
      <c r="F113" s="26" t="str">
        <f>F12</f>
        <v xml:space="preserve">Rudina </v>
      </c>
      <c r="G113" s="37"/>
      <c r="H113" s="37"/>
      <c r="I113" s="31" t="s">
        <v>21</v>
      </c>
      <c r="J113" s="73" t="str">
        <f>IF(J12="","",J12)</f>
        <v>4. 12. 2023</v>
      </c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5.65" customHeight="1">
      <c r="A115" s="37"/>
      <c r="B115" s="38"/>
      <c r="C115" s="31" t="s">
        <v>23</v>
      </c>
      <c r="D115" s="37"/>
      <c r="E115" s="37"/>
      <c r="F115" s="26" t="str">
        <f>E15</f>
        <v>SLPS Rudina</v>
      </c>
      <c r="G115" s="37"/>
      <c r="H115" s="37"/>
      <c r="I115" s="31" t="s">
        <v>29</v>
      </c>
      <c r="J115" s="35" t="str">
        <f>E21</f>
        <v>Ing.arch.Stanislav Sýkora</v>
      </c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27</v>
      </c>
      <c r="D116" s="37"/>
      <c r="E116" s="37"/>
      <c r="F116" s="26" t="str">
        <f>IF(E18="","",E18)</f>
        <v>Vyplň údaj</v>
      </c>
      <c r="G116" s="37"/>
      <c r="H116" s="37"/>
      <c r="I116" s="31" t="s">
        <v>32</v>
      </c>
      <c r="J116" s="35" t="str">
        <f>E24</f>
        <v>Stanislav Hlubina</v>
      </c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155"/>
      <c r="B118" s="156"/>
      <c r="C118" s="157" t="s">
        <v>113</v>
      </c>
      <c r="D118" s="158" t="s">
        <v>60</v>
      </c>
      <c r="E118" s="158" t="s">
        <v>56</v>
      </c>
      <c r="F118" s="158" t="s">
        <v>57</v>
      </c>
      <c r="G118" s="158" t="s">
        <v>114</v>
      </c>
      <c r="H118" s="158" t="s">
        <v>115</v>
      </c>
      <c r="I118" s="158" t="s">
        <v>116</v>
      </c>
      <c r="J118" s="159" t="s">
        <v>104</v>
      </c>
      <c r="K118" s="160" t="s">
        <v>117</v>
      </c>
      <c r="L118" s="161"/>
      <c r="M118" s="90" t="s">
        <v>1</v>
      </c>
      <c r="N118" s="91" t="s">
        <v>39</v>
      </c>
      <c r="O118" s="91" t="s">
        <v>118</v>
      </c>
      <c r="P118" s="91" t="s">
        <v>119</v>
      </c>
      <c r="Q118" s="91" t="s">
        <v>120</v>
      </c>
      <c r="R118" s="91" t="s">
        <v>121</v>
      </c>
      <c r="S118" s="91" t="s">
        <v>122</v>
      </c>
      <c r="T118" s="92" t="s">
        <v>123</v>
      </c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</row>
    <row r="119" s="2" customFormat="1" ht="22.8" customHeight="1">
      <c r="A119" s="37"/>
      <c r="B119" s="38"/>
      <c r="C119" s="97" t="s">
        <v>105</v>
      </c>
      <c r="D119" s="37"/>
      <c r="E119" s="37"/>
      <c r="F119" s="37"/>
      <c r="G119" s="37"/>
      <c r="H119" s="37"/>
      <c r="I119" s="37"/>
      <c r="J119" s="162">
        <f>BK119</f>
        <v>0</v>
      </c>
      <c r="K119" s="37"/>
      <c r="L119" s="38"/>
      <c r="M119" s="93"/>
      <c r="N119" s="77"/>
      <c r="O119" s="94"/>
      <c r="P119" s="163">
        <f>P120+P132</f>
        <v>0</v>
      </c>
      <c r="Q119" s="94"/>
      <c r="R119" s="163">
        <f>R120+R132</f>
        <v>0</v>
      </c>
      <c r="S119" s="94"/>
      <c r="T119" s="164">
        <f>T120+T132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8" t="s">
        <v>74</v>
      </c>
      <c r="AU119" s="18" t="s">
        <v>106</v>
      </c>
      <c r="BK119" s="165">
        <f>BK120+BK132</f>
        <v>0</v>
      </c>
    </row>
    <row r="120" s="12" customFormat="1" ht="25.92" customHeight="1">
      <c r="A120" s="12"/>
      <c r="B120" s="166"/>
      <c r="C120" s="12"/>
      <c r="D120" s="167" t="s">
        <v>74</v>
      </c>
      <c r="E120" s="168" t="s">
        <v>124</v>
      </c>
      <c r="F120" s="168" t="s">
        <v>125</v>
      </c>
      <c r="G120" s="12"/>
      <c r="H120" s="12"/>
      <c r="I120" s="169"/>
      <c r="J120" s="170">
        <f>BK120</f>
        <v>0</v>
      </c>
      <c r="K120" s="12"/>
      <c r="L120" s="166"/>
      <c r="M120" s="171"/>
      <c r="N120" s="172"/>
      <c r="O120" s="172"/>
      <c r="P120" s="173">
        <f>P121</f>
        <v>0</v>
      </c>
      <c r="Q120" s="172"/>
      <c r="R120" s="173">
        <f>R121</f>
        <v>0</v>
      </c>
      <c r="S120" s="172"/>
      <c r="T120" s="174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7" t="s">
        <v>80</v>
      </c>
      <c r="AT120" s="175" t="s">
        <v>74</v>
      </c>
      <c r="AU120" s="175" t="s">
        <v>75</v>
      </c>
      <c r="AY120" s="167" t="s">
        <v>126</v>
      </c>
      <c r="BK120" s="176">
        <f>BK121</f>
        <v>0</v>
      </c>
    </row>
    <row r="121" s="12" customFormat="1" ht="22.8" customHeight="1">
      <c r="A121" s="12"/>
      <c r="B121" s="166"/>
      <c r="C121" s="12"/>
      <c r="D121" s="167" t="s">
        <v>74</v>
      </c>
      <c r="E121" s="177" t="s">
        <v>80</v>
      </c>
      <c r="F121" s="177" t="s">
        <v>127</v>
      </c>
      <c r="G121" s="12"/>
      <c r="H121" s="12"/>
      <c r="I121" s="169"/>
      <c r="J121" s="178">
        <f>BK121</f>
        <v>0</v>
      </c>
      <c r="K121" s="12"/>
      <c r="L121" s="166"/>
      <c r="M121" s="171"/>
      <c r="N121" s="172"/>
      <c r="O121" s="172"/>
      <c r="P121" s="173">
        <f>SUM(P122:P131)</f>
        <v>0</v>
      </c>
      <c r="Q121" s="172"/>
      <c r="R121" s="173">
        <f>SUM(R122:R131)</f>
        <v>0</v>
      </c>
      <c r="S121" s="172"/>
      <c r="T121" s="174">
        <f>SUM(T122:T131)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7" t="s">
        <v>80</v>
      </c>
      <c r="AT121" s="175" t="s">
        <v>74</v>
      </c>
      <c r="AU121" s="175" t="s">
        <v>80</v>
      </c>
      <c r="AY121" s="167" t="s">
        <v>126</v>
      </c>
      <c r="BK121" s="176">
        <f>SUM(BK122:BK131)</f>
        <v>0</v>
      </c>
    </row>
    <row r="122" s="2" customFormat="1" ht="21.75" customHeight="1">
      <c r="A122" s="37"/>
      <c r="B122" s="179"/>
      <c r="C122" s="180" t="s">
        <v>80</v>
      </c>
      <c r="D122" s="180" t="s">
        <v>128</v>
      </c>
      <c r="E122" s="181" t="s">
        <v>202</v>
      </c>
      <c r="F122" s="182" t="s">
        <v>203</v>
      </c>
      <c r="G122" s="183" t="s">
        <v>131</v>
      </c>
      <c r="H122" s="184">
        <v>428.75</v>
      </c>
      <c r="I122" s="185"/>
      <c r="J122" s="186">
        <f>ROUND(I122*H122,2)</f>
        <v>0</v>
      </c>
      <c r="K122" s="187"/>
      <c r="L122" s="38"/>
      <c r="M122" s="188" t="s">
        <v>1</v>
      </c>
      <c r="N122" s="189" t="s">
        <v>41</v>
      </c>
      <c r="O122" s="81"/>
      <c r="P122" s="190">
        <f>O122*H122</f>
        <v>0</v>
      </c>
      <c r="Q122" s="190">
        <v>0</v>
      </c>
      <c r="R122" s="190">
        <f>Q122*H122</f>
        <v>0</v>
      </c>
      <c r="S122" s="190">
        <v>0</v>
      </c>
      <c r="T122" s="191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2" t="s">
        <v>90</v>
      </c>
      <c r="AT122" s="192" t="s">
        <v>128</v>
      </c>
      <c r="AU122" s="192" t="s">
        <v>84</v>
      </c>
      <c r="AY122" s="18" t="s">
        <v>126</v>
      </c>
      <c r="BE122" s="193">
        <f>IF(N122="základná",J122,0)</f>
        <v>0</v>
      </c>
      <c r="BF122" s="193">
        <f>IF(N122="znížená",J122,0)</f>
        <v>0</v>
      </c>
      <c r="BG122" s="193">
        <f>IF(N122="zákl. prenesená",J122,0)</f>
        <v>0</v>
      </c>
      <c r="BH122" s="193">
        <f>IF(N122="zníž. prenesená",J122,0)</f>
        <v>0</v>
      </c>
      <c r="BI122" s="193">
        <f>IF(N122="nulová",J122,0)</f>
        <v>0</v>
      </c>
      <c r="BJ122" s="18" t="s">
        <v>84</v>
      </c>
      <c r="BK122" s="193">
        <f>ROUND(I122*H122,2)</f>
        <v>0</v>
      </c>
      <c r="BL122" s="18" t="s">
        <v>90</v>
      </c>
      <c r="BM122" s="192" t="s">
        <v>204</v>
      </c>
    </row>
    <row r="123" s="13" customFormat="1">
      <c r="A123" s="13"/>
      <c r="B123" s="194"/>
      <c r="C123" s="13"/>
      <c r="D123" s="195" t="s">
        <v>133</v>
      </c>
      <c r="E123" s="196" t="s">
        <v>1</v>
      </c>
      <c r="F123" s="197" t="s">
        <v>205</v>
      </c>
      <c r="G123" s="13"/>
      <c r="H123" s="196" t="s">
        <v>1</v>
      </c>
      <c r="I123" s="198"/>
      <c r="J123" s="13"/>
      <c r="K123" s="13"/>
      <c r="L123" s="194"/>
      <c r="M123" s="199"/>
      <c r="N123" s="200"/>
      <c r="O123" s="200"/>
      <c r="P123" s="200"/>
      <c r="Q123" s="200"/>
      <c r="R123" s="200"/>
      <c r="S123" s="200"/>
      <c r="T123" s="201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196" t="s">
        <v>133</v>
      </c>
      <c r="AU123" s="196" t="s">
        <v>84</v>
      </c>
      <c r="AV123" s="13" t="s">
        <v>80</v>
      </c>
      <c r="AW123" s="13" t="s">
        <v>31</v>
      </c>
      <c r="AX123" s="13" t="s">
        <v>75</v>
      </c>
      <c r="AY123" s="196" t="s">
        <v>126</v>
      </c>
    </row>
    <row r="124" s="14" customFormat="1">
      <c r="A124" s="14"/>
      <c r="B124" s="202"/>
      <c r="C124" s="14"/>
      <c r="D124" s="195" t="s">
        <v>133</v>
      </c>
      <c r="E124" s="203" t="s">
        <v>1</v>
      </c>
      <c r="F124" s="204" t="s">
        <v>206</v>
      </c>
      <c r="G124" s="14"/>
      <c r="H124" s="205">
        <v>428.75</v>
      </c>
      <c r="I124" s="206"/>
      <c r="J124" s="14"/>
      <c r="K124" s="14"/>
      <c r="L124" s="202"/>
      <c r="M124" s="207"/>
      <c r="N124" s="208"/>
      <c r="O124" s="208"/>
      <c r="P124" s="208"/>
      <c r="Q124" s="208"/>
      <c r="R124" s="208"/>
      <c r="S124" s="208"/>
      <c r="T124" s="209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03" t="s">
        <v>133</v>
      </c>
      <c r="AU124" s="203" t="s">
        <v>84</v>
      </c>
      <c r="AV124" s="14" t="s">
        <v>84</v>
      </c>
      <c r="AW124" s="14" t="s">
        <v>31</v>
      </c>
      <c r="AX124" s="14" t="s">
        <v>75</v>
      </c>
      <c r="AY124" s="203" t="s">
        <v>126</v>
      </c>
    </row>
    <row r="125" s="15" customFormat="1">
      <c r="A125" s="15"/>
      <c r="B125" s="210"/>
      <c r="C125" s="15"/>
      <c r="D125" s="195" t="s">
        <v>133</v>
      </c>
      <c r="E125" s="211" t="s">
        <v>1</v>
      </c>
      <c r="F125" s="212" t="s">
        <v>136</v>
      </c>
      <c r="G125" s="15"/>
      <c r="H125" s="213">
        <v>428.75</v>
      </c>
      <c r="I125" s="214"/>
      <c r="J125" s="15"/>
      <c r="K125" s="15"/>
      <c r="L125" s="210"/>
      <c r="M125" s="215"/>
      <c r="N125" s="216"/>
      <c r="O125" s="216"/>
      <c r="P125" s="216"/>
      <c r="Q125" s="216"/>
      <c r="R125" s="216"/>
      <c r="S125" s="216"/>
      <c r="T125" s="217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11" t="s">
        <v>133</v>
      </c>
      <c r="AU125" s="211" t="s">
        <v>84</v>
      </c>
      <c r="AV125" s="15" t="s">
        <v>90</v>
      </c>
      <c r="AW125" s="15" t="s">
        <v>31</v>
      </c>
      <c r="AX125" s="15" t="s">
        <v>80</v>
      </c>
      <c r="AY125" s="211" t="s">
        <v>126</v>
      </c>
    </row>
    <row r="126" s="2" customFormat="1" ht="33" customHeight="1">
      <c r="A126" s="37"/>
      <c r="B126" s="179"/>
      <c r="C126" s="180" t="s">
        <v>84</v>
      </c>
      <c r="D126" s="180" t="s">
        <v>128</v>
      </c>
      <c r="E126" s="181" t="s">
        <v>207</v>
      </c>
      <c r="F126" s="182" t="s">
        <v>208</v>
      </c>
      <c r="G126" s="183" t="s">
        <v>131</v>
      </c>
      <c r="H126" s="184">
        <v>428.75</v>
      </c>
      <c r="I126" s="185"/>
      <c r="J126" s="186">
        <f>ROUND(I126*H126,2)</f>
        <v>0</v>
      </c>
      <c r="K126" s="187"/>
      <c r="L126" s="38"/>
      <c r="M126" s="188" t="s">
        <v>1</v>
      </c>
      <c r="N126" s="189" t="s">
        <v>41</v>
      </c>
      <c r="O126" s="81"/>
      <c r="P126" s="190">
        <f>O126*H126</f>
        <v>0</v>
      </c>
      <c r="Q126" s="190">
        <v>0</v>
      </c>
      <c r="R126" s="190">
        <f>Q126*H126</f>
        <v>0</v>
      </c>
      <c r="S126" s="190">
        <v>0</v>
      </c>
      <c r="T126" s="191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2" t="s">
        <v>90</v>
      </c>
      <c r="AT126" s="192" t="s">
        <v>128</v>
      </c>
      <c r="AU126" s="192" t="s">
        <v>84</v>
      </c>
      <c r="AY126" s="18" t="s">
        <v>126</v>
      </c>
      <c r="BE126" s="193">
        <f>IF(N126="základná",J126,0)</f>
        <v>0</v>
      </c>
      <c r="BF126" s="193">
        <f>IF(N126="znížená",J126,0)</f>
        <v>0</v>
      </c>
      <c r="BG126" s="193">
        <f>IF(N126="zákl. prenesená",J126,0)</f>
        <v>0</v>
      </c>
      <c r="BH126" s="193">
        <f>IF(N126="zníž. prenesená",J126,0)</f>
        <v>0</v>
      </c>
      <c r="BI126" s="193">
        <f>IF(N126="nulová",J126,0)</f>
        <v>0</v>
      </c>
      <c r="BJ126" s="18" t="s">
        <v>84</v>
      </c>
      <c r="BK126" s="193">
        <f>ROUND(I126*H126,2)</f>
        <v>0</v>
      </c>
      <c r="BL126" s="18" t="s">
        <v>90</v>
      </c>
      <c r="BM126" s="192" t="s">
        <v>209</v>
      </c>
    </row>
    <row r="127" s="2" customFormat="1" ht="24.15" customHeight="1">
      <c r="A127" s="37"/>
      <c r="B127" s="179"/>
      <c r="C127" s="180" t="s">
        <v>87</v>
      </c>
      <c r="D127" s="180" t="s">
        <v>128</v>
      </c>
      <c r="E127" s="181" t="s">
        <v>140</v>
      </c>
      <c r="F127" s="182" t="s">
        <v>141</v>
      </c>
      <c r="G127" s="183" t="s">
        <v>131</v>
      </c>
      <c r="H127" s="184">
        <v>428.75</v>
      </c>
      <c r="I127" s="185"/>
      <c r="J127" s="186">
        <f>ROUND(I127*H127,2)</f>
        <v>0</v>
      </c>
      <c r="K127" s="187"/>
      <c r="L127" s="38"/>
      <c r="M127" s="188" t="s">
        <v>1</v>
      </c>
      <c r="N127" s="189" t="s">
        <v>41</v>
      </c>
      <c r="O127" s="81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90</v>
      </c>
      <c r="AT127" s="192" t="s">
        <v>128</v>
      </c>
      <c r="AU127" s="192" t="s">
        <v>84</v>
      </c>
      <c r="AY127" s="18" t="s">
        <v>126</v>
      </c>
      <c r="BE127" s="193">
        <f>IF(N127="základná",J127,0)</f>
        <v>0</v>
      </c>
      <c r="BF127" s="193">
        <f>IF(N127="znížená",J127,0)</f>
        <v>0</v>
      </c>
      <c r="BG127" s="193">
        <f>IF(N127="zákl. prenesená",J127,0)</f>
        <v>0</v>
      </c>
      <c r="BH127" s="193">
        <f>IF(N127="zníž. prenesená",J127,0)</f>
        <v>0</v>
      </c>
      <c r="BI127" s="193">
        <f>IF(N127="nulová",J127,0)</f>
        <v>0</v>
      </c>
      <c r="BJ127" s="18" t="s">
        <v>84</v>
      </c>
      <c r="BK127" s="193">
        <f>ROUND(I127*H127,2)</f>
        <v>0</v>
      </c>
      <c r="BL127" s="18" t="s">
        <v>90</v>
      </c>
      <c r="BM127" s="192" t="s">
        <v>210</v>
      </c>
    </row>
    <row r="128" s="2" customFormat="1" ht="24.15" customHeight="1">
      <c r="A128" s="37"/>
      <c r="B128" s="179"/>
      <c r="C128" s="180" t="s">
        <v>90</v>
      </c>
      <c r="D128" s="180" t="s">
        <v>128</v>
      </c>
      <c r="E128" s="181" t="s">
        <v>143</v>
      </c>
      <c r="F128" s="182" t="s">
        <v>144</v>
      </c>
      <c r="G128" s="183" t="s">
        <v>131</v>
      </c>
      <c r="H128" s="184">
        <v>428.75</v>
      </c>
      <c r="I128" s="185"/>
      <c r="J128" s="186">
        <f>ROUND(I128*H128,2)</f>
        <v>0</v>
      </c>
      <c r="K128" s="187"/>
      <c r="L128" s="38"/>
      <c r="M128" s="188" t="s">
        <v>1</v>
      </c>
      <c r="N128" s="189" t="s">
        <v>41</v>
      </c>
      <c r="O128" s="81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2" t="s">
        <v>90</v>
      </c>
      <c r="AT128" s="192" t="s">
        <v>128</v>
      </c>
      <c r="AU128" s="192" t="s">
        <v>84</v>
      </c>
      <c r="AY128" s="18" t="s">
        <v>126</v>
      </c>
      <c r="BE128" s="193">
        <f>IF(N128="základná",J128,0)</f>
        <v>0</v>
      </c>
      <c r="BF128" s="193">
        <f>IF(N128="znížená",J128,0)</f>
        <v>0</v>
      </c>
      <c r="BG128" s="193">
        <f>IF(N128="zákl. prenesená",J128,0)</f>
        <v>0</v>
      </c>
      <c r="BH128" s="193">
        <f>IF(N128="zníž. prenesená",J128,0)</f>
        <v>0</v>
      </c>
      <c r="BI128" s="193">
        <f>IF(N128="nulová",J128,0)</f>
        <v>0</v>
      </c>
      <c r="BJ128" s="18" t="s">
        <v>84</v>
      </c>
      <c r="BK128" s="193">
        <f>ROUND(I128*H128,2)</f>
        <v>0</v>
      </c>
      <c r="BL128" s="18" t="s">
        <v>90</v>
      </c>
      <c r="BM128" s="192" t="s">
        <v>211</v>
      </c>
    </row>
    <row r="129" s="2" customFormat="1" ht="24.15" customHeight="1">
      <c r="A129" s="37"/>
      <c r="B129" s="179"/>
      <c r="C129" s="180" t="s">
        <v>93</v>
      </c>
      <c r="D129" s="180" t="s">
        <v>128</v>
      </c>
      <c r="E129" s="181" t="s">
        <v>197</v>
      </c>
      <c r="F129" s="182" t="s">
        <v>198</v>
      </c>
      <c r="G129" s="183" t="s">
        <v>193</v>
      </c>
      <c r="H129" s="184">
        <v>2572.5</v>
      </c>
      <c r="I129" s="185"/>
      <c r="J129" s="186">
        <f>ROUND(I129*H129,2)</f>
        <v>0</v>
      </c>
      <c r="K129" s="187"/>
      <c r="L129" s="38"/>
      <c r="M129" s="188" t="s">
        <v>1</v>
      </c>
      <c r="N129" s="189" t="s">
        <v>41</v>
      </c>
      <c r="O129" s="81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90</v>
      </c>
      <c r="AT129" s="192" t="s">
        <v>128</v>
      </c>
      <c r="AU129" s="192" t="s">
        <v>84</v>
      </c>
      <c r="AY129" s="18" t="s">
        <v>126</v>
      </c>
      <c r="BE129" s="193">
        <f>IF(N129="základná",J129,0)</f>
        <v>0</v>
      </c>
      <c r="BF129" s="193">
        <f>IF(N129="znížená",J129,0)</f>
        <v>0</v>
      </c>
      <c r="BG129" s="193">
        <f>IF(N129="zákl. prenesená",J129,0)</f>
        <v>0</v>
      </c>
      <c r="BH129" s="193">
        <f>IF(N129="zníž. prenesená",J129,0)</f>
        <v>0</v>
      </c>
      <c r="BI129" s="193">
        <f>IF(N129="nulová",J129,0)</f>
        <v>0</v>
      </c>
      <c r="BJ129" s="18" t="s">
        <v>84</v>
      </c>
      <c r="BK129" s="193">
        <f>ROUND(I129*H129,2)</f>
        <v>0</v>
      </c>
      <c r="BL129" s="18" t="s">
        <v>90</v>
      </c>
      <c r="BM129" s="192" t="s">
        <v>212</v>
      </c>
    </row>
    <row r="130" s="14" customFormat="1">
      <c r="A130" s="14"/>
      <c r="B130" s="202"/>
      <c r="C130" s="14"/>
      <c r="D130" s="195" t="s">
        <v>133</v>
      </c>
      <c r="E130" s="203" t="s">
        <v>1</v>
      </c>
      <c r="F130" s="204" t="s">
        <v>213</v>
      </c>
      <c r="G130" s="14"/>
      <c r="H130" s="205">
        <v>2572.5</v>
      </c>
      <c r="I130" s="206"/>
      <c r="J130" s="14"/>
      <c r="K130" s="14"/>
      <c r="L130" s="202"/>
      <c r="M130" s="207"/>
      <c r="N130" s="208"/>
      <c r="O130" s="208"/>
      <c r="P130" s="208"/>
      <c r="Q130" s="208"/>
      <c r="R130" s="208"/>
      <c r="S130" s="208"/>
      <c r="T130" s="209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03" t="s">
        <v>133</v>
      </c>
      <c r="AU130" s="203" t="s">
        <v>84</v>
      </c>
      <c r="AV130" s="14" t="s">
        <v>84</v>
      </c>
      <c r="AW130" s="14" t="s">
        <v>31</v>
      </c>
      <c r="AX130" s="14" t="s">
        <v>75</v>
      </c>
      <c r="AY130" s="203" t="s">
        <v>126</v>
      </c>
    </row>
    <row r="131" s="15" customFormat="1">
      <c r="A131" s="15"/>
      <c r="B131" s="210"/>
      <c r="C131" s="15"/>
      <c r="D131" s="195" t="s">
        <v>133</v>
      </c>
      <c r="E131" s="211" t="s">
        <v>1</v>
      </c>
      <c r="F131" s="212" t="s">
        <v>136</v>
      </c>
      <c r="G131" s="15"/>
      <c r="H131" s="213">
        <v>2572.5</v>
      </c>
      <c r="I131" s="214"/>
      <c r="J131" s="15"/>
      <c r="K131" s="15"/>
      <c r="L131" s="210"/>
      <c r="M131" s="215"/>
      <c r="N131" s="216"/>
      <c r="O131" s="216"/>
      <c r="P131" s="216"/>
      <c r="Q131" s="216"/>
      <c r="R131" s="216"/>
      <c r="S131" s="216"/>
      <c r="T131" s="217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11" t="s">
        <v>133</v>
      </c>
      <c r="AU131" s="211" t="s">
        <v>84</v>
      </c>
      <c r="AV131" s="15" t="s">
        <v>90</v>
      </c>
      <c r="AW131" s="15" t="s">
        <v>31</v>
      </c>
      <c r="AX131" s="15" t="s">
        <v>80</v>
      </c>
      <c r="AY131" s="211" t="s">
        <v>126</v>
      </c>
    </row>
    <row r="132" s="12" customFormat="1" ht="25.92" customHeight="1">
      <c r="A132" s="12"/>
      <c r="B132" s="166"/>
      <c r="C132" s="12"/>
      <c r="D132" s="167" t="s">
        <v>74</v>
      </c>
      <c r="E132" s="168" t="s">
        <v>162</v>
      </c>
      <c r="F132" s="168" t="s">
        <v>163</v>
      </c>
      <c r="G132" s="12"/>
      <c r="H132" s="12"/>
      <c r="I132" s="169"/>
      <c r="J132" s="170">
        <f>BK132</f>
        <v>0</v>
      </c>
      <c r="K132" s="12"/>
      <c r="L132" s="166"/>
      <c r="M132" s="171"/>
      <c r="N132" s="172"/>
      <c r="O132" s="172"/>
      <c r="P132" s="173">
        <f>P133</f>
        <v>0</v>
      </c>
      <c r="Q132" s="172"/>
      <c r="R132" s="173">
        <f>R133</f>
        <v>0</v>
      </c>
      <c r="S132" s="172"/>
      <c r="T132" s="174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7" t="s">
        <v>93</v>
      </c>
      <c r="AT132" s="175" t="s">
        <v>74</v>
      </c>
      <c r="AU132" s="175" t="s">
        <v>75</v>
      </c>
      <c r="AY132" s="167" t="s">
        <v>126</v>
      </c>
      <c r="BK132" s="176">
        <f>BK133</f>
        <v>0</v>
      </c>
    </row>
    <row r="133" s="2" customFormat="1" ht="16.5" customHeight="1">
      <c r="A133" s="37"/>
      <c r="B133" s="179"/>
      <c r="C133" s="180" t="s">
        <v>96</v>
      </c>
      <c r="D133" s="180" t="s">
        <v>128</v>
      </c>
      <c r="E133" s="181" t="s">
        <v>165</v>
      </c>
      <c r="F133" s="182" t="s">
        <v>166</v>
      </c>
      <c r="G133" s="183" t="s">
        <v>167</v>
      </c>
      <c r="H133" s="218"/>
      <c r="I133" s="185"/>
      <c r="J133" s="186">
        <f>ROUND(I133*H133,2)</f>
        <v>0</v>
      </c>
      <c r="K133" s="187"/>
      <c r="L133" s="38"/>
      <c r="M133" s="219" t="s">
        <v>1</v>
      </c>
      <c r="N133" s="220" t="s">
        <v>41</v>
      </c>
      <c r="O133" s="221"/>
      <c r="P133" s="222">
        <f>O133*H133</f>
        <v>0</v>
      </c>
      <c r="Q133" s="222">
        <v>0</v>
      </c>
      <c r="R133" s="222">
        <f>Q133*H133</f>
        <v>0</v>
      </c>
      <c r="S133" s="222">
        <v>0</v>
      </c>
      <c r="T133" s="223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168</v>
      </c>
      <c r="AT133" s="192" t="s">
        <v>128</v>
      </c>
      <c r="AU133" s="192" t="s">
        <v>80</v>
      </c>
      <c r="AY133" s="18" t="s">
        <v>126</v>
      </c>
      <c r="BE133" s="193">
        <f>IF(N133="základná",J133,0)</f>
        <v>0</v>
      </c>
      <c r="BF133" s="193">
        <f>IF(N133="znížená",J133,0)</f>
        <v>0</v>
      </c>
      <c r="BG133" s="193">
        <f>IF(N133="zákl. prenesená",J133,0)</f>
        <v>0</v>
      </c>
      <c r="BH133" s="193">
        <f>IF(N133="zníž. prenesená",J133,0)</f>
        <v>0</v>
      </c>
      <c r="BI133" s="193">
        <f>IF(N133="nulová",J133,0)</f>
        <v>0</v>
      </c>
      <c r="BJ133" s="18" t="s">
        <v>84</v>
      </c>
      <c r="BK133" s="193">
        <f>ROUND(I133*H133,2)</f>
        <v>0</v>
      </c>
      <c r="BL133" s="18" t="s">
        <v>168</v>
      </c>
      <c r="BM133" s="192" t="s">
        <v>214</v>
      </c>
    </row>
    <row r="134" s="2" customFormat="1" ht="6.96" customHeight="1">
      <c r="A134" s="37"/>
      <c r="B134" s="64"/>
      <c r="C134" s="65"/>
      <c r="D134" s="65"/>
      <c r="E134" s="65"/>
      <c r="F134" s="65"/>
      <c r="G134" s="65"/>
      <c r="H134" s="65"/>
      <c r="I134" s="65"/>
      <c r="J134" s="65"/>
      <c r="K134" s="65"/>
      <c r="L134" s="38"/>
      <c r="M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</sheetData>
  <autoFilter ref="C118:K133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99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Opatrenia na zlepšenie zadržiavania vody na pozemkoch SLPS Rudina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100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215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4. 12. 2023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35</v>
      </c>
      <c r="E30" s="37"/>
      <c r="F30" s="37"/>
      <c r="G30" s="37"/>
      <c r="H30" s="37"/>
      <c r="I30" s="37"/>
      <c r="J30" s="100">
        <f>ROUND(J122,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39</v>
      </c>
      <c r="E33" s="44" t="s">
        <v>40</v>
      </c>
      <c r="F33" s="131">
        <f>ROUND((SUM(BE122:BE172)),  2)</f>
        <v>0</v>
      </c>
      <c r="G33" s="132"/>
      <c r="H33" s="132"/>
      <c r="I33" s="133">
        <v>0.20000000000000001</v>
      </c>
      <c r="J33" s="131">
        <f>ROUND(((SUM(BE122:BE172))*I33),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41</v>
      </c>
      <c r="F34" s="131">
        <f>ROUND((SUM(BF122:BF172)),  2)</f>
        <v>0</v>
      </c>
      <c r="G34" s="132"/>
      <c r="H34" s="132"/>
      <c r="I34" s="133">
        <v>0.20000000000000001</v>
      </c>
      <c r="J34" s="131">
        <f>ROUND(((SUM(BF122:BF172))*I34),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34">
        <f>ROUND((SUM(BG122:BG172)),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34">
        <f>ROUND((SUM(BH122:BH172)),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44</v>
      </c>
      <c r="F37" s="131">
        <f>ROUND((SUM(BI122:BI172)),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45</v>
      </c>
      <c r="E39" s="85"/>
      <c r="F39" s="85"/>
      <c r="G39" s="138" t="s">
        <v>46</v>
      </c>
      <c r="H39" s="139" t="s">
        <v>47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2" t="s">
        <v>51</v>
      </c>
      <c r="G61" s="62" t="s">
        <v>50</v>
      </c>
      <c r="H61" s="40"/>
      <c r="I61" s="40"/>
      <c r="J61" s="143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2" t="s">
        <v>51</v>
      </c>
      <c r="G76" s="62" t="s">
        <v>50</v>
      </c>
      <c r="H76" s="40"/>
      <c r="I76" s="40"/>
      <c r="J76" s="143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Opatrenia na zlepšenie zadržiavania vody na pozemkoch SLPS Rudina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5 - Priepust cez cestu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 xml:space="preserve">Rudina </v>
      </c>
      <c r="G89" s="37"/>
      <c r="H89" s="37"/>
      <c r="I89" s="31" t="s">
        <v>21</v>
      </c>
      <c r="J89" s="73" t="str">
        <f>IF(J12="","",J12)</f>
        <v>4. 12. 2023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SLPS Rudina</v>
      </c>
      <c r="G91" s="37"/>
      <c r="H91" s="37"/>
      <c r="I91" s="31" t="s">
        <v>29</v>
      </c>
      <c r="J91" s="35" t="str">
        <f>E21</f>
        <v>Ing.arch.Stanislav Sýkora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Stanislav Hlubina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103</v>
      </c>
      <c r="D94" s="136"/>
      <c r="E94" s="136"/>
      <c r="F94" s="136"/>
      <c r="G94" s="136"/>
      <c r="H94" s="136"/>
      <c r="I94" s="136"/>
      <c r="J94" s="145" t="s">
        <v>104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105</v>
      </c>
      <c r="D96" s="37"/>
      <c r="E96" s="37"/>
      <c r="F96" s="37"/>
      <c r="G96" s="37"/>
      <c r="H96" s="37"/>
      <c r="I96" s="37"/>
      <c r="J96" s="100">
        <f>J122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106</v>
      </c>
    </row>
    <row r="97" s="9" customFormat="1" ht="24.96" customHeight="1">
      <c r="A97" s="9"/>
      <c r="B97" s="147"/>
      <c r="C97" s="9"/>
      <c r="D97" s="148" t="s">
        <v>107</v>
      </c>
      <c r="E97" s="149"/>
      <c r="F97" s="149"/>
      <c r="G97" s="149"/>
      <c r="H97" s="149"/>
      <c r="I97" s="149"/>
      <c r="J97" s="150">
        <f>J123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108</v>
      </c>
      <c r="E98" s="153"/>
      <c r="F98" s="153"/>
      <c r="G98" s="153"/>
      <c r="H98" s="153"/>
      <c r="I98" s="153"/>
      <c r="J98" s="154">
        <f>J124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1"/>
      <c r="C99" s="10"/>
      <c r="D99" s="152" t="s">
        <v>109</v>
      </c>
      <c r="E99" s="153"/>
      <c r="F99" s="153"/>
      <c r="G99" s="153"/>
      <c r="H99" s="153"/>
      <c r="I99" s="153"/>
      <c r="J99" s="154">
        <f>J151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1"/>
      <c r="C100" s="10"/>
      <c r="D100" s="152" t="s">
        <v>216</v>
      </c>
      <c r="E100" s="153"/>
      <c r="F100" s="153"/>
      <c r="G100" s="153"/>
      <c r="H100" s="153"/>
      <c r="I100" s="153"/>
      <c r="J100" s="154">
        <f>J155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217</v>
      </c>
      <c r="E101" s="153"/>
      <c r="F101" s="153"/>
      <c r="G101" s="153"/>
      <c r="H101" s="153"/>
      <c r="I101" s="153"/>
      <c r="J101" s="154">
        <f>J160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110</v>
      </c>
      <c r="E102" s="153"/>
      <c r="F102" s="153"/>
      <c r="G102" s="153"/>
      <c r="H102" s="153"/>
      <c r="I102" s="153"/>
      <c r="J102" s="154">
        <f>J170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9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4"/>
      <c r="C104" s="65"/>
      <c r="D104" s="65"/>
      <c r="E104" s="65"/>
      <c r="F104" s="65"/>
      <c r="G104" s="65"/>
      <c r="H104" s="65"/>
      <c r="I104" s="65"/>
      <c r="J104" s="65"/>
      <c r="K104" s="65"/>
      <c r="L104" s="5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59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112</v>
      </c>
      <c r="D109" s="37"/>
      <c r="E109" s="37"/>
      <c r="F109" s="37"/>
      <c r="G109" s="37"/>
      <c r="H109" s="37"/>
      <c r="I109" s="37"/>
      <c r="J109" s="37"/>
      <c r="K109" s="3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15</v>
      </c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6.25" customHeight="1">
      <c r="A112" s="37"/>
      <c r="B112" s="38"/>
      <c r="C112" s="37"/>
      <c r="D112" s="37"/>
      <c r="E112" s="125" t="str">
        <f>E7</f>
        <v>Opatrenia na zlepšenie zadržiavania vody na pozemkoch SLPS Rudina</v>
      </c>
      <c r="F112" s="31"/>
      <c r="G112" s="31"/>
      <c r="H112" s="31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100</v>
      </c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71" t="str">
        <f>E9</f>
        <v>5 - Priepust cez cestu</v>
      </c>
      <c r="F114" s="37"/>
      <c r="G114" s="37"/>
      <c r="H114" s="37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19</v>
      </c>
      <c r="D116" s="37"/>
      <c r="E116" s="37"/>
      <c r="F116" s="26" t="str">
        <f>F12</f>
        <v xml:space="preserve">Rudina </v>
      </c>
      <c r="G116" s="37"/>
      <c r="H116" s="37"/>
      <c r="I116" s="31" t="s">
        <v>21</v>
      </c>
      <c r="J116" s="73" t="str">
        <f>IF(J12="","",J12)</f>
        <v>4. 12. 2023</v>
      </c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5.65" customHeight="1">
      <c r="A118" s="37"/>
      <c r="B118" s="38"/>
      <c r="C118" s="31" t="s">
        <v>23</v>
      </c>
      <c r="D118" s="37"/>
      <c r="E118" s="37"/>
      <c r="F118" s="26" t="str">
        <f>E15</f>
        <v>SLPS Rudina</v>
      </c>
      <c r="G118" s="37"/>
      <c r="H118" s="37"/>
      <c r="I118" s="31" t="s">
        <v>29</v>
      </c>
      <c r="J118" s="35" t="str">
        <f>E21</f>
        <v>Ing.arch.Stanislav Sýkora</v>
      </c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27</v>
      </c>
      <c r="D119" s="37"/>
      <c r="E119" s="37"/>
      <c r="F119" s="26" t="str">
        <f>IF(E18="","",E18)</f>
        <v>Vyplň údaj</v>
      </c>
      <c r="G119" s="37"/>
      <c r="H119" s="37"/>
      <c r="I119" s="31" t="s">
        <v>32</v>
      </c>
      <c r="J119" s="35" t="str">
        <f>E24</f>
        <v>Stanislav Hlubina</v>
      </c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55"/>
      <c r="B121" s="156"/>
      <c r="C121" s="157" t="s">
        <v>113</v>
      </c>
      <c r="D121" s="158" t="s">
        <v>60</v>
      </c>
      <c r="E121" s="158" t="s">
        <v>56</v>
      </c>
      <c r="F121" s="158" t="s">
        <v>57</v>
      </c>
      <c r="G121" s="158" t="s">
        <v>114</v>
      </c>
      <c r="H121" s="158" t="s">
        <v>115</v>
      </c>
      <c r="I121" s="158" t="s">
        <v>116</v>
      </c>
      <c r="J121" s="159" t="s">
        <v>104</v>
      </c>
      <c r="K121" s="160" t="s">
        <v>117</v>
      </c>
      <c r="L121" s="161"/>
      <c r="M121" s="90" t="s">
        <v>1</v>
      </c>
      <c r="N121" s="91" t="s">
        <v>39</v>
      </c>
      <c r="O121" s="91" t="s">
        <v>118</v>
      </c>
      <c r="P121" s="91" t="s">
        <v>119</v>
      </c>
      <c r="Q121" s="91" t="s">
        <v>120</v>
      </c>
      <c r="R121" s="91" t="s">
        <v>121</v>
      </c>
      <c r="S121" s="91" t="s">
        <v>122</v>
      </c>
      <c r="T121" s="92" t="s">
        <v>123</v>
      </c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</row>
    <row r="122" s="2" customFormat="1" ht="22.8" customHeight="1">
      <c r="A122" s="37"/>
      <c r="B122" s="38"/>
      <c r="C122" s="97" t="s">
        <v>105</v>
      </c>
      <c r="D122" s="37"/>
      <c r="E122" s="37"/>
      <c r="F122" s="37"/>
      <c r="G122" s="37"/>
      <c r="H122" s="37"/>
      <c r="I122" s="37"/>
      <c r="J122" s="162">
        <f>BK122</f>
        <v>0</v>
      </c>
      <c r="K122" s="37"/>
      <c r="L122" s="38"/>
      <c r="M122" s="93"/>
      <c r="N122" s="77"/>
      <c r="O122" s="94"/>
      <c r="P122" s="163">
        <f>P123</f>
        <v>0</v>
      </c>
      <c r="Q122" s="94"/>
      <c r="R122" s="163">
        <f>R123</f>
        <v>46.370552000000004</v>
      </c>
      <c r="S122" s="94"/>
      <c r="T122" s="164">
        <f>T123</f>
        <v>0.186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74</v>
      </c>
      <c r="AU122" s="18" t="s">
        <v>106</v>
      </c>
      <c r="BK122" s="165">
        <f>BK123</f>
        <v>0</v>
      </c>
    </row>
    <row r="123" s="12" customFormat="1" ht="25.92" customHeight="1">
      <c r="A123" s="12"/>
      <c r="B123" s="166"/>
      <c r="C123" s="12"/>
      <c r="D123" s="167" t="s">
        <v>74</v>
      </c>
      <c r="E123" s="168" t="s">
        <v>124</v>
      </c>
      <c r="F123" s="168" t="s">
        <v>125</v>
      </c>
      <c r="G123" s="12"/>
      <c r="H123" s="12"/>
      <c r="I123" s="169"/>
      <c r="J123" s="170">
        <f>BK123</f>
        <v>0</v>
      </c>
      <c r="K123" s="12"/>
      <c r="L123" s="166"/>
      <c r="M123" s="171"/>
      <c r="N123" s="172"/>
      <c r="O123" s="172"/>
      <c r="P123" s="173">
        <f>P124+P151+P155+P160+P170</f>
        <v>0</v>
      </c>
      <c r="Q123" s="172"/>
      <c r="R123" s="173">
        <f>R124+R151+R155+R160+R170</f>
        <v>46.370552000000004</v>
      </c>
      <c r="S123" s="172"/>
      <c r="T123" s="174">
        <f>T124+T151+T155+T160+T170</f>
        <v>0.186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7" t="s">
        <v>80</v>
      </c>
      <c r="AT123" s="175" t="s">
        <v>74</v>
      </c>
      <c r="AU123" s="175" t="s">
        <v>75</v>
      </c>
      <c r="AY123" s="167" t="s">
        <v>126</v>
      </c>
      <c r="BK123" s="176">
        <f>BK124+BK151+BK155+BK160+BK170</f>
        <v>0</v>
      </c>
    </row>
    <row r="124" s="12" customFormat="1" ht="22.8" customHeight="1">
      <c r="A124" s="12"/>
      <c r="B124" s="166"/>
      <c r="C124" s="12"/>
      <c r="D124" s="167" t="s">
        <v>74</v>
      </c>
      <c r="E124" s="177" t="s">
        <v>80</v>
      </c>
      <c r="F124" s="177" t="s">
        <v>127</v>
      </c>
      <c r="G124" s="12"/>
      <c r="H124" s="12"/>
      <c r="I124" s="169"/>
      <c r="J124" s="178">
        <f>BK124</f>
        <v>0</v>
      </c>
      <c r="K124" s="12"/>
      <c r="L124" s="166"/>
      <c r="M124" s="171"/>
      <c r="N124" s="172"/>
      <c r="O124" s="172"/>
      <c r="P124" s="173">
        <f>SUM(P125:P150)</f>
        <v>0</v>
      </c>
      <c r="Q124" s="172"/>
      <c r="R124" s="173">
        <f>SUM(R125:R150)</f>
        <v>11.672000000000001</v>
      </c>
      <c r="S124" s="172"/>
      <c r="T124" s="174">
        <f>SUM(T125:T150)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7" t="s">
        <v>80</v>
      </c>
      <c r="AT124" s="175" t="s">
        <v>74</v>
      </c>
      <c r="AU124" s="175" t="s">
        <v>80</v>
      </c>
      <c r="AY124" s="167" t="s">
        <v>126</v>
      </c>
      <c r="BK124" s="176">
        <f>SUM(BK125:BK150)</f>
        <v>0</v>
      </c>
    </row>
    <row r="125" s="2" customFormat="1" ht="21.75" customHeight="1">
      <c r="A125" s="37"/>
      <c r="B125" s="179"/>
      <c r="C125" s="180" t="s">
        <v>218</v>
      </c>
      <c r="D125" s="180" t="s">
        <v>128</v>
      </c>
      <c r="E125" s="181" t="s">
        <v>171</v>
      </c>
      <c r="F125" s="182" t="s">
        <v>172</v>
      </c>
      <c r="G125" s="183" t="s">
        <v>131</v>
      </c>
      <c r="H125" s="184">
        <v>6</v>
      </c>
      <c r="I125" s="185"/>
      <c r="J125" s="186">
        <f>ROUND(I125*H125,2)</f>
        <v>0</v>
      </c>
      <c r="K125" s="187"/>
      <c r="L125" s="38"/>
      <c r="M125" s="188" t="s">
        <v>1</v>
      </c>
      <c r="N125" s="189" t="s">
        <v>41</v>
      </c>
      <c r="O125" s="81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90</v>
      </c>
      <c r="AT125" s="192" t="s">
        <v>128</v>
      </c>
      <c r="AU125" s="192" t="s">
        <v>84</v>
      </c>
      <c r="AY125" s="18" t="s">
        <v>126</v>
      </c>
      <c r="BE125" s="193">
        <f>IF(N125="základná",J125,0)</f>
        <v>0</v>
      </c>
      <c r="BF125" s="193">
        <f>IF(N125="znížená",J125,0)</f>
        <v>0</v>
      </c>
      <c r="BG125" s="193">
        <f>IF(N125="zákl. prenesená",J125,0)</f>
        <v>0</v>
      </c>
      <c r="BH125" s="193">
        <f>IF(N125="zníž. prenesená",J125,0)</f>
        <v>0</v>
      </c>
      <c r="BI125" s="193">
        <f>IF(N125="nulová",J125,0)</f>
        <v>0</v>
      </c>
      <c r="BJ125" s="18" t="s">
        <v>84</v>
      </c>
      <c r="BK125" s="193">
        <f>ROUND(I125*H125,2)</f>
        <v>0</v>
      </c>
      <c r="BL125" s="18" t="s">
        <v>90</v>
      </c>
      <c r="BM125" s="192" t="s">
        <v>219</v>
      </c>
    </row>
    <row r="126" s="13" customFormat="1">
      <c r="A126" s="13"/>
      <c r="B126" s="194"/>
      <c r="C126" s="13"/>
      <c r="D126" s="195" t="s">
        <v>133</v>
      </c>
      <c r="E126" s="196" t="s">
        <v>1</v>
      </c>
      <c r="F126" s="197" t="s">
        <v>220</v>
      </c>
      <c r="G126" s="13"/>
      <c r="H126" s="196" t="s">
        <v>1</v>
      </c>
      <c r="I126" s="198"/>
      <c r="J126" s="13"/>
      <c r="K126" s="13"/>
      <c r="L126" s="194"/>
      <c r="M126" s="199"/>
      <c r="N126" s="200"/>
      <c r="O126" s="200"/>
      <c r="P126" s="200"/>
      <c r="Q126" s="200"/>
      <c r="R126" s="200"/>
      <c r="S126" s="200"/>
      <c r="T126" s="201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96" t="s">
        <v>133</v>
      </c>
      <c r="AU126" s="196" t="s">
        <v>84</v>
      </c>
      <c r="AV126" s="13" t="s">
        <v>80</v>
      </c>
      <c r="AW126" s="13" t="s">
        <v>31</v>
      </c>
      <c r="AX126" s="13" t="s">
        <v>75</v>
      </c>
      <c r="AY126" s="196" t="s">
        <v>126</v>
      </c>
    </row>
    <row r="127" s="14" customFormat="1">
      <c r="A127" s="14"/>
      <c r="B127" s="202"/>
      <c r="C127" s="14"/>
      <c r="D127" s="195" t="s">
        <v>133</v>
      </c>
      <c r="E127" s="203" t="s">
        <v>1</v>
      </c>
      <c r="F127" s="204" t="s">
        <v>221</v>
      </c>
      <c r="G127" s="14"/>
      <c r="H127" s="205">
        <v>6</v>
      </c>
      <c r="I127" s="206"/>
      <c r="J127" s="14"/>
      <c r="K127" s="14"/>
      <c r="L127" s="202"/>
      <c r="M127" s="207"/>
      <c r="N127" s="208"/>
      <c r="O127" s="208"/>
      <c r="P127" s="208"/>
      <c r="Q127" s="208"/>
      <c r="R127" s="208"/>
      <c r="S127" s="208"/>
      <c r="T127" s="209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03" t="s">
        <v>133</v>
      </c>
      <c r="AU127" s="203" t="s">
        <v>84</v>
      </c>
      <c r="AV127" s="14" t="s">
        <v>84</v>
      </c>
      <c r="AW127" s="14" t="s">
        <v>31</v>
      </c>
      <c r="AX127" s="14" t="s">
        <v>75</v>
      </c>
      <c r="AY127" s="203" t="s">
        <v>126</v>
      </c>
    </row>
    <row r="128" s="15" customFormat="1">
      <c r="A128" s="15"/>
      <c r="B128" s="210"/>
      <c r="C128" s="15"/>
      <c r="D128" s="195" t="s">
        <v>133</v>
      </c>
      <c r="E128" s="211" t="s">
        <v>1</v>
      </c>
      <c r="F128" s="212" t="s">
        <v>136</v>
      </c>
      <c r="G128" s="15"/>
      <c r="H128" s="213">
        <v>6</v>
      </c>
      <c r="I128" s="214"/>
      <c r="J128" s="15"/>
      <c r="K128" s="15"/>
      <c r="L128" s="210"/>
      <c r="M128" s="215"/>
      <c r="N128" s="216"/>
      <c r="O128" s="216"/>
      <c r="P128" s="216"/>
      <c r="Q128" s="216"/>
      <c r="R128" s="216"/>
      <c r="S128" s="216"/>
      <c r="T128" s="217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11" t="s">
        <v>133</v>
      </c>
      <c r="AU128" s="211" t="s">
        <v>84</v>
      </c>
      <c r="AV128" s="15" t="s">
        <v>90</v>
      </c>
      <c r="AW128" s="15" t="s">
        <v>31</v>
      </c>
      <c r="AX128" s="15" t="s">
        <v>80</v>
      </c>
      <c r="AY128" s="211" t="s">
        <v>126</v>
      </c>
    </row>
    <row r="129" s="2" customFormat="1" ht="21.75" customHeight="1">
      <c r="A129" s="37"/>
      <c r="B129" s="179"/>
      <c r="C129" s="180" t="s">
        <v>80</v>
      </c>
      <c r="D129" s="180" t="s">
        <v>128</v>
      </c>
      <c r="E129" s="181" t="s">
        <v>202</v>
      </c>
      <c r="F129" s="182" t="s">
        <v>203</v>
      </c>
      <c r="G129" s="183" t="s">
        <v>131</v>
      </c>
      <c r="H129" s="184">
        <v>17.280000000000001</v>
      </c>
      <c r="I129" s="185"/>
      <c r="J129" s="186">
        <f>ROUND(I129*H129,2)</f>
        <v>0</v>
      </c>
      <c r="K129" s="187"/>
      <c r="L129" s="38"/>
      <c r="M129" s="188" t="s">
        <v>1</v>
      </c>
      <c r="N129" s="189" t="s">
        <v>41</v>
      </c>
      <c r="O129" s="81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90</v>
      </c>
      <c r="AT129" s="192" t="s">
        <v>128</v>
      </c>
      <c r="AU129" s="192" t="s">
        <v>84</v>
      </c>
      <c r="AY129" s="18" t="s">
        <v>126</v>
      </c>
      <c r="BE129" s="193">
        <f>IF(N129="základná",J129,0)</f>
        <v>0</v>
      </c>
      <c r="BF129" s="193">
        <f>IF(N129="znížená",J129,0)</f>
        <v>0</v>
      </c>
      <c r="BG129" s="193">
        <f>IF(N129="zákl. prenesená",J129,0)</f>
        <v>0</v>
      </c>
      <c r="BH129" s="193">
        <f>IF(N129="zníž. prenesená",J129,0)</f>
        <v>0</v>
      </c>
      <c r="BI129" s="193">
        <f>IF(N129="nulová",J129,0)</f>
        <v>0</v>
      </c>
      <c r="BJ129" s="18" t="s">
        <v>84</v>
      </c>
      <c r="BK129" s="193">
        <f>ROUND(I129*H129,2)</f>
        <v>0</v>
      </c>
      <c r="BL129" s="18" t="s">
        <v>90</v>
      </c>
      <c r="BM129" s="192" t="s">
        <v>222</v>
      </c>
    </row>
    <row r="130" s="13" customFormat="1">
      <c r="A130" s="13"/>
      <c r="B130" s="194"/>
      <c r="C130" s="13"/>
      <c r="D130" s="195" t="s">
        <v>133</v>
      </c>
      <c r="E130" s="196" t="s">
        <v>1</v>
      </c>
      <c r="F130" s="197" t="s">
        <v>223</v>
      </c>
      <c r="G130" s="13"/>
      <c r="H130" s="196" t="s">
        <v>1</v>
      </c>
      <c r="I130" s="198"/>
      <c r="J130" s="13"/>
      <c r="K130" s="13"/>
      <c r="L130" s="194"/>
      <c r="M130" s="199"/>
      <c r="N130" s="200"/>
      <c r="O130" s="200"/>
      <c r="P130" s="200"/>
      <c r="Q130" s="200"/>
      <c r="R130" s="200"/>
      <c r="S130" s="200"/>
      <c r="T130" s="20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96" t="s">
        <v>133</v>
      </c>
      <c r="AU130" s="196" t="s">
        <v>84</v>
      </c>
      <c r="AV130" s="13" t="s">
        <v>80</v>
      </c>
      <c r="AW130" s="13" t="s">
        <v>31</v>
      </c>
      <c r="AX130" s="13" t="s">
        <v>75</v>
      </c>
      <c r="AY130" s="196" t="s">
        <v>126</v>
      </c>
    </row>
    <row r="131" s="14" customFormat="1">
      <c r="A131" s="14"/>
      <c r="B131" s="202"/>
      <c r="C131" s="14"/>
      <c r="D131" s="195" t="s">
        <v>133</v>
      </c>
      <c r="E131" s="203" t="s">
        <v>1</v>
      </c>
      <c r="F131" s="204" t="s">
        <v>224</v>
      </c>
      <c r="G131" s="14"/>
      <c r="H131" s="205">
        <v>17.280000000000001</v>
      </c>
      <c r="I131" s="206"/>
      <c r="J131" s="14"/>
      <c r="K131" s="14"/>
      <c r="L131" s="202"/>
      <c r="M131" s="207"/>
      <c r="N131" s="208"/>
      <c r="O131" s="208"/>
      <c r="P131" s="208"/>
      <c r="Q131" s="208"/>
      <c r="R131" s="208"/>
      <c r="S131" s="208"/>
      <c r="T131" s="209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03" t="s">
        <v>133</v>
      </c>
      <c r="AU131" s="203" t="s">
        <v>84</v>
      </c>
      <c r="AV131" s="14" t="s">
        <v>84</v>
      </c>
      <c r="AW131" s="14" t="s">
        <v>31</v>
      </c>
      <c r="AX131" s="14" t="s">
        <v>75</v>
      </c>
      <c r="AY131" s="203" t="s">
        <v>126</v>
      </c>
    </row>
    <row r="132" s="15" customFormat="1">
      <c r="A132" s="15"/>
      <c r="B132" s="210"/>
      <c r="C132" s="15"/>
      <c r="D132" s="195" t="s">
        <v>133</v>
      </c>
      <c r="E132" s="211" t="s">
        <v>1</v>
      </c>
      <c r="F132" s="212" t="s">
        <v>136</v>
      </c>
      <c r="G132" s="15"/>
      <c r="H132" s="213">
        <v>17.280000000000001</v>
      </c>
      <c r="I132" s="214"/>
      <c r="J132" s="15"/>
      <c r="K132" s="15"/>
      <c r="L132" s="210"/>
      <c r="M132" s="215"/>
      <c r="N132" s="216"/>
      <c r="O132" s="216"/>
      <c r="P132" s="216"/>
      <c r="Q132" s="216"/>
      <c r="R132" s="216"/>
      <c r="S132" s="216"/>
      <c r="T132" s="217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11" t="s">
        <v>133</v>
      </c>
      <c r="AU132" s="211" t="s">
        <v>84</v>
      </c>
      <c r="AV132" s="15" t="s">
        <v>90</v>
      </c>
      <c r="AW132" s="15" t="s">
        <v>31</v>
      </c>
      <c r="AX132" s="15" t="s">
        <v>80</v>
      </c>
      <c r="AY132" s="211" t="s">
        <v>126</v>
      </c>
    </row>
    <row r="133" s="2" customFormat="1" ht="33" customHeight="1">
      <c r="A133" s="37"/>
      <c r="B133" s="179"/>
      <c r="C133" s="180" t="s">
        <v>84</v>
      </c>
      <c r="D133" s="180" t="s">
        <v>128</v>
      </c>
      <c r="E133" s="181" t="s">
        <v>207</v>
      </c>
      <c r="F133" s="182" t="s">
        <v>208</v>
      </c>
      <c r="G133" s="183" t="s">
        <v>131</v>
      </c>
      <c r="H133" s="184">
        <v>16.800000000000001</v>
      </c>
      <c r="I133" s="185"/>
      <c r="J133" s="186">
        <f>ROUND(I133*H133,2)</f>
        <v>0</v>
      </c>
      <c r="K133" s="187"/>
      <c r="L133" s="38"/>
      <c r="M133" s="188" t="s">
        <v>1</v>
      </c>
      <c r="N133" s="189" t="s">
        <v>41</v>
      </c>
      <c r="O133" s="81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90</v>
      </c>
      <c r="AT133" s="192" t="s">
        <v>128</v>
      </c>
      <c r="AU133" s="192" t="s">
        <v>84</v>
      </c>
      <c r="AY133" s="18" t="s">
        <v>126</v>
      </c>
      <c r="BE133" s="193">
        <f>IF(N133="základná",J133,0)</f>
        <v>0</v>
      </c>
      <c r="BF133" s="193">
        <f>IF(N133="znížená",J133,0)</f>
        <v>0</v>
      </c>
      <c r="BG133" s="193">
        <f>IF(N133="zákl. prenesená",J133,0)</f>
        <v>0</v>
      </c>
      <c r="BH133" s="193">
        <f>IF(N133="zníž. prenesená",J133,0)</f>
        <v>0</v>
      </c>
      <c r="BI133" s="193">
        <f>IF(N133="nulová",J133,0)</f>
        <v>0</v>
      </c>
      <c r="BJ133" s="18" t="s">
        <v>84</v>
      </c>
      <c r="BK133" s="193">
        <f>ROUND(I133*H133,2)</f>
        <v>0</v>
      </c>
      <c r="BL133" s="18" t="s">
        <v>90</v>
      </c>
      <c r="BM133" s="192" t="s">
        <v>225</v>
      </c>
    </row>
    <row r="134" s="14" customFormat="1">
      <c r="A134" s="14"/>
      <c r="B134" s="202"/>
      <c r="C134" s="14"/>
      <c r="D134" s="195" t="s">
        <v>133</v>
      </c>
      <c r="E134" s="203" t="s">
        <v>1</v>
      </c>
      <c r="F134" s="204" t="s">
        <v>226</v>
      </c>
      <c r="G134" s="14"/>
      <c r="H134" s="205">
        <v>16.800000000000001</v>
      </c>
      <c r="I134" s="206"/>
      <c r="J134" s="14"/>
      <c r="K134" s="14"/>
      <c r="L134" s="202"/>
      <c r="M134" s="207"/>
      <c r="N134" s="208"/>
      <c r="O134" s="208"/>
      <c r="P134" s="208"/>
      <c r="Q134" s="208"/>
      <c r="R134" s="208"/>
      <c r="S134" s="208"/>
      <c r="T134" s="209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03" t="s">
        <v>133</v>
      </c>
      <c r="AU134" s="203" t="s">
        <v>84</v>
      </c>
      <c r="AV134" s="14" t="s">
        <v>84</v>
      </c>
      <c r="AW134" s="14" t="s">
        <v>31</v>
      </c>
      <c r="AX134" s="14" t="s">
        <v>75</v>
      </c>
      <c r="AY134" s="203" t="s">
        <v>126</v>
      </c>
    </row>
    <row r="135" s="15" customFormat="1">
      <c r="A135" s="15"/>
      <c r="B135" s="210"/>
      <c r="C135" s="15"/>
      <c r="D135" s="195" t="s">
        <v>133</v>
      </c>
      <c r="E135" s="211" t="s">
        <v>1</v>
      </c>
      <c r="F135" s="212" t="s">
        <v>136</v>
      </c>
      <c r="G135" s="15"/>
      <c r="H135" s="213">
        <v>16.800000000000001</v>
      </c>
      <c r="I135" s="214"/>
      <c r="J135" s="15"/>
      <c r="K135" s="15"/>
      <c r="L135" s="210"/>
      <c r="M135" s="215"/>
      <c r="N135" s="216"/>
      <c r="O135" s="216"/>
      <c r="P135" s="216"/>
      <c r="Q135" s="216"/>
      <c r="R135" s="216"/>
      <c r="S135" s="216"/>
      <c r="T135" s="217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11" t="s">
        <v>133</v>
      </c>
      <c r="AU135" s="211" t="s">
        <v>84</v>
      </c>
      <c r="AV135" s="15" t="s">
        <v>90</v>
      </c>
      <c r="AW135" s="15" t="s">
        <v>31</v>
      </c>
      <c r="AX135" s="15" t="s">
        <v>80</v>
      </c>
      <c r="AY135" s="211" t="s">
        <v>126</v>
      </c>
    </row>
    <row r="136" s="2" customFormat="1" ht="24.15" customHeight="1">
      <c r="A136" s="37"/>
      <c r="B136" s="179"/>
      <c r="C136" s="180" t="s">
        <v>87</v>
      </c>
      <c r="D136" s="180" t="s">
        <v>128</v>
      </c>
      <c r="E136" s="181" t="s">
        <v>140</v>
      </c>
      <c r="F136" s="182" t="s">
        <v>141</v>
      </c>
      <c r="G136" s="183" t="s">
        <v>131</v>
      </c>
      <c r="H136" s="184">
        <v>16.800000000000001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41</v>
      </c>
      <c r="O136" s="81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90</v>
      </c>
      <c r="AT136" s="192" t="s">
        <v>128</v>
      </c>
      <c r="AU136" s="192" t="s">
        <v>84</v>
      </c>
      <c r="AY136" s="18" t="s">
        <v>126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84</v>
      </c>
      <c r="BK136" s="193">
        <f>ROUND(I136*H136,2)</f>
        <v>0</v>
      </c>
      <c r="BL136" s="18" t="s">
        <v>90</v>
      </c>
      <c r="BM136" s="192" t="s">
        <v>227</v>
      </c>
    </row>
    <row r="137" s="2" customFormat="1" ht="24.15" customHeight="1">
      <c r="A137" s="37"/>
      <c r="B137" s="179"/>
      <c r="C137" s="180" t="s">
        <v>90</v>
      </c>
      <c r="D137" s="180" t="s">
        <v>128</v>
      </c>
      <c r="E137" s="181" t="s">
        <v>143</v>
      </c>
      <c r="F137" s="182" t="s">
        <v>144</v>
      </c>
      <c r="G137" s="183" t="s">
        <v>131</v>
      </c>
      <c r="H137" s="184">
        <v>16.800000000000001</v>
      </c>
      <c r="I137" s="185"/>
      <c r="J137" s="186">
        <f>ROUND(I137*H137,2)</f>
        <v>0</v>
      </c>
      <c r="K137" s="187"/>
      <c r="L137" s="38"/>
      <c r="M137" s="188" t="s">
        <v>1</v>
      </c>
      <c r="N137" s="189" t="s">
        <v>41</v>
      </c>
      <c r="O137" s="81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90</v>
      </c>
      <c r="AT137" s="192" t="s">
        <v>128</v>
      </c>
      <c r="AU137" s="192" t="s">
        <v>84</v>
      </c>
      <c r="AY137" s="18" t="s">
        <v>126</v>
      </c>
      <c r="BE137" s="193">
        <f>IF(N137="základná",J137,0)</f>
        <v>0</v>
      </c>
      <c r="BF137" s="193">
        <f>IF(N137="znížená",J137,0)</f>
        <v>0</v>
      </c>
      <c r="BG137" s="193">
        <f>IF(N137="zákl. prenesená",J137,0)</f>
        <v>0</v>
      </c>
      <c r="BH137" s="193">
        <f>IF(N137="zníž. prenesená",J137,0)</f>
        <v>0</v>
      </c>
      <c r="BI137" s="193">
        <f>IF(N137="nulová",J137,0)</f>
        <v>0</v>
      </c>
      <c r="BJ137" s="18" t="s">
        <v>84</v>
      </c>
      <c r="BK137" s="193">
        <f>ROUND(I137*H137,2)</f>
        <v>0</v>
      </c>
      <c r="BL137" s="18" t="s">
        <v>90</v>
      </c>
      <c r="BM137" s="192" t="s">
        <v>228</v>
      </c>
    </row>
    <row r="138" s="2" customFormat="1" ht="24.15" customHeight="1">
      <c r="A138" s="37"/>
      <c r="B138" s="179"/>
      <c r="C138" s="180" t="s">
        <v>93</v>
      </c>
      <c r="D138" s="180" t="s">
        <v>128</v>
      </c>
      <c r="E138" s="181" t="s">
        <v>229</v>
      </c>
      <c r="F138" s="182" t="s">
        <v>230</v>
      </c>
      <c r="G138" s="183" t="s">
        <v>131</v>
      </c>
      <c r="H138" s="184">
        <v>6.4800000000000004</v>
      </c>
      <c r="I138" s="185"/>
      <c r="J138" s="186">
        <f>ROUND(I138*H138,2)</f>
        <v>0</v>
      </c>
      <c r="K138" s="187"/>
      <c r="L138" s="38"/>
      <c r="M138" s="188" t="s">
        <v>1</v>
      </c>
      <c r="N138" s="189" t="s">
        <v>41</v>
      </c>
      <c r="O138" s="81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2" t="s">
        <v>90</v>
      </c>
      <c r="AT138" s="192" t="s">
        <v>128</v>
      </c>
      <c r="AU138" s="192" t="s">
        <v>84</v>
      </c>
      <c r="AY138" s="18" t="s">
        <v>126</v>
      </c>
      <c r="BE138" s="193">
        <f>IF(N138="základná",J138,0)</f>
        <v>0</v>
      </c>
      <c r="BF138" s="193">
        <f>IF(N138="znížená",J138,0)</f>
        <v>0</v>
      </c>
      <c r="BG138" s="193">
        <f>IF(N138="zákl. prenesená",J138,0)</f>
        <v>0</v>
      </c>
      <c r="BH138" s="193">
        <f>IF(N138="zníž. prenesená",J138,0)</f>
        <v>0</v>
      </c>
      <c r="BI138" s="193">
        <f>IF(N138="nulová",J138,0)</f>
        <v>0</v>
      </c>
      <c r="BJ138" s="18" t="s">
        <v>84</v>
      </c>
      <c r="BK138" s="193">
        <f>ROUND(I138*H138,2)</f>
        <v>0</v>
      </c>
      <c r="BL138" s="18" t="s">
        <v>90</v>
      </c>
      <c r="BM138" s="192" t="s">
        <v>231</v>
      </c>
    </row>
    <row r="139" s="14" customFormat="1">
      <c r="A139" s="14"/>
      <c r="B139" s="202"/>
      <c r="C139" s="14"/>
      <c r="D139" s="195" t="s">
        <v>133</v>
      </c>
      <c r="E139" s="203" t="s">
        <v>1</v>
      </c>
      <c r="F139" s="204" t="s">
        <v>232</v>
      </c>
      <c r="G139" s="14"/>
      <c r="H139" s="205">
        <v>17.280000000000001</v>
      </c>
      <c r="I139" s="206"/>
      <c r="J139" s="14"/>
      <c r="K139" s="14"/>
      <c r="L139" s="202"/>
      <c r="M139" s="207"/>
      <c r="N139" s="208"/>
      <c r="O139" s="208"/>
      <c r="P139" s="208"/>
      <c r="Q139" s="208"/>
      <c r="R139" s="208"/>
      <c r="S139" s="208"/>
      <c r="T139" s="209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03" t="s">
        <v>133</v>
      </c>
      <c r="AU139" s="203" t="s">
        <v>84</v>
      </c>
      <c r="AV139" s="14" t="s">
        <v>84</v>
      </c>
      <c r="AW139" s="14" t="s">
        <v>31</v>
      </c>
      <c r="AX139" s="14" t="s">
        <v>75</v>
      </c>
      <c r="AY139" s="203" t="s">
        <v>126</v>
      </c>
    </row>
    <row r="140" s="14" customFormat="1">
      <c r="A140" s="14"/>
      <c r="B140" s="202"/>
      <c r="C140" s="14"/>
      <c r="D140" s="195" t="s">
        <v>133</v>
      </c>
      <c r="E140" s="203" t="s">
        <v>1</v>
      </c>
      <c r="F140" s="204" t="s">
        <v>233</v>
      </c>
      <c r="G140" s="14"/>
      <c r="H140" s="205">
        <v>-10.800000000000001</v>
      </c>
      <c r="I140" s="206"/>
      <c r="J140" s="14"/>
      <c r="K140" s="14"/>
      <c r="L140" s="202"/>
      <c r="M140" s="207"/>
      <c r="N140" s="208"/>
      <c r="O140" s="208"/>
      <c r="P140" s="208"/>
      <c r="Q140" s="208"/>
      <c r="R140" s="208"/>
      <c r="S140" s="208"/>
      <c r="T140" s="209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3" t="s">
        <v>133</v>
      </c>
      <c r="AU140" s="203" t="s">
        <v>84</v>
      </c>
      <c r="AV140" s="14" t="s">
        <v>84</v>
      </c>
      <c r="AW140" s="14" t="s">
        <v>31</v>
      </c>
      <c r="AX140" s="14" t="s">
        <v>75</v>
      </c>
      <c r="AY140" s="203" t="s">
        <v>126</v>
      </c>
    </row>
    <row r="141" s="15" customFormat="1">
      <c r="A141" s="15"/>
      <c r="B141" s="210"/>
      <c r="C141" s="15"/>
      <c r="D141" s="195" t="s">
        <v>133</v>
      </c>
      <c r="E141" s="211" t="s">
        <v>1</v>
      </c>
      <c r="F141" s="212" t="s">
        <v>136</v>
      </c>
      <c r="G141" s="15"/>
      <c r="H141" s="213">
        <v>6.4800000000000004</v>
      </c>
      <c r="I141" s="214"/>
      <c r="J141" s="15"/>
      <c r="K141" s="15"/>
      <c r="L141" s="210"/>
      <c r="M141" s="215"/>
      <c r="N141" s="216"/>
      <c r="O141" s="216"/>
      <c r="P141" s="216"/>
      <c r="Q141" s="216"/>
      <c r="R141" s="216"/>
      <c r="S141" s="216"/>
      <c r="T141" s="217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11" t="s">
        <v>133</v>
      </c>
      <c r="AU141" s="211" t="s">
        <v>84</v>
      </c>
      <c r="AV141" s="15" t="s">
        <v>90</v>
      </c>
      <c r="AW141" s="15" t="s">
        <v>31</v>
      </c>
      <c r="AX141" s="15" t="s">
        <v>80</v>
      </c>
      <c r="AY141" s="211" t="s">
        <v>126</v>
      </c>
    </row>
    <row r="142" s="2" customFormat="1" ht="24.15" customHeight="1">
      <c r="A142" s="37"/>
      <c r="B142" s="179"/>
      <c r="C142" s="180" t="s">
        <v>96</v>
      </c>
      <c r="D142" s="180" t="s">
        <v>128</v>
      </c>
      <c r="E142" s="181" t="s">
        <v>234</v>
      </c>
      <c r="F142" s="182" t="s">
        <v>235</v>
      </c>
      <c r="G142" s="183" t="s">
        <v>131</v>
      </c>
      <c r="H142" s="184">
        <v>5.8360000000000003</v>
      </c>
      <c r="I142" s="185"/>
      <c r="J142" s="186">
        <f>ROUND(I142*H142,2)</f>
        <v>0</v>
      </c>
      <c r="K142" s="187"/>
      <c r="L142" s="38"/>
      <c r="M142" s="188" t="s">
        <v>1</v>
      </c>
      <c r="N142" s="189" t="s">
        <v>41</v>
      </c>
      <c r="O142" s="81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2" t="s">
        <v>90</v>
      </c>
      <c r="AT142" s="192" t="s">
        <v>128</v>
      </c>
      <c r="AU142" s="192" t="s">
        <v>84</v>
      </c>
      <c r="AY142" s="18" t="s">
        <v>126</v>
      </c>
      <c r="BE142" s="193">
        <f>IF(N142="základná",J142,0)</f>
        <v>0</v>
      </c>
      <c r="BF142" s="193">
        <f>IF(N142="znížená",J142,0)</f>
        <v>0</v>
      </c>
      <c r="BG142" s="193">
        <f>IF(N142="zákl. prenesená",J142,0)</f>
        <v>0</v>
      </c>
      <c r="BH142" s="193">
        <f>IF(N142="zníž. prenesená",J142,0)</f>
        <v>0</v>
      </c>
      <c r="BI142" s="193">
        <f>IF(N142="nulová",J142,0)</f>
        <v>0</v>
      </c>
      <c r="BJ142" s="18" t="s">
        <v>84</v>
      </c>
      <c r="BK142" s="193">
        <f>ROUND(I142*H142,2)</f>
        <v>0</v>
      </c>
      <c r="BL142" s="18" t="s">
        <v>90</v>
      </c>
      <c r="BM142" s="192" t="s">
        <v>236</v>
      </c>
    </row>
    <row r="143" s="13" customFormat="1">
      <c r="A143" s="13"/>
      <c r="B143" s="194"/>
      <c r="C143" s="13"/>
      <c r="D143" s="195" t="s">
        <v>133</v>
      </c>
      <c r="E143" s="196" t="s">
        <v>1</v>
      </c>
      <c r="F143" s="197" t="s">
        <v>237</v>
      </c>
      <c r="G143" s="13"/>
      <c r="H143" s="196" t="s">
        <v>1</v>
      </c>
      <c r="I143" s="198"/>
      <c r="J143" s="13"/>
      <c r="K143" s="13"/>
      <c r="L143" s="194"/>
      <c r="M143" s="199"/>
      <c r="N143" s="200"/>
      <c r="O143" s="200"/>
      <c r="P143" s="200"/>
      <c r="Q143" s="200"/>
      <c r="R143" s="200"/>
      <c r="S143" s="200"/>
      <c r="T143" s="20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96" t="s">
        <v>133</v>
      </c>
      <c r="AU143" s="196" t="s">
        <v>84</v>
      </c>
      <c r="AV143" s="13" t="s">
        <v>80</v>
      </c>
      <c r="AW143" s="13" t="s">
        <v>31</v>
      </c>
      <c r="AX143" s="13" t="s">
        <v>75</v>
      </c>
      <c r="AY143" s="196" t="s">
        <v>126</v>
      </c>
    </row>
    <row r="144" s="14" customFormat="1">
      <c r="A144" s="14"/>
      <c r="B144" s="202"/>
      <c r="C144" s="14"/>
      <c r="D144" s="195" t="s">
        <v>133</v>
      </c>
      <c r="E144" s="203" t="s">
        <v>1</v>
      </c>
      <c r="F144" s="204" t="s">
        <v>238</v>
      </c>
      <c r="G144" s="14"/>
      <c r="H144" s="205">
        <v>8.6400000000000006</v>
      </c>
      <c r="I144" s="206"/>
      <c r="J144" s="14"/>
      <c r="K144" s="14"/>
      <c r="L144" s="202"/>
      <c r="M144" s="207"/>
      <c r="N144" s="208"/>
      <c r="O144" s="208"/>
      <c r="P144" s="208"/>
      <c r="Q144" s="208"/>
      <c r="R144" s="208"/>
      <c r="S144" s="208"/>
      <c r="T144" s="20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03" t="s">
        <v>133</v>
      </c>
      <c r="AU144" s="203" t="s">
        <v>84</v>
      </c>
      <c r="AV144" s="14" t="s">
        <v>84</v>
      </c>
      <c r="AW144" s="14" t="s">
        <v>31</v>
      </c>
      <c r="AX144" s="14" t="s">
        <v>75</v>
      </c>
      <c r="AY144" s="203" t="s">
        <v>126</v>
      </c>
    </row>
    <row r="145" s="13" customFormat="1">
      <c r="A145" s="13"/>
      <c r="B145" s="194"/>
      <c r="C145" s="13"/>
      <c r="D145" s="195" t="s">
        <v>133</v>
      </c>
      <c r="E145" s="196" t="s">
        <v>1</v>
      </c>
      <c r="F145" s="197" t="s">
        <v>239</v>
      </c>
      <c r="G145" s="13"/>
      <c r="H145" s="196" t="s">
        <v>1</v>
      </c>
      <c r="I145" s="198"/>
      <c r="J145" s="13"/>
      <c r="K145" s="13"/>
      <c r="L145" s="194"/>
      <c r="M145" s="199"/>
      <c r="N145" s="200"/>
      <c r="O145" s="200"/>
      <c r="P145" s="200"/>
      <c r="Q145" s="200"/>
      <c r="R145" s="200"/>
      <c r="S145" s="200"/>
      <c r="T145" s="20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6" t="s">
        <v>133</v>
      </c>
      <c r="AU145" s="196" t="s">
        <v>84</v>
      </c>
      <c r="AV145" s="13" t="s">
        <v>80</v>
      </c>
      <c r="AW145" s="13" t="s">
        <v>31</v>
      </c>
      <c r="AX145" s="13" t="s">
        <v>75</v>
      </c>
      <c r="AY145" s="196" t="s">
        <v>126</v>
      </c>
    </row>
    <row r="146" s="14" customFormat="1">
      <c r="A146" s="14"/>
      <c r="B146" s="202"/>
      <c r="C146" s="14"/>
      <c r="D146" s="195" t="s">
        <v>133</v>
      </c>
      <c r="E146" s="203" t="s">
        <v>1</v>
      </c>
      <c r="F146" s="204" t="s">
        <v>240</v>
      </c>
      <c r="G146" s="14"/>
      <c r="H146" s="205">
        <v>-2.8039999999999998</v>
      </c>
      <c r="I146" s="206"/>
      <c r="J146" s="14"/>
      <c r="K146" s="14"/>
      <c r="L146" s="202"/>
      <c r="M146" s="207"/>
      <c r="N146" s="208"/>
      <c r="O146" s="208"/>
      <c r="P146" s="208"/>
      <c r="Q146" s="208"/>
      <c r="R146" s="208"/>
      <c r="S146" s="208"/>
      <c r="T146" s="209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03" t="s">
        <v>133</v>
      </c>
      <c r="AU146" s="203" t="s">
        <v>84</v>
      </c>
      <c r="AV146" s="14" t="s">
        <v>84</v>
      </c>
      <c r="AW146" s="14" t="s">
        <v>31</v>
      </c>
      <c r="AX146" s="14" t="s">
        <v>75</v>
      </c>
      <c r="AY146" s="203" t="s">
        <v>126</v>
      </c>
    </row>
    <row r="147" s="15" customFormat="1">
      <c r="A147" s="15"/>
      <c r="B147" s="210"/>
      <c r="C147" s="15"/>
      <c r="D147" s="195" t="s">
        <v>133</v>
      </c>
      <c r="E147" s="211" t="s">
        <v>1</v>
      </c>
      <c r="F147" s="212" t="s">
        <v>136</v>
      </c>
      <c r="G147" s="15"/>
      <c r="H147" s="213">
        <v>5.8360000000000003</v>
      </c>
      <c r="I147" s="214"/>
      <c r="J147" s="15"/>
      <c r="K147" s="15"/>
      <c r="L147" s="210"/>
      <c r="M147" s="215"/>
      <c r="N147" s="216"/>
      <c r="O147" s="216"/>
      <c r="P147" s="216"/>
      <c r="Q147" s="216"/>
      <c r="R147" s="216"/>
      <c r="S147" s="216"/>
      <c r="T147" s="217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11" t="s">
        <v>133</v>
      </c>
      <c r="AU147" s="211" t="s">
        <v>84</v>
      </c>
      <c r="AV147" s="15" t="s">
        <v>90</v>
      </c>
      <c r="AW147" s="15" t="s">
        <v>31</v>
      </c>
      <c r="AX147" s="15" t="s">
        <v>80</v>
      </c>
      <c r="AY147" s="211" t="s">
        <v>126</v>
      </c>
    </row>
    <row r="148" s="2" customFormat="1" ht="16.5" customHeight="1">
      <c r="A148" s="37"/>
      <c r="B148" s="179"/>
      <c r="C148" s="224" t="s">
        <v>158</v>
      </c>
      <c r="D148" s="224" t="s">
        <v>241</v>
      </c>
      <c r="E148" s="225" t="s">
        <v>242</v>
      </c>
      <c r="F148" s="226" t="s">
        <v>243</v>
      </c>
      <c r="G148" s="227" t="s">
        <v>156</v>
      </c>
      <c r="H148" s="228">
        <v>11.672000000000001</v>
      </c>
      <c r="I148" s="229"/>
      <c r="J148" s="230">
        <f>ROUND(I148*H148,2)</f>
        <v>0</v>
      </c>
      <c r="K148" s="231"/>
      <c r="L148" s="232"/>
      <c r="M148" s="233" t="s">
        <v>1</v>
      </c>
      <c r="N148" s="234" t="s">
        <v>41</v>
      </c>
      <c r="O148" s="81"/>
      <c r="P148" s="190">
        <f>O148*H148</f>
        <v>0</v>
      </c>
      <c r="Q148" s="190">
        <v>1</v>
      </c>
      <c r="R148" s="190">
        <f>Q148*H148</f>
        <v>11.672000000000001</v>
      </c>
      <c r="S148" s="190">
        <v>0</v>
      </c>
      <c r="T148" s="19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2" t="s">
        <v>164</v>
      </c>
      <c r="AT148" s="192" t="s">
        <v>241</v>
      </c>
      <c r="AU148" s="192" t="s">
        <v>84</v>
      </c>
      <c r="AY148" s="18" t="s">
        <v>126</v>
      </c>
      <c r="BE148" s="193">
        <f>IF(N148="základná",J148,0)</f>
        <v>0</v>
      </c>
      <c r="BF148" s="193">
        <f>IF(N148="znížená",J148,0)</f>
        <v>0</v>
      </c>
      <c r="BG148" s="193">
        <f>IF(N148="zákl. prenesená",J148,0)</f>
        <v>0</v>
      </c>
      <c r="BH148" s="193">
        <f>IF(N148="zníž. prenesená",J148,0)</f>
        <v>0</v>
      </c>
      <c r="BI148" s="193">
        <f>IF(N148="nulová",J148,0)</f>
        <v>0</v>
      </c>
      <c r="BJ148" s="18" t="s">
        <v>84</v>
      </c>
      <c r="BK148" s="193">
        <f>ROUND(I148*H148,2)</f>
        <v>0</v>
      </c>
      <c r="BL148" s="18" t="s">
        <v>90</v>
      </c>
      <c r="BM148" s="192" t="s">
        <v>244</v>
      </c>
    </row>
    <row r="149" s="14" customFormat="1">
      <c r="A149" s="14"/>
      <c r="B149" s="202"/>
      <c r="C149" s="14"/>
      <c r="D149" s="195" t="s">
        <v>133</v>
      </c>
      <c r="E149" s="203" t="s">
        <v>1</v>
      </c>
      <c r="F149" s="204" t="s">
        <v>245</v>
      </c>
      <c r="G149" s="14"/>
      <c r="H149" s="205">
        <v>11.672000000000001</v>
      </c>
      <c r="I149" s="206"/>
      <c r="J149" s="14"/>
      <c r="K149" s="14"/>
      <c r="L149" s="202"/>
      <c r="M149" s="207"/>
      <c r="N149" s="208"/>
      <c r="O149" s="208"/>
      <c r="P149" s="208"/>
      <c r="Q149" s="208"/>
      <c r="R149" s="208"/>
      <c r="S149" s="208"/>
      <c r="T149" s="20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3" t="s">
        <v>133</v>
      </c>
      <c r="AU149" s="203" t="s">
        <v>84</v>
      </c>
      <c r="AV149" s="14" t="s">
        <v>84</v>
      </c>
      <c r="AW149" s="14" t="s">
        <v>31</v>
      </c>
      <c r="AX149" s="14" t="s">
        <v>75</v>
      </c>
      <c r="AY149" s="203" t="s">
        <v>126</v>
      </c>
    </row>
    <row r="150" s="15" customFormat="1">
      <c r="A150" s="15"/>
      <c r="B150" s="210"/>
      <c r="C150" s="15"/>
      <c r="D150" s="195" t="s">
        <v>133</v>
      </c>
      <c r="E150" s="211" t="s">
        <v>1</v>
      </c>
      <c r="F150" s="212" t="s">
        <v>136</v>
      </c>
      <c r="G150" s="15"/>
      <c r="H150" s="213">
        <v>11.672000000000001</v>
      </c>
      <c r="I150" s="214"/>
      <c r="J150" s="15"/>
      <c r="K150" s="15"/>
      <c r="L150" s="210"/>
      <c r="M150" s="215"/>
      <c r="N150" s="216"/>
      <c r="O150" s="216"/>
      <c r="P150" s="216"/>
      <c r="Q150" s="216"/>
      <c r="R150" s="216"/>
      <c r="S150" s="216"/>
      <c r="T150" s="217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11" t="s">
        <v>133</v>
      </c>
      <c r="AU150" s="211" t="s">
        <v>84</v>
      </c>
      <c r="AV150" s="15" t="s">
        <v>90</v>
      </c>
      <c r="AW150" s="15" t="s">
        <v>31</v>
      </c>
      <c r="AX150" s="15" t="s">
        <v>80</v>
      </c>
      <c r="AY150" s="211" t="s">
        <v>126</v>
      </c>
    </row>
    <row r="151" s="12" customFormat="1" ht="22.8" customHeight="1">
      <c r="A151" s="12"/>
      <c r="B151" s="166"/>
      <c r="C151" s="12"/>
      <c r="D151" s="167" t="s">
        <v>74</v>
      </c>
      <c r="E151" s="177" t="s">
        <v>90</v>
      </c>
      <c r="F151" s="177" t="s">
        <v>146</v>
      </c>
      <c r="G151" s="12"/>
      <c r="H151" s="12"/>
      <c r="I151" s="169"/>
      <c r="J151" s="178">
        <f>BK151</f>
        <v>0</v>
      </c>
      <c r="K151" s="12"/>
      <c r="L151" s="166"/>
      <c r="M151" s="171"/>
      <c r="N151" s="172"/>
      <c r="O151" s="172"/>
      <c r="P151" s="173">
        <f>SUM(P152:P154)</f>
        <v>0</v>
      </c>
      <c r="Q151" s="172"/>
      <c r="R151" s="173">
        <f>SUM(R152:R154)</f>
        <v>4.0840632000000001</v>
      </c>
      <c r="S151" s="172"/>
      <c r="T151" s="174">
        <f>SUM(T152:T154)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67" t="s">
        <v>80</v>
      </c>
      <c r="AT151" s="175" t="s">
        <v>74</v>
      </c>
      <c r="AU151" s="175" t="s">
        <v>80</v>
      </c>
      <c r="AY151" s="167" t="s">
        <v>126</v>
      </c>
      <c r="BK151" s="176">
        <f>SUM(BK152:BK154)</f>
        <v>0</v>
      </c>
    </row>
    <row r="152" s="2" customFormat="1" ht="37.8" customHeight="1">
      <c r="A152" s="37"/>
      <c r="B152" s="179"/>
      <c r="C152" s="180" t="s">
        <v>164</v>
      </c>
      <c r="D152" s="180" t="s">
        <v>128</v>
      </c>
      <c r="E152" s="181" t="s">
        <v>246</v>
      </c>
      <c r="F152" s="182" t="s">
        <v>247</v>
      </c>
      <c r="G152" s="183" t="s">
        <v>131</v>
      </c>
      <c r="H152" s="184">
        <v>2.1600000000000001</v>
      </c>
      <c r="I152" s="185"/>
      <c r="J152" s="186">
        <f>ROUND(I152*H152,2)</f>
        <v>0</v>
      </c>
      <c r="K152" s="187"/>
      <c r="L152" s="38"/>
      <c r="M152" s="188" t="s">
        <v>1</v>
      </c>
      <c r="N152" s="189" t="s">
        <v>41</v>
      </c>
      <c r="O152" s="81"/>
      <c r="P152" s="190">
        <f>O152*H152</f>
        <v>0</v>
      </c>
      <c r="Q152" s="190">
        <v>1.8907700000000001</v>
      </c>
      <c r="R152" s="190">
        <f>Q152*H152</f>
        <v>4.0840632000000001</v>
      </c>
      <c r="S152" s="190">
        <v>0</v>
      </c>
      <c r="T152" s="19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2" t="s">
        <v>90</v>
      </c>
      <c r="AT152" s="192" t="s">
        <v>128</v>
      </c>
      <c r="AU152" s="192" t="s">
        <v>84</v>
      </c>
      <c r="AY152" s="18" t="s">
        <v>126</v>
      </c>
      <c r="BE152" s="193">
        <f>IF(N152="základná",J152,0)</f>
        <v>0</v>
      </c>
      <c r="BF152" s="193">
        <f>IF(N152="znížená",J152,0)</f>
        <v>0</v>
      </c>
      <c r="BG152" s="193">
        <f>IF(N152="zákl. prenesená",J152,0)</f>
        <v>0</v>
      </c>
      <c r="BH152" s="193">
        <f>IF(N152="zníž. prenesená",J152,0)</f>
        <v>0</v>
      </c>
      <c r="BI152" s="193">
        <f>IF(N152="nulová",J152,0)</f>
        <v>0</v>
      </c>
      <c r="BJ152" s="18" t="s">
        <v>84</v>
      </c>
      <c r="BK152" s="193">
        <f>ROUND(I152*H152,2)</f>
        <v>0</v>
      </c>
      <c r="BL152" s="18" t="s">
        <v>90</v>
      </c>
      <c r="BM152" s="192" t="s">
        <v>248</v>
      </c>
    </row>
    <row r="153" s="14" customFormat="1">
      <c r="A153" s="14"/>
      <c r="B153" s="202"/>
      <c r="C153" s="14"/>
      <c r="D153" s="195" t="s">
        <v>133</v>
      </c>
      <c r="E153" s="203" t="s">
        <v>1</v>
      </c>
      <c r="F153" s="204" t="s">
        <v>249</v>
      </c>
      <c r="G153" s="14"/>
      <c r="H153" s="205">
        <v>2.1600000000000001</v>
      </c>
      <c r="I153" s="206"/>
      <c r="J153" s="14"/>
      <c r="K153" s="14"/>
      <c r="L153" s="202"/>
      <c r="M153" s="207"/>
      <c r="N153" s="208"/>
      <c r="O153" s="208"/>
      <c r="P153" s="208"/>
      <c r="Q153" s="208"/>
      <c r="R153" s="208"/>
      <c r="S153" s="208"/>
      <c r="T153" s="20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03" t="s">
        <v>133</v>
      </c>
      <c r="AU153" s="203" t="s">
        <v>84</v>
      </c>
      <c r="AV153" s="14" t="s">
        <v>84</v>
      </c>
      <c r="AW153" s="14" t="s">
        <v>31</v>
      </c>
      <c r="AX153" s="14" t="s">
        <v>75</v>
      </c>
      <c r="AY153" s="203" t="s">
        <v>126</v>
      </c>
    </row>
    <row r="154" s="15" customFormat="1">
      <c r="A154" s="15"/>
      <c r="B154" s="210"/>
      <c r="C154" s="15"/>
      <c r="D154" s="195" t="s">
        <v>133</v>
      </c>
      <c r="E154" s="211" t="s">
        <v>1</v>
      </c>
      <c r="F154" s="212" t="s">
        <v>136</v>
      </c>
      <c r="G154" s="15"/>
      <c r="H154" s="213">
        <v>2.1600000000000001</v>
      </c>
      <c r="I154" s="214"/>
      <c r="J154" s="15"/>
      <c r="K154" s="15"/>
      <c r="L154" s="210"/>
      <c r="M154" s="215"/>
      <c r="N154" s="216"/>
      <c r="O154" s="216"/>
      <c r="P154" s="216"/>
      <c r="Q154" s="216"/>
      <c r="R154" s="216"/>
      <c r="S154" s="216"/>
      <c r="T154" s="217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11" t="s">
        <v>133</v>
      </c>
      <c r="AU154" s="211" t="s">
        <v>84</v>
      </c>
      <c r="AV154" s="15" t="s">
        <v>90</v>
      </c>
      <c r="AW154" s="15" t="s">
        <v>31</v>
      </c>
      <c r="AX154" s="15" t="s">
        <v>80</v>
      </c>
      <c r="AY154" s="211" t="s">
        <v>126</v>
      </c>
    </row>
    <row r="155" s="12" customFormat="1" ht="22.8" customHeight="1">
      <c r="A155" s="12"/>
      <c r="B155" s="166"/>
      <c r="C155" s="12"/>
      <c r="D155" s="167" t="s">
        <v>74</v>
      </c>
      <c r="E155" s="177" t="s">
        <v>164</v>
      </c>
      <c r="F155" s="177" t="s">
        <v>250</v>
      </c>
      <c r="G155" s="12"/>
      <c r="H155" s="12"/>
      <c r="I155" s="169"/>
      <c r="J155" s="178">
        <f>BK155</f>
        <v>0</v>
      </c>
      <c r="K155" s="12"/>
      <c r="L155" s="166"/>
      <c r="M155" s="171"/>
      <c r="N155" s="172"/>
      <c r="O155" s="172"/>
      <c r="P155" s="173">
        <f>SUM(P156:P159)</f>
        <v>0</v>
      </c>
      <c r="Q155" s="172"/>
      <c r="R155" s="173">
        <f>SUM(R156:R159)</f>
        <v>5.6277719999999993</v>
      </c>
      <c r="S155" s="172"/>
      <c r="T155" s="174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7" t="s">
        <v>80</v>
      </c>
      <c r="AT155" s="175" t="s">
        <v>74</v>
      </c>
      <c r="AU155" s="175" t="s">
        <v>80</v>
      </c>
      <c r="AY155" s="167" t="s">
        <v>126</v>
      </c>
      <c r="BK155" s="176">
        <f>SUM(BK156:BK159)</f>
        <v>0</v>
      </c>
    </row>
    <row r="156" s="2" customFormat="1" ht="24.15" customHeight="1">
      <c r="A156" s="37"/>
      <c r="B156" s="179"/>
      <c r="C156" s="180" t="s">
        <v>251</v>
      </c>
      <c r="D156" s="180" t="s">
        <v>128</v>
      </c>
      <c r="E156" s="181" t="s">
        <v>252</v>
      </c>
      <c r="F156" s="182" t="s">
        <v>253</v>
      </c>
      <c r="G156" s="183" t="s">
        <v>254</v>
      </c>
      <c r="H156" s="184">
        <v>6</v>
      </c>
      <c r="I156" s="185"/>
      <c r="J156" s="186">
        <f>ROUND(I156*H156,2)</f>
        <v>0</v>
      </c>
      <c r="K156" s="187"/>
      <c r="L156" s="38"/>
      <c r="M156" s="188" t="s">
        <v>1</v>
      </c>
      <c r="N156" s="189" t="s">
        <v>41</v>
      </c>
      <c r="O156" s="81"/>
      <c r="P156" s="190">
        <f>O156*H156</f>
        <v>0</v>
      </c>
      <c r="Q156" s="190">
        <v>0.016562</v>
      </c>
      <c r="R156" s="190">
        <f>Q156*H156</f>
        <v>0.099372000000000002</v>
      </c>
      <c r="S156" s="190">
        <v>0</v>
      </c>
      <c r="T156" s="19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2" t="s">
        <v>90</v>
      </c>
      <c r="AT156" s="192" t="s">
        <v>128</v>
      </c>
      <c r="AU156" s="192" t="s">
        <v>84</v>
      </c>
      <c r="AY156" s="18" t="s">
        <v>126</v>
      </c>
      <c r="BE156" s="193">
        <f>IF(N156="základná",J156,0)</f>
        <v>0</v>
      </c>
      <c r="BF156" s="193">
        <f>IF(N156="znížená",J156,0)</f>
        <v>0</v>
      </c>
      <c r="BG156" s="193">
        <f>IF(N156="zákl. prenesená",J156,0)</f>
        <v>0</v>
      </c>
      <c r="BH156" s="193">
        <f>IF(N156="zníž. prenesená",J156,0)</f>
        <v>0</v>
      </c>
      <c r="BI156" s="193">
        <f>IF(N156="nulová",J156,0)</f>
        <v>0</v>
      </c>
      <c r="BJ156" s="18" t="s">
        <v>84</v>
      </c>
      <c r="BK156" s="193">
        <f>ROUND(I156*H156,2)</f>
        <v>0</v>
      </c>
      <c r="BL156" s="18" t="s">
        <v>90</v>
      </c>
      <c r="BM156" s="192" t="s">
        <v>255</v>
      </c>
    </row>
    <row r="157" s="2" customFormat="1" ht="24.15" customHeight="1">
      <c r="A157" s="37"/>
      <c r="B157" s="179"/>
      <c r="C157" s="224" t="s">
        <v>256</v>
      </c>
      <c r="D157" s="224" t="s">
        <v>241</v>
      </c>
      <c r="E157" s="225" t="s">
        <v>257</v>
      </c>
      <c r="F157" s="226" t="s">
        <v>258</v>
      </c>
      <c r="G157" s="227" t="s">
        <v>254</v>
      </c>
      <c r="H157" s="228">
        <v>6</v>
      </c>
      <c r="I157" s="229"/>
      <c r="J157" s="230">
        <f>ROUND(I157*H157,2)</f>
        <v>0</v>
      </c>
      <c r="K157" s="231"/>
      <c r="L157" s="232"/>
      <c r="M157" s="233" t="s">
        <v>1</v>
      </c>
      <c r="N157" s="234" t="s">
        <v>41</v>
      </c>
      <c r="O157" s="81"/>
      <c r="P157" s="190">
        <f>O157*H157</f>
        <v>0</v>
      </c>
      <c r="Q157" s="190">
        <v>0.85999999999999999</v>
      </c>
      <c r="R157" s="190">
        <f>Q157*H157</f>
        <v>5.1600000000000001</v>
      </c>
      <c r="S157" s="190">
        <v>0</v>
      </c>
      <c r="T157" s="19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2" t="s">
        <v>164</v>
      </c>
      <c r="AT157" s="192" t="s">
        <v>241</v>
      </c>
      <c r="AU157" s="192" t="s">
        <v>84</v>
      </c>
      <c r="AY157" s="18" t="s">
        <v>126</v>
      </c>
      <c r="BE157" s="193">
        <f>IF(N157="základná",J157,0)</f>
        <v>0</v>
      </c>
      <c r="BF157" s="193">
        <f>IF(N157="znížená",J157,0)</f>
        <v>0</v>
      </c>
      <c r="BG157" s="193">
        <f>IF(N157="zákl. prenesená",J157,0)</f>
        <v>0</v>
      </c>
      <c r="BH157" s="193">
        <f>IF(N157="zníž. prenesená",J157,0)</f>
        <v>0</v>
      </c>
      <c r="BI157" s="193">
        <f>IF(N157="nulová",J157,0)</f>
        <v>0</v>
      </c>
      <c r="BJ157" s="18" t="s">
        <v>84</v>
      </c>
      <c r="BK157" s="193">
        <f>ROUND(I157*H157,2)</f>
        <v>0</v>
      </c>
      <c r="BL157" s="18" t="s">
        <v>90</v>
      </c>
      <c r="BM157" s="192" t="s">
        <v>259</v>
      </c>
    </row>
    <row r="158" s="2" customFormat="1" ht="33" customHeight="1">
      <c r="A158" s="37"/>
      <c r="B158" s="179"/>
      <c r="C158" s="180" t="s">
        <v>260</v>
      </c>
      <c r="D158" s="180" t="s">
        <v>128</v>
      </c>
      <c r="E158" s="181" t="s">
        <v>261</v>
      </c>
      <c r="F158" s="182" t="s">
        <v>262</v>
      </c>
      <c r="G158" s="183" t="s">
        <v>254</v>
      </c>
      <c r="H158" s="184">
        <v>6</v>
      </c>
      <c r="I158" s="185"/>
      <c r="J158" s="186">
        <f>ROUND(I158*H158,2)</f>
        <v>0</v>
      </c>
      <c r="K158" s="187"/>
      <c r="L158" s="38"/>
      <c r="M158" s="188" t="s">
        <v>1</v>
      </c>
      <c r="N158" s="189" t="s">
        <v>41</v>
      </c>
      <c r="O158" s="81"/>
      <c r="P158" s="190">
        <f>O158*H158</f>
        <v>0</v>
      </c>
      <c r="Q158" s="190">
        <v>0.0083999999999999995</v>
      </c>
      <c r="R158" s="190">
        <f>Q158*H158</f>
        <v>0.0504</v>
      </c>
      <c r="S158" s="190">
        <v>0</v>
      </c>
      <c r="T158" s="19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2" t="s">
        <v>90</v>
      </c>
      <c r="AT158" s="192" t="s">
        <v>128</v>
      </c>
      <c r="AU158" s="192" t="s">
        <v>84</v>
      </c>
      <c r="AY158" s="18" t="s">
        <v>126</v>
      </c>
      <c r="BE158" s="193">
        <f>IF(N158="základná",J158,0)</f>
        <v>0</v>
      </c>
      <c r="BF158" s="193">
        <f>IF(N158="znížená",J158,0)</f>
        <v>0</v>
      </c>
      <c r="BG158" s="193">
        <f>IF(N158="zákl. prenesená",J158,0)</f>
        <v>0</v>
      </c>
      <c r="BH158" s="193">
        <f>IF(N158="zníž. prenesená",J158,0)</f>
        <v>0</v>
      </c>
      <c r="BI158" s="193">
        <f>IF(N158="nulová",J158,0)</f>
        <v>0</v>
      </c>
      <c r="BJ158" s="18" t="s">
        <v>84</v>
      </c>
      <c r="BK158" s="193">
        <f>ROUND(I158*H158,2)</f>
        <v>0</v>
      </c>
      <c r="BL158" s="18" t="s">
        <v>90</v>
      </c>
      <c r="BM158" s="192" t="s">
        <v>263</v>
      </c>
    </row>
    <row r="159" s="2" customFormat="1" ht="24.15" customHeight="1">
      <c r="A159" s="37"/>
      <c r="B159" s="179"/>
      <c r="C159" s="224" t="s">
        <v>264</v>
      </c>
      <c r="D159" s="224" t="s">
        <v>241</v>
      </c>
      <c r="E159" s="225" t="s">
        <v>265</v>
      </c>
      <c r="F159" s="226" t="s">
        <v>266</v>
      </c>
      <c r="G159" s="227" t="s">
        <v>254</v>
      </c>
      <c r="H159" s="228">
        <v>6</v>
      </c>
      <c r="I159" s="229"/>
      <c r="J159" s="230">
        <f>ROUND(I159*H159,2)</f>
        <v>0</v>
      </c>
      <c r="K159" s="231"/>
      <c r="L159" s="232"/>
      <c r="M159" s="233" t="s">
        <v>1</v>
      </c>
      <c r="N159" s="234" t="s">
        <v>41</v>
      </c>
      <c r="O159" s="81"/>
      <c r="P159" s="190">
        <f>O159*H159</f>
        <v>0</v>
      </c>
      <c r="Q159" s="190">
        <v>0.052999999999999998</v>
      </c>
      <c r="R159" s="190">
        <f>Q159*H159</f>
        <v>0.318</v>
      </c>
      <c r="S159" s="190">
        <v>0</v>
      </c>
      <c r="T159" s="19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2" t="s">
        <v>164</v>
      </c>
      <c r="AT159" s="192" t="s">
        <v>241</v>
      </c>
      <c r="AU159" s="192" t="s">
        <v>84</v>
      </c>
      <c r="AY159" s="18" t="s">
        <v>126</v>
      </c>
      <c r="BE159" s="193">
        <f>IF(N159="základná",J159,0)</f>
        <v>0</v>
      </c>
      <c r="BF159" s="193">
        <f>IF(N159="znížená",J159,0)</f>
        <v>0</v>
      </c>
      <c r="BG159" s="193">
        <f>IF(N159="zákl. prenesená",J159,0)</f>
        <v>0</v>
      </c>
      <c r="BH159" s="193">
        <f>IF(N159="zníž. prenesená",J159,0)</f>
        <v>0</v>
      </c>
      <c r="BI159" s="193">
        <f>IF(N159="nulová",J159,0)</f>
        <v>0</v>
      </c>
      <c r="BJ159" s="18" t="s">
        <v>84</v>
      </c>
      <c r="BK159" s="193">
        <f>ROUND(I159*H159,2)</f>
        <v>0</v>
      </c>
      <c r="BL159" s="18" t="s">
        <v>90</v>
      </c>
      <c r="BM159" s="192" t="s">
        <v>267</v>
      </c>
    </row>
    <row r="160" s="12" customFormat="1" ht="22.8" customHeight="1">
      <c r="A160" s="12"/>
      <c r="B160" s="166"/>
      <c r="C160" s="12"/>
      <c r="D160" s="167" t="s">
        <v>74</v>
      </c>
      <c r="E160" s="177" t="s">
        <v>268</v>
      </c>
      <c r="F160" s="177" t="s">
        <v>269</v>
      </c>
      <c r="G160" s="12"/>
      <c r="H160" s="12"/>
      <c r="I160" s="169"/>
      <c r="J160" s="178">
        <f>BK160</f>
        <v>0</v>
      </c>
      <c r="K160" s="12"/>
      <c r="L160" s="166"/>
      <c r="M160" s="171"/>
      <c r="N160" s="172"/>
      <c r="O160" s="172"/>
      <c r="P160" s="173">
        <f>SUM(P161:P169)</f>
        <v>0</v>
      </c>
      <c r="Q160" s="172"/>
      <c r="R160" s="173">
        <f>SUM(R161:R169)</f>
        <v>24.9867168</v>
      </c>
      <c r="S160" s="172"/>
      <c r="T160" s="174">
        <f>SUM(T161:T169)</f>
        <v>0.186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67" t="s">
        <v>80</v>
      </c>
      <c r="AT160" s="175" t="s">
        <v>74</v>
      </c>
      <c r="AU160" s="175" t="s">
        <v>80</v>
      </c>
      <c r="AY160" s="167" t="s">
        <v>126</v>
      </c>
      <c r="BK160" s="176">
        <f>SUM(BK161:BK169)</f>
        <v>0</v>
      </c>
    </row>
    <row r="161" s="2" customFormat="1" ht="24.15" customHeight="1">
      <c r="A161" s="37"/>
      <c r="B161" s="179"/>
      <c r="C161" s="180" t="s">
        <v>270</v>
      </c>
      <c r="D161" s="180" t="s">
        <v>128</v>
      </c>
      <c r="E161" s="181" t="s">
        <v>271</v>
      </c>
      <c r="F161" s="182" t="s">
        <v>272</v>
      </c>
      <c r="G161" s="183" t="s">
        <v>254</v>
      </c>
      <c r="H161" s="184">
        <v>6</v>
      </c>
      <c r="I161" s="185"/>
      <c r="J161" s="186">
        <f>ROUND(I161*H161,2)</f>
        <v>0</v>
      </c>
      <c r="K161" s="187"/>
      <c r="L161" s="38"/>
      <c r="M161" s="188" t="s">
        <v>1</v>
      </c>
      <c r="N161" s="189" t="s">
        <v>41</v>
      </c>
      <c r="O161" s="81"/>
      <c r="P161" s="190">
        <f>O161*H161</f>
        <v>0</v>
      </c>
      <c r="Q161" s="190">
        <v>4.0942400000000001</v>
      </c>
      <c r="R161" s="190">
        <f>Q161*H161</f>
        <v>24.565440000000002</v>
      </c>
      <c r="S161" s="190">
        <v>0</v>
      </c>
      <c r="T161" s="19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2" t="s">
        <v>90</v>
      </c>
      <c r="AT161" s="192" t="s">
        <v>128</v>
      </c>
      <c r="AU161" s="192" t="s">
        <v>84</v>
      </c>
      <c r="AY161" s="18" t="s">
        <v>126</v>
      </c>
      <c r="BE161" s="193">
        <f>IF(N161="základná",J161,0)</f>
        <v>0</v>
      </c>
      <c r="BF161" s="193">
        <f>IF(N161="znížená",J161,0)</f>
        <v>0</v>
      </c>
      <c r="BG161" s="193">
        <f>IF(N161="zákl. prenesená",J161,0)</f>
        <v>0</v>
      </c>
      <c r="BH161" s="193">
        <f>IF(N161="zníž. prenesená",J161,0)</f>
        <v>0</v>
      </c>
      <c r="BI161" s="193">
        <f>IF(N161="nulová",J161,0)</f>
        <v>0</v>
      </c>
      <c r="BJ161" s="18" t="s">
        <v>84</v>
      </c>
      <c r="BK161" s="193">
        <f>ROUND(I161*H161,2)</f>
        <v>0</v>
      </c>
      <c r="BL161" s="18" t="s">
        <v>90</v>
      </c>
      <c r="BM161" s="192" t="s">
        <v>273</v>
      </c>
    </row>
    <row r="162" s="14" customFormat="1">
      <c r="A162" s="14"/>
      <c r="B162" s="202"/>
      <c r="C162" s="14"/>
      <c r="D162" s="195" t="s">
        <v>133</v>
      </c>
      <c r="E162" s="203" t="s">
        <v>1</v>
      </c>
      <c r="F162" s="204" t="s">
        <v>274</v>
      </c>
      <c r="G162" s="14"/>
      <c r="H162" s="205">
        <v>6</v>
      </c>
      <c r="I162" s="206"/>
      <c r="J162" s="14"/>
      <c r="K162" s="14"/>
      <c r="L162" s="202"/>
      <c r="M162" s="207"/>
      <c r="N162" s="208"/>
      <c r="O162" s="208"/>
      <c r="P162" s="208"/>
      <c r="Q162" s="208"/>
      <c r="R162" s="208"/>
      <c r="S162" s="208"/>
      <c r="T162" s="209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3" t="s">
        <v>133</v>
      </c>
      <c r="AU162" s="203" t="s">
        <v>84</v>
      </c>
      <c r="AV162" s="14" t="s">
        <v>84</v>
      </c>
      <c r="AW162" s="14" t="s">
        <v>31</v>
      </c>
      <c r="AX162" s="14" t="s">
        <v>80</v>
      </c>
      <c r="AY162" s="203" t="s">
        <v>126</v>
      </c>
    </row>
    <row r="163" s="2" customFormat="1" ht="33" customHeight="1">
      <c r="A163" s="37"/>
      <c r="B163" s="179"/>
      <c r="C163" s="180" t="s">
        <v>275</v>
      </c>
      <c r="D163" s="180" t="s">
        <v>128</v>
      </c>
      <c r="E163" s="181" t="s">
        <v>276</v>
      </c>
      <c r="F163" s="182" t="s">
        <v>277</v>
      </c>
      <c r="G163" s="183" t="s">
        <v>149</v>
      </c>
      <c r="H163" s="184">
        <v>36</v>
      </c>
      <c r="I163" s="185"/>
      <c r="J163" s="186">
        <f>ROUND(I163*H163,2)</f>
        <v>0</v>
      </c>
      <c r="K163" s="187"/>
      <c r="L163" s="38"/>
      <c r="M163" s="188" t="s">
        <v>1</v>
      </c>
      <c r="N163" s="189" t="s">
        <v>41</v>
      </c>
      <c r="O163" s="81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2" t="s">
        <v>90</v>
      </c>
      <c r="AT163" s="192" t="s">
        <v>128</v>
      </c>
      <c r="AU163" s="192" t="s">
        <v>84</v>
      </c>
      <c r="AY163" s="18" t="s">
        <v>126</v>
      </c>
      <c r="BE163" s="193">
        <f>IF(N163="základná",J163,0)</f>
        <v>0</v>
      </c>
      <c r="BF163" s="193">
        <f>IF(N163="znížená",J163,0)</f>
        <v>0</v>
      </c>
      <c r="BG163" s="193">
        <f>IF(N163="zákl. prenesená",J163,0)</f>
        <v>0</v>
      </c>
      <c r="BH163" s="193">
        <f>IF(N163="zníž. prenesená",J163,0)</f>
        <v>0</v>
      </c>
      <c r="BI163" s="193">
        <f>IF(N163="nulová",J163,0)</f>
        <v>0</v>
      </c>
      <c r="BJ163" s="18" t="s">
        <v>84</v>
      </c>
      <c r="BK163" s="193">
        <f>ROUND(I163*H163,2)</f>
        <v>0</v>
      </c>
      <c r="BL163" s="18" t="s">
        <v>90</v>
      </c>
      <c r="BM163" s="192" t="s">
        <v>278</v>
      </c>
    </row>
    <row r="164" s="14" customFormat="1">
      <c r="A164" s="14"/>
      <c r="B164" s="202"/>
      <c r="C164" s="14"/>
      <c r="D164" s="195" t="s">
        <v>133</v>
      </c>
      <c r="E164" s="203" t="s">
        <v>1</v>
      </c>
      <c r="F164" s="204" t="s">
        <v>279</v>
      </c>
      <c r="G164" s="14"/>
      <c r="H164" s="205">
        <v>36</v>
      </c>
      <c r="I164" s="206"/>
      <c r="J164" s="14"/>
      <c r="K164" s="14"/>
      <c r="L164" s="202"/>
      <c r="M164" s="207"/>
      <c r="N164" s="208"/>
      <c r="O164" s="208"/>
      <c r="P164" s="208"/>
      <c r="Q164" s="208"/>
      <c r="R164" s="208"/>
      <c r="S164" s="208"/>
      <c r="T164" s="20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03" t="s">
        <v>133</v>
      </c>
      <c r="AU164" s="203" t="s">
        <v>84</v>
      </c>
      <c r="AV164" s="14" t="s">
        <v>84</v>
      </c>
      <c r="AW164" s="14" t="s">
        <v>31</v>
      </c>
      <c r="AX164" s="14" t="s">
        <v>75</v>
      </c>
      <c r="AY164" s="203" t="s">
        <v>126</v>
      </c>
    </row>
    <row r="165" s="15" customFormat="1">
      <c r="A165" s="15"/>
      <c r="B165" s="210"/>
      <c r="C165" s="15"/>
      <c r="D165" s="195" t="s">
        <v>133</v>
      </c>
      <c r="E165" s="211" t="s">
        <v>1</v>
      </c>
      <c r="F165" s="212" t="s">
        <v>136</v>
      </c>
      <c r="G165" s="15"/>
      <c r="H165" s="213">
        <v>36</v>
      </c>
      <c r="I165" s="214"/>
      <c r="J165" s="15"/>
      <c r="K165" s="15"/>
      <c r="L165" s="210"/>
      <c r="M165" s="215"/>
      <c r="N165" s="216"/>
      <c r="O165" s="216"/>
      <c r="P165" s="216"/>
      <c r="Q165" s="216"/>
      <c r="R165" s="216"/>
      <c r="S165" s="216"/>
      <c r="T165" s="217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11" t="s">
        <v>133</v>
      </c>
      <c r="AU165" s="211" t="s">
        <v>84</v>
      </c>
      <c r="AV165" s="15" t="s">
        <v>90</v>
      </c>
      <c r="AW165" s="15" t="s">
        <v>31</v>
      </c>
      <c r="AX165" s="15" t="s">
        <v>80</v>
      </c>
      <c r="AY165" s="211" t="s">
        <v>126</v>
      </c>
    </row>
    <row r="166" s="2" customFormat="1" ht="24.15" customHeight="1">
      <c r="A166" s="37"/>
      <c r="B166" s="179"/>
      <c r="C166" s="224" t="s">
        <v>280</v>
      </c>
      <c r="D166" s="224" t="s">
        <v>241</v>
      </c>
      <c r="E166" s="225" t="s">
        <v>281</v>
      </c>
      <c r="F166" s="226" t="s">
        <v>282</v>
      </c>
      <c r="G166" s="227" t="s">
        <v>254</v>
      </c>
      <c r="H166" s="228">
        <v>6</v>
      </c>
      <c r="I166" s="229"/>
      <c r="J166" s="230">
        <f>ROUND(I166*H166,2)</f>
        <v>0</v>
      </c>
      <c r="K166" s="231"/>
      <c r="L166" s="232"/>
      <c r="M166" s="233" t="s">
        <v>1</v>
      </c>
      <c r="N166" s="234" t="s">
        <v>41</v>
      </c>
      <c r="O166" s="81"/>
      <c r="P166" s="190">
        <f>O166*H166</f>
        <v>0</v>
      </c>
      <c r="Q166" s="190">
        <v>0.069449999999999998</v>
      </c>
      <c r="R166" s="190">
        <f>Q166*H166</f>
        <v>0.41669999999999996</v>
      </c>
      <c r="S166" s="190">
        <v>0</v>
      </c>
      <c r="T166" s="19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2" t="s">
        <v>164</v>
      </c>
      <c r="AT166" s="192" t="s">
        <v>241</v>
      </c>
      <c r="AU166" s="192" t="s">
        <v>84</v>
      </c>
      <c r="AY166" s="18" t="s">
        <v>126</v>
      </c>
      <c r="BE166" s="193">
        <f>IF(N166="základná",J166,0)</f>
        <v>0</v>
      </c>
      <c r="BF166" s="193">
        <f>IF(N166="znížená",J166,0)</f>
        <v>0</v>
      </c>
      <c r="BG166" s="193">
        <f>IF(N166="zákl. prenesená",J166,0)</f>
        <v>0</v>
      </c>
      <c r="BH166" s="193">
        <f>IF(N166="zníž. prenesená",J166,0)</f>
        <v>0</v>
      </c>
      <c r="BI166" s="193">
        <f>IF(N166="nulová",J166,0)</f>
        <v>0</v>
      </c>
      <c r="BJ166" s="18" t="s">
        <v>84</v>
      </c>
      <c r="BK166" s="193">
        <f>ROUND(I166*H166,2)</f>
        <v>0</v>
      </c>
      <c r="BL166" s="18" t="s">
        <v>90</v>
      </c>
      <c r="BM166" s="192" t="s">
        <v>283</v>
      </c>
    </row>
    <row r="167" s="2" customFormat="1" ht="24.15" customHeight="1">
      <c r="A167" s="37"/>
      <c r="B167" s="179"/>
      <c r="C167" s="180" t="s">
        <v>7</v>
      </c>
      <c r="D167" s="180" t="s">
        <v>128</v>
      </c>
      <c r="E167" s="181" t="s">
        <v>284</v>
      </c>
      <c r="F167" s="182" t="s">
        <v>285</v>
      </c>
      <c r="G167" s="183" t="s">
        <v>286</v>
      </c>
      <c r="H167" s="184">
        <v>120</v>
      </c>
      <c r="I167" s="185"/>
      <c r="J167" s="186">
        <f>ROUND(I167*H167,2)</f>
        <v>0</v>
      </c>
      <c r="K167" s="187"/>
      <c r="L167" s="38"/>
      <c r="M167" s="188" t="s">
        <v>1</v>
      </c>
      <c r="N167" s="189" t="s">
        <v>41</v>
      </c>
      <c r="O167" s="81"/>
      <c r="P167" s="190">
        <f>O167*H167</f>
        <v>0</v>
      </c>
      <c r="Q167" s="190">
        <v>3.8139999999999997E-05</v>
      </c>
      <c r="R167" s="190">
        <f>Q167*H167</f>
        <v>0.0045767999999999998</v>
      </c>
      <c r="S167" s="190">
        <v>0.00155</v>
      </c>
      <c r="T167" s="191">
        <f>S167*H167</f>
        <v>0.186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2" t="s">
        <v>90</v>
      </c>
      <c r="AT167" s="192" t="s">
        <v>128</v>
      </c>
      <c r="AU167" s="192" t="s">
        <v>84</v>
      </c>
      <c r="AY167" s="18" t="s">
        <v>126</v>
      </c>
      <c r="BE167" s="193">
        <f>IF(N167="základná",J167,0)</f>
        <v>0</v>
      </c>
      <c r="BF167" s="193">
        <f>IF(N167="znížená",J167,0)</f>
        <v>0</v>
      </c>
      <c r="BG167" s="193">
        <f>IF(N167="zákl. prenesená",J167,0)</f>
        <v>0</v>
      </c>
      <c r="BH167" s="193">
        <f>IF(N167="zníž. prenesená",J167,0)</f>
        <v>0</v>
      </c>
      <c r="BI167" s="193">
        <f>IF(N167="nulová",J167,0)</f>
        <v>0</v>
      </c>
      <c r="BJ167" s="18" t="s">
        <v>84</v>
      </c>
      <c r="BK167" s="193">
        <f>ROUND(I167*H167,2)</f>
        <v>0</v>
      </c>
      <c r="BL167" s="18" t="s">
        <v>90</v>
      </c>
      <c r="BM167" s="192" t="s">
        <v>287</v>
      </c>
    </row>
    <row r="168" s="14" customFormat="1">
      <c r="A168" s="14"/>
      <c r="B168" s="202"/>
      <c r="C168" s="14"/>
      <c r="D168" s="195" t="s">
        <v>133</v>
      </c>
      <c r="E168" s="203" t="s">
        <v>1</v>
      </c>
      <c r="F168" s="204" t="s">
        <v>288</v>
      </c>
      <c r="G168" s="14"/>
      <c r="H168" s="205">
        <v>120</v>
      </c>
      <c r="I168" s="206"/>
      <c r="J168" s="14"/>
      <c r="K168" s="14"/>
      <c r="L168" s="202"/>
      <c r="M168" s="207"/>
      <c r="N168" s="208"/>
      <c r="O168" s="208"/>
      <c r="P168" s="208"/>
      <c r="Q168" s="208"/>
      <c r="R168" s="208"/>
      <c r="S168" s="208"/>
      <c r="T168" s="20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03" t="s">
        <v>133</v>
      </c>
      <c r="AU168" s="203" t="s">
        <v>84</v>
      </c>
      <c r="AV168" s="14" t="s">
        <v>84</v>
      </c>
      <c r="AW168" s="14" t="s">
        <v>31</v>
      </c>
      <c r="AX168" s="14" t="s">
        <v>75</v>
      </c>
      <c r="AY168" s="203" t="s">
        <v>126</v>
      </c>
    </row>
    <row r="169" s="15" customFormat="1">
      <c r="A169" s="15"/>
      <c r="B169" s="210"/>
      <c r="C169" s="15"/>
      <c r="D169" s="195" t="s">
        <v>133</v>
      </c>
      <c r="E169" s="211" t="s">
        <v>1</v>
      </c>
      <c r="F169" s="212" t="s">
        <v>136</v>
      </c>
      <c r="G169" s="15"/>
      <c r="H169" s="213">
        <v>120</v>
      </c>
      <c r="I169" s="214"/>
      <c r="J169" s="15"/>
      <c r="K169" s="15"/>
      <c r="L169" s="210"/>
      <c r="M169" s="215"/>
      <c r="N169" s="216"/>
      <c r="O169" s="216"/>
      <c r="P169" s="216"/>
      <c r="Q169" s="216"/>
      <c r="R169" s="216"/>
      <c r="S169" s="216"/>
      <c r="T169" s="217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11" t="s">
        <v>133</v>
      </c>
      <c r="AU169" s="211" t="s">
        <v>84</v>
      </c>
      <c r="AV169" s="15" t="s">
        <v>90</v>
      </c>
      <c r="AW169" s="15" t="s">
        <v>31</v>
      </c>
      <c r="AX169" s="15" t="s">
        <v>80</v>
      </c>
      <c r="AY169" s="211" t="s">
        <v>126</v>
      </c>
    </row>
    <row r="170" s="12" customFormat="1" ht="22.8" customHeight="1">
      <c r="A170" s="12"/>
      <c r="B170" s="166"/>
      <c r="C170" s="12"/>
      <c r="D170" s="167" t="s">
        <v>74</v>
      </c>
      <c r="E170" s="177" t="s">
        <v>152</v>
      </c>
      <c r="F170" s="177" t="s">
        <v>153</v>
      </c>
      <c r="G170" s="12"/>
      <c r="H170" s="12"/>
      <c r="I170" s="169"/>
      <c r="J170" s="178">
        <f>BK170</f>
        <v>0</v>
      </c>
      <c r="K170" s="12"/>
      <c r="L170" s="166"/>
      <c r="M170" s="171"/>
      <c r="N170" s="172"/>
      <c r="O170" s="172"/>
      <c r="P170" s="173">
        <f>SUM(P171:P172)</f>
        <v>0</v>
      </c>
      <c r="Q170" s="172"/>
      <c r="R170" s="173">
        <f>SUM(R171:R172)</f>
        <v>0</v>
      </c>
      <c r="S170" s="172"/>
      <c r="T170" s="174">
        <f>SUM(T171:T172)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67" t="s">
        <v>80</v>
      </c>
      <c r="AT170" s="175" t="s">
        <v>74</v>
      </c>
      <c r="AU170" s="175" t="s">
        <v>80</v>
      </c>
      <c r="AY170" s="167" t="s">
        <v>126</v>
      </c>
      <c r="BK170" s="176">
        <f>SUM(BK171:BK172)</f>
        <v>0</v>
      </c>
    </row>
    <row r="171" s="2" customFormat="1" ht="33" customHeight="1">
      <c r="A171" s="37"/>
      <c r="B171" s="179"/>
      <c r="C171" s="180" t="s">
        <v>289</v>
      </c>
      <c r="D171" s="180" t="s">
        <v>128</v>
      </c>
      <c r="E171" s="181" t="s">
        <v>154</v>
      </c>
      <c r="F171" s="182" t="s">
        <v>155</v>
      </c>
      <c r="G171" s="183" t="s">
        <v>156</v>
      </c>
      <c r="H171" s="184">
        <v>46.371000000000002</v>
      </c>
      <c r="I171" s="185"/>
      <c r="J171" s="186">
        <f>ROUND(I171*H171,2)</f>
        <v>0</v>
      </c>
      <c r="K171" s="187"/>
      <c r="L171" s="38"/>
      <c r="M171" s="188" t="s">
        <v>1</v>
      </c>
      <c r="N171" s="189" t="s">
        <v>41</v>
      </c>
      <c r="O171" s="81"/>
      <c r="P171" s="190">
        <f>O171*H171</f>
        <v>0</v>
      </c>
      <c r="Q171" s="190">
        <v>0</v>
      </c>
      <c r="R171" s="190">
        <f>Q171*H171</f>
        <v>0</v>
      </c>
      <c r="S171" s="190">
        <v>0</v>
      </c>
      <c r="T171" s="191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2" t="s">
        <v>90</v>
      </c>
      <c r="AT171" s="192" t="s">
        <v>128</v>
      </c>
      <c r="AU171" s="192" t="s">
        <v>84</v>
      </c>
      <c r="AY171" s="18" t="s">
        <v>126</v>
      </c>
      <c r="BE171" s="193">
        <f>IF(N171="základná",J171,0)</f>
        <v>0</v>
      </c>
      <c r="BF171" s="193">
        <f>IF(N171="znížená",J171,0)</f>
        <v>0</v>
      </c>
      <c r="BG171" s="193">
        <f>IF(N171="zákl. prenesená",J171,0)</f>
        <v>0</v>
      </c>
      <c r="BH171" s="193">
        <f>IF(N171="zníž. prenesená",J171,0)</f>
        <v>0</v>
      </c>
      <c r="BI171" s="193">
        <f>IF(N171="nulová",J171,0)</f>
        <v>0</v>
      </c>
      <c r="BJ171" s="18" t="s">
        <v>84</v>
      </c>
      <c r="BK171" s="193">
        <f>ROUND(I171*H171,2)</f>
        <v>0</v>
      </c>
      <c r="BL171" s="18" t="s">
        <v>90</v>
      </c>
      <c r="BM171" s="192" t="s">
        <v>290</v>
      </c>
    </row>
    <row r="172" s="2" customFormat="1" ht="55.5" customHeight="1">
      <c r="A172" s="37"/>
      <c r="B172" s="179"/>
      <c r="C172" s="180" t="s">
        <v>291</v>
      </c>
      <c r="D172" s="180" t="s">
        <v>128</v>
      </c>
      <c r="E172" s="181" t="s">
        <v>159</v>
      </c>
      <c r="F172" s="182" t="s">
        <v>160</v>
      </c>
      <c r="G172" s="183" t="s">
        <v>156</v>
      </c>
      <c r="H172" s="184">
        <v>46.371000000000002</v>
      </c>
      <c r="I172" s="185"/>
      <c r="J172" s="186">
        <f>ROUND(I172*H172,2)</f>
        <v>0</v>
      </c>
      <c r="K172" s="187"/>
      <c r="L172" s="38"/>
      <c r="M172" s="219" t="s">
        <v>1</v>
      </c>
      <c r="N172" s="220" t="s">
        <v>41</v>
      </c>
      <c r="O172" s="221"/>
      <c r="P172" s="222">
        <f>O172*H172</f>
        <v>0</v>
      </c>
      <c r="Q172" s="222">
        <v>0</v>
      </c>
      <c r="R172" s="222">
        <f>Q172*H172</f>
        <v>0</v>
      </c>
      <c r="S172" s="222">
        <v>0</v>
      </c>
      <c r="T172" s="223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2" t="s">
        <v>90</v>
      </c>
      <c r="AT172" s="192" t="s">
        <v>128</v>
      </c>
      <c r="AU172" s="192" t="s">
        <v>84</v>
      </c>
      <c r="AY172" s="18" t="s">
        <v>126</v>
      </c>
      <c r="BE172" s="193">
        <f>IF(N172="základná",J172,0)</f>
        <v>0</v>
      </c>
      <c r="BF172" s="193">
        <f>IF(N172="znížená",J172,0)</f>
        <v>0</v>
      </c>
      <c r="BG172" s="193">
        <f>IF(N172="zákl. prenesená",J172,0)</f>
        <v>0</v>
      </c>
      <c r="BH172" s="193">
        <f>IF(N172="zníž. prenesená",J172,0)</f>
        <v>0</v>
      </c>
      <c r="BI172" s="193">
        <f>IF(N172="nulová",J172,0)</f>
        <v>0</v>
      </c>
      <c r="BJ172" s="18" t="s">
        <v>84</v>
      </c>
      <c r="BK172" s="193">
        <f>ROUND(I172*H172,2)</f>
        <v>0</v>
      </c>
      <c r="BL172" s="18" t="s">
        <v>90</v>
      </c>
      <c r="BM172" s="192" t="s">
        <v>292</v>
      </c>
    </row>
    <row r="173" s="2" customFormat="1" ht="6.96" customHeight="1">
      <c r="A173" s="37"/>
      <c r="B173" s="64"/>
      <c r="C173" s="65"/>
      <c r="D173" s="65"/>
      <c r="E173" s="65"/>
      <c r="F173" s="65"/>
      <c r="G173" s="65"/>
      <c r="H173" s="65"/>
      <c r="I173" s="65"/>
      <c r="J173" s="65"/>
      <c r="K173" s="65"/>
      <c r="L173" s="38"/>
      <c r="M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</row>
  </sheetData>
  <autoFilter ref="C121:K17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="1" customFormat="1" ht="24.96" customHeight="1">
      <c r="B4" s="21"/>
      <c r="D4" s="22" t="s">
        <v>99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Opatrenia na zlepšenie zadržiavania vody na pozemkoch SLPS Rudina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100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293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4. 12. 2023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1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1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30</v>
      </c>
      <c r="F21" s="37"/>
      <c r="G21" s="37"/>
      <c r="H21" s="37"/>
      <c r="I21" s="31" t="s">
        <v>26</v>
      </c>
      <c r="J21" s="26" t="s">
        <v>1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24</v>
      </c>
      <c r="J23" s="26" t="s">
        <v>1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31" t="s">
        <v>26</v>
      </c>
      <c r="J24" s="26" t="s">
        <v>1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35</v>
      </c>
      <c r="E30" s="37"/>
      <c r="F30" s="37"/>
      <c r="G30" s="37"/>
      <c r="H30" s="37"/>
      <c r="I30" s="37"/>
      <c r="J30" s="100">
        <f>ROUND(J120,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39</v>
      </c>
      <c r="E33" s="44" t="s">
        <v>40</v>
      </c>
      <c r="F33" s="131">
        <f>ROUND((SUM(BE120:BE137)),  2)</f>
        <v>0</v>
      </c>
      <c r="G33" s="132"/>
      <c r="H33" s="132"/>
      <c r="I33" s="133">
        <v>0.20000000000000001</v>
      </c>
      <c r="J33" s="131">
        <f>ROUND(((SUM(BE120:BE137))*I33),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41</v>
      </c>
      <c r="F34" s="131">
        <f>ROUND((SUM(BF120:BF137)),  2)</f>
        <v>0</v>
      </c>
      <c r="G34" s="132"/>
      <c r="H34" s="132"/>
      <c r="I34" s="133">
        <v>0.20000000000000001</v>
      </c>
      <c r="J34" s="131">
        <f>ROUND(((SUM(BF120:BF137))*I34),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34">
        <f>ROUND((SUM(BG120:BG137)),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34">
        <f>ROUND((SUM(BH120:BH137)),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44</v>
      </c>
      <c r="F37" s="131">
        <f>ROUND((SUM(BI120:BI137)),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45</v>
      </c>
      <c r="E39" s="85"/>
      <c r="F39" s="85"/>
      <c r="G39" s="138" t="s">
        <v>46</v>
      </c>
      <c r="H39" s="139" t="s">
        <v>47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48</v>
      </c>
      <c r="E50" s="61"/>
      <c r="F50" s="61"/>
      <c r="G50" s="60" t="s">
        <v>49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50</v>
      </c>
      <c r="E61" s="40"/>
      <c r="F61" s="142" t="s">
        <v>51</v>
      </c>
      <c r="G61" s="62" t="s">
        <v>50</v>
      </c>
      <c r="H61" s="40"/>
      <c r="I61" s="40"/>
      <c r="J61" s="143" t="s">
        <v>51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52</v>
      </c>
      <c r="E65" s="63"/>
      <c r="F65" s="63"/>
      <c r="G65" s="60" t="s">
        <v>53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50</v>
      </c>
      <c r="E76" s="40"/>
      <c r="F76" s="142" t="s">
        <v>51</v>
      </c>
      <c r="G76" s="62" t="s">
        <v>50</v>
      </c>
      <c r="H76" s="40"/>
      <c r="I76" s="40"/>
      <c r="J76" s="143" t="s">
        <v>51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Opatrenia na zlepšenie zadržiavania vody na pozemkoch SLPS Rudina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>6 - Odvodňovací rigol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 xml:space="preserve">Rudina </v>
      </c>
      <c r="G89" s="37"/>
      <c r="H89" s="37"/>
      <c r="I89" s="31" t="s">
        <v>21</v>
      </c>
      <c r="J89" s="73" t="str">
        <f>IF(J12="","",J12)</f>
        <v>4. 12. 2023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SLPS Rudina</v>
      </c>
      <c r="G91" s="37"/>
      <c r="H91" s="37"/>
      <c r="I91" s="31" t="s">
        <v>29</v>
      </c>
      <c r="J91" s="35" t="str">
        <f>E21</f>
        <v>Ing.arch.Stanislav Sýkora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>Stanislav Hlubina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103</v>
      </c>
      <c r="D94" s="136"/>
      <c r="E94" s="136"/>
      <c r="F94" s="136"/>
      <c r="G94" s="136"/>
      <c r="H94" s="136"/>
      <c r="I94" s="136"/>
      <c r="J94" s="145" t="s">
        <v>104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105</v>
      </c>
      <c r="D96" s="37"/>
      <c r="E96" s="37"/>
      <c r="F96" s="37"/>
      <c r="G96" s="37"/>
      <c r="H96" s="37"/>
      <c r="I96" s="37"/>
      <c r="J96" s="100">
        <f>J120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106</v>
      </c>
    </row>
    <row r="97" s="9" customFormat="1" ht="24.96" customHeight="1">
      <c r="A97" s="9"/>
      <c r="B97" s="147"/>
      <c r="C97" s="9"/>
      <c r="D97" s="148" t="s">
        <v>107</v>
      </c>
      <c r="E97" s="149"/>
      <c r="F97" s="149"/>
      <c r="G97" s="149"/>
      <c r="H97" s="149"/>
      <c r="I97" s="149"/>
      <c r="J97" s="150">
        <f>J121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108</v>
      </c>
      <c r="E98" s="153"/>
      <c r="F98" s="153"/>
      <c r="G98" s="153"/>
      <c r="H98" s="153"/>
      <c r="I98" s="153"/>
      <c r="J98" s="154">
        <f>J122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1"/>
      <c r="C99" s="10"/>
      <c r="D99" s="152" t="s">
        <v>217</v>
      </c>
      <c r="E99" s="153"/>
      <c r="F99" s="153"/>
      <c r="G99" s="153"/>
      <c r="H99" s="153"/>
      <c r="I99" s="153"/>
      <c r="J99" s="154">
        <f>J128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1"/>
      <c r="C100" s="10"/>
      <c r="D100" s="152" t="s">
        <v>110</v>
      </c>
      <c r="E100" s="153"/>
      <c r="F100" s="153"/>
      <c r="G100" s="153"/>
      <c r="H100" s="153"/>
      <c r="I100" s="153"/>
      <c r="J100" s="154">
        <f>J135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9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64"/>
      <c r="C102" s="65"/>
      <c r="D102" s="65"/>
      <c r="E102" s="65"/>
      <c r="F102" s="65"/>
      <c r="G102" s="65"/>
      <c r="H102" s="65"/>
      <c r="I102" s="65"/>
      <c r="J102" s="65"/>
      <c r="K102" s="65"/>
      <c r="L102" s="59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59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112</v>
      </c>
      <c r="D107" s="37"/>
      <c r="E107" s="37"/>
      <c r="F107" s="37"/>
      <c r="G107" s="37"/>
      <c r="H107" s="37"/>
      <c r="I107" s="37"/>
      <c r="J107" s="37"/>
      <c r="K107" s="37"/>
      <c r="L107" s="59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9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15</v>
      </c>
      <c r="D109" s="37"/>
      <c r="E109" s="37"/>
      <c r="F109" s="37"/>
      <c r="G109" s="37"/>
      <c r="H109" s="37"/>
      <c r="I109" s="37"/>
      <c r="J109" s="37"/>
      <c r="K109" s="3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6.25" customHeight="1">
      <c r="A110" s="37"/>
      <c r="B110" s="38"/>
      <c r="C110" s="37"/>
      <c r="D110" s="37"/>
      <c r="E110" s="125" t="str">
        <f>E7</f>
        <v>Opatrenia na zlepšenie zadržiavania vody na pozemkoch SLPS Rudina</v>
      </c>
      <c r="F110" s="31"/>
      <c r="G110" s="31"/>
      <c r="H110" s="31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100</v>
      </c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71" t="str">
        <f>E9</f>
        <v>6 - Odvodňovací rigol</v>
      </c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19</v>
      </c>
      <c r="D114" s="37"/>
      <c r="E114" s="37"/>
      <c r="F114" s="26" t="str">
        <f>F12</f>
        <v xml:space="preserve">Rudina </v>
      </c>
      <c r="G114" s="37"/>
      <c r="H114" s="37"/>
      <c r="I114" s="31" t="s">
        <v>21</v>
      </c>
      <c r="J114" s="73" t="str">
        <f>IF(J12="","",J12)</f>
        <v>4. 12. 2023</v>
      </c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5.65" customHeight="1">
      <c r="A116" s="37"/>
      <c r="B116" s="38"/>
      <c r="C116" s="31" t="s">
        <v>23</v>
      </c>
      <c r="D116" s="37"/>
      <c r="E116" s="37"/>
      <c r="F116" s="26" t="str">
        <f>E15</f>
        <v>SLPS Rudina</v>
      </c>
      <c r="G116" s="37"/>
      <c r="H116" s="37"/>
      <c r="I116" s="31" t="s">
        <v>29</v>
      </c>
      <c r="J116" s="35" t="str">
        <f>E21</f>
        <v>Ing.arch.Stanislav Sýkora</v>
      </c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27</v>
      </c>
      <c r="D117" s="37"/>
      <c r="E117" s="37"/>
      <c r="F117" s="26" t="str">
        <f>IF(E18="","",E18)</f>
        <v>Vyplň údaj</v>
      </c>
      <c r="G117" s="37"/>
      <c r="H117" s="37"/>
      <c r="I117" s="31" t="s">
        <v>32</v>
      </c>
      <c r="J117" s="35" t="str">
        <f>E24</f>
        <v>Stanislav Hlubina</v>
      </c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55"/>
      <c r="B119" s="156"/>
      <c r="C119" s="157" t="s">
        <v>113</v>
      </c>
      <c r="D119" s="158" t="s">
        <v>60</v>
      </c>
      <c r="E119" s="158" t="s">
        <v>56</v>
      </c>
      <c r="F119" s="158" t="s">
        <v>57</v>
      </c>
      <c r="G119" s="158" t="s">
        <v>114</v>
      </c>
      <c r="H119" s="158" t="s">
        <v>115</v>
      </c>
      <c r="I119" s="158" t="s">
        <v>116</v>
      </c>
      <c r="J119" s="159" t="s">
        <v>104</v>
      </c>
      <c r="K119" s="160" t="s">
        <v>117</v>
      </c>
      <c r="L119" s="161"/>
      <c r="M119" s="90" t="s">
        <v>1</v>
      </c>
      <c r="N119" s="91" t="s">
        <v>39</v>
      </c>
      <c r="O119" s="91" t="s">
        <v>118</v>
      </c>
      <c r="P119" s="91" t="s">
        <v>119</v>
      </c>
      <c r="Q119" s="91" t="s">
        <v>120</v>
      </c>
      <c r="R119" s="91" t="s">
        <v>121</v>
      </c>
      <c r="S119" s="91" t="s">
        <v>122</v>
      </c>
      <c r="T119" s="92" t="s">
        <v>123</v>
      </c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</row>
    <row r="120" s="2" customFormat="1" ht="22.8" customHeight="1">
      <c r="A120" s="37"/>
      <c r="B120" s="38"/>
      <c r="C120" s="97" t="s">
        <v>105</v>
      </c>
      <c r="D120" s="37"/>
      <c r="E120" s="37"/>
      <c r="F120" s="37"/>
      <c r="G120" s="37"/>
      <c r="H120" s="37"/>
      <c r="I120" s="37"/>
      <c r="J120" s="162">
        <f>BK120</f>
        <v>0</v>
      </c>
      <c r="K120" s="37"/>
      <c r="L120" s="38"/>
      <c r="M120" s="93"/>
      <c r="N120" s="77"/>
      <c r="O120" s="94"/>
      <c r="P120" s="163">
        <f>P121</f>
        <v>0</v>
      </c>
      <c r="Q120" s="94"/>
      <c r="R120" s="163">
        <f>R121</f>
        <v>19.365290560000002</v>
      </c>
      <c r="S120" s="94"/>
      <c r="T120" s="164">
        <f>T121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8" t="s">
        <v>74</v>
      </c>
      <c r="AU120" s="18" t="s">
        <v>106</v>
      </c>
      <c r="BK120" s="165">
        <f>BK121</f>
        <v>0</v>
      </c>
    </row>
    <row r="121" s="12" customFormat="1" ht="25.92" customHeight="1">
      <c r="A121" s="12"/>
      <c r="B121" s="166"/>
      <c r="C121" s="12"/>
      <c r="D121" s="167" t="s">
        <v>74</v>
      </c>
      <c r="E121" s="168" t="s">
        <v>124</v>
      </c>
      <c r="F121" s="168" t="s">
        <v>125</v>
      </c>
      <c r="G121" s="12"/>
      <c r="H121" s="12"/>
      <c r="I121" s="169"/>
      <c r="J121" s="170">
        <f>BK121</f>
        <v>0</v>
      </c>
      <c r="K121" s="12"/>
      <c r="L121" s="166"/>
      <c r="M121" s="171"/>
      <c r="N121" s="172"/>
      <c r="O121" s="172"/>
      <c r="P121" s="173">
        <f>P122+P128+P135</f>
        <v>0</v>
      </c>
      <c r="Q121" s="172"/>
      <c r="R121" s="173">
        <f>R122+R128+R135</f>
        <v>19.365290560000002</v>
      </c>
      <c r="S121" s="172"/>
      <c r="T121" s="174">
        <f>T122+T128+T135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7" t="s">
        <v>80</v>
      </c>
      <c r="AT121" s="175" t="s">
        <v>74</v>
      </c>
      <c r="AU121" s="175" t="s">
        <v>75</v>
      </c>
      <c r="AY121" s="167" t="s">
        <v>126</v>
      </c>
      <c r="BK121" s="176">
        <f>BK122+BK128+BK135</f>
        <v>0</v>
      </c>
    </row>
    <row r="122" s="12" customFormat="1" ht="22.8" customHeight="1">
      <c r="A122" s="12"/>
      <c r="B122" s="166"/>
      <c r="C122" s="12"/>
      <c r="D122" s="167" t="s">
        <v>74</v>
      </c>
      <c r="E122" s="177" t="s">
        <v>80</v>
      </c>
      <c r="F122" s="177" t="s">
        <v>127</v>
      </c>
      <c r="G122" s="12"/>
      <c r="H122" s="12"/>
      <c r="I122" s="169"/>
      <c r="J122" s="178">
        <f>BK122</f>
        <v>0</v>
      </c>
      <c r="K122" s="12"/>
      <c r="L122" s="166"/>
      <c r="M122" s="171"/>
      <c r="N122" s="172"/>
      <c r="O122" s="172"/>
      <c r="P122" s="173">
        <f>SUM(P123:P127)</f>
        <v>0</v>
      </c>
      <c r="Q122" s="172"/>
      <c r="R122" s="173">
        <f>SUM(R123:R127)</f>
        <v>0</v>
      </c>
      <c r="S122" s="172"/>
      <c r="T122" s="174">
        <f>SUM(T123:T127)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7" t="s">
        <v>80</v>
      </c>
      <c r="AT122" s="175" t="s">
        <v>74</v>
      </c>
      <c r="AU122" s="175" t="s">
        <v>80</v>
      </c>
      <c r="AY122" s="167" t="s">
        <v>126</v>
      </c>
      <c r="BK122" s="176">
        <f>SUM(BK123:BK127)</f>
        <v>0</v>
      </c>
    </row>
    <row r="123" s="2" customFormat="1" ht="21.75" customHeight="1">
      <c r="A123" s="37"/>
      <c r="B123" s="179"/>
      <c r="C123" s="180" t="s">
        <v>80</v>
      </c>
      <c r="D123" s="180" t="s">
        <v>128</v>
      </c>
      <c r="E123" s="181" t="s">
        <v>202</v>
      </c>
      <c r="F123" s="182" t="s">
        <v>203</v>
      </c>
      <c r="G123" s="183" t="s">
        <v>131</v>
      </c>
      <c r="H123" s="184">
        <v>15.84</v>
      </c>
      <c r="I123" s="185"/>
      <c r="J123" s="186">
        <f>ROUND(I123*H123,2)</f>
        <v>0</v>
      </c>
      <c r="K123" s="187"/>
      <c r="L123" s="38"/>
      <c r="M123" s="188" t="s">
        <v>1</v>
      </c>
      <c r="N123" s="189" t="s">
        <v>41</v>
      </c>
      <c r="O123" s="81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2" t="s">
        <v>90</v>
      </c>
      <c r="AT123" s="192" t="s">
        <v>128</v>
      </c>
      <c r="AU123" s="192" t="s">
        <v>84</v>
      </c>
      <c r="AY123" s="18" t="s">
        <v>126</v>
      </c>
      <c r="BE123" s="193">
        <f>IF(N123="základná",J123,0)</f>
        <v>0</v>
      </c>
      <c r="BF123" s="193">
        <f>IF(N123="znížená",J123,0)</f>
        <v>0</v>
      </c>
      <c r="BG123" s="193">
        <f>IF(N123="zákl. prenesená",J123,0)</f>
        <v>0</v>
      </c>
      <c r="BH123" s="193">
        <f>IF(N123="zníž. prenesená",J123,0)</f>
        <v>0</v>
      </c>
      <c r="BI123" s="193">
        <f>IF(N123="nulová",J123,0)</f>
        <v>0</v>
      </c>
      <c r="BJ123" s="18" t="s">
        <v>84</v>
      </c>
      <c r="BK123" s="193">
        <f>ROUND(I123*H123,2)</f>
        <v>0</v>
      </c>
      <c r="BL123" s="18" t="s">
        <v>90</v>
      </c>
      <c r="BM123" s="192" t="s">
        <v>222</v>
      </c>
    </row>
    <row r="124" s="14" customFormat="1">
      <c r="A124" s="14"/>
      <c r="B124" s="202"/>
      <c r="C124" s="14"/>
      <c r="D124" s="195" t="s">
        <v>133</v>
      </c>
      <c r="E124" s="203" t="s">
        <v>1</v>
      </c>
      <c r="F124" s="204" t="s">
        <v>294</v>
      </c>
      <c r="G124" s="14"/>
      <c r="H124" s="205">
        <v>15.84</v>
      </c>
      <c r="I124" s="206"/>
      <c r="J124" s="14"/>
      <c r="K124" s="14"/>
      <c r="L124" s="202"/>
      <c r="M124" s="207"/>
      <c r="N124" s="208"/>
      <c r="O124" s="208"/>
      <c r="P124" s="208"/>
      <c r="Q124" s="208"/>
      <c r="R124" s="208"/>
      <c r="S124" s="208"/>
      <c r="T124" s="209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03" t="s">
        <v>133</v>
      </c>
      <c r="AU124" s="203" t="s">
        <v>84</v>
      </c>
      <c r="AV124" s="14" t="s">
        <v>84</v>
      </c>
      <c r="AW124" s="14" t="s">
        <v>31</v>
      </c>
      <c r="AX124" s="14" t="s">
        <v>80</v>
      </c>
      <c r="AY124" s="203" t="s">
        <v>126</v>
      </c>
    </row>
    <row r="125" s="2" customFormat="1" ht="33" customHeight="1">
      <c r="A125" s="37"/>
      <c r="B125" s="179"/>
      <c r="C125" s="180" t="s">
        <v>84</v>
      </c>
      <c r="D125" s="180" t="s">
        <v>128</v>
      </c>
      <c r="E125" s="181" t="s">
        <v>207</v>
      </c>
      <c r="F125" s="182" t="s">
        <v>208</v>
      </c>
      <c r="G125" s="183" t="s">
        <v>131</v>
      </c>
      <c r="H125" s="184">
        <v>15.84</v>
      </c>
      <c r="I125" s="185"/>
      <c r="J125" s="186">
        <f>ROUND(I125*H125,2)</f>
        <v>0</v>
      </c>
      <c r="K125" s="187"/>
      <c r="L125" s="38"/>
      <c r="M125" s="188" t="s">
        <v>1</v>
      </c>
      <c r="N125" s="189" t="s">
        <v>41</v>
      </c>
      <c r="O125" s="81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2" t="s">
        <v>90</v>
      </c>
      <c r="AT125" s="192" t="s">
        <v>128</v>
      </c>
      <c r="AU125" s="192" t="s">
        <v>84</v>
      </c>
      <c r="AY125" s="18" t="s">
        <v>126</v>
      </c>
      <c r="BE125" s="193">
        <f>IF(N125="základná",J125,0)</f>
        <v>0</v>
      </c>
      <c r="BF125" s="193">
        <f>IF(N125="znížená",J125,0)</f>
        <v>0</v>
      </c>
      <c r="BG125" s="193">
        <f>IF(N125="zákl. prenesená",J125,0)</f>
        <v>0</v>
      </c>
      <c r="BH125" s="193">
        <f>IF(N125="zníž. prenesená",J125,0)</f>
        <v>0</v>
      </c>
      <c r="BI125" s="193">
        <f>IF(N125="nulová",J125,0)</f>
        <v>0</v>
      </c>
      <c r="BJ125" s="18" t="s">
        <v>84</v>
      </c>
      <c r="BK125" s="193">
        <f>ROUND(I125*H125,2)</f>
        <v>0</v>
      </c>
      <c r="BL125" s="18" t="s">
        <v>90</v>
      </c>
      <c r="BM125" s="192" t="s">
        <v>225</v>
      </c>
    </row>
    <row r="126" s="2" customFormat="1" ht="24.15" customHeight="1">
      <c r="A126" s="37"/>
      <c r="B126" s="179"/>
      <c r="C126" s="180" t="s">
        <v>87</v>
      </c>
      <c r="D126" s="180" t="s">
        <v>128</v>
      </c>
      <c r="E126" s="181" t="s">
        <v>140</v>
      </c>
      <c r="F126" s="182" t="s">
        <v>141</v>
      </c>
      <c r="G126" s="183" t="s">
        <v>131</v>
      </c>
      <c r="H126" s="184">
        <v>15.84</v>
      </c>
      <c r="I126" s="185"/>
      <c r="J126" s="186">
        <f>ROUND(I126*H126,2)</f>
        <v>0</v>
      </c>
      <c r="K126" s="187"/>
      <c r="L126" s="38"/>
      <c r="M126" s="188" t="s">
        <v>1</v>
      </c>
      <c r="N126" s="189" t="s">
        <v>41</v>
      </c>
      <c r="O126" s="81"/>
      <c r="P126" s="190">
        <f>O126*H126</f>
        <v>0</v>
      </c>
      <c r="Q126" s="190">
        <v>0</v>
      </c>
      <c r="R126" s="190">
        <f>Q126*H126</f>
        <v>0</v>
      </c>
      <c r="S126" s="190">
        <v>0</v>
      </c>
      <c r="T126" s="191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2" t="s">
        <v>90</v>
      </c>
      <c r="AT126" s="192" t="s">
        <v>128</v>
      </c>
      <c r="AU126" s="192" t="s">
        <v>84</v>
      </c>
      <c r="AY126" s="18" t="s">
        <v>126</v>
      </c>
      <c r="BE126" s="193">
        <f>IF(N126="základná",J126,0)</f>
        <v>0</v>
      </c>
      <c r="BF126" s="193">
        <f>IF(N126="znížená",J126,0)</f>
        <v>0</v>
      </c>
      <c r="BG126" s="193">
        <f>IF(N126="zákl. prenesená",J126,0)</f>
        <v>0</v>
      </c>
      <c r="BH126" s="193">
        <f>IF(N126="zníž. prenesená",J126,0)</f>
        <v>0</v>
      </c>
      <c r="BI126" s="193">
        <f>IF(N126="nulová",J126,0)</f>
        <v>0</v>
      </c>
      <c r="BJ126" s="18" t="s">
        <v>84</v>
      </c>
      <c r="BK126" s="193">
        <f>ROUND(I126*H126,2)</f>
        <v>0</v>
      </c>
      <c r="BL126" s="18" t="s">
        <v>90</v>
      </c>
      <c r="BM126" s="192" t="s">
        <v>227</v>
      </c>
    </row>
    <row r="127" s="2" customFormat="1" ht="24.15" customHeight="1">
      <c r="A127" s="37"/>
      <c r="B127" s="179"/>
      <c r="C127" s="180" t="s">
        <v>90</v>
      </c>
      <c r="D127" s="180" t="s">
        <v>128</v>
      </c>
      <c r="E127" s="181" t="s">
        <v>143</v>
      </c>
      <c r="F127" s="182" t="s">
        <v>144</v>
      </c>
      <c r="G127" s="183" t="s">
        <v>131</v>
      </c>
      <c r="H127" s="184">
        <v>15.84</v>
      </c>
      <c r="I127" s="185"/>
      <c r="J127" s="186">
        <f>ROUND(I127*H127,2)</f>
        <v>0</v>
      </c>
      <c r="K127" s="187"/>
      <c r="L127" s="38"/>
      <c r="M127" s="188" t="s">
        <v>1</v>
      </c>
      <c r="N127" s="189" t="s">
        <v>41</v>
      </c>
      <c r="O127" s="81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2" t="s">
        <v>90</v>
      </c>
      <c r="AT127" s="192" t="s">
        <v>128</v>
      </c>
      <c r="AU127" s="192" t="s">
        <v>84</v>
      </c>
      <c r="AY127" s="18" t="s">
        <v>126</v>
      </c>
      <c r="BE127" s="193">
        <f>IF(N127="základná",J127,0)</f>
        <v>0</v>
      </c>
      <c r="BF127" s="193">
        <f>IF(N127="znížená",J127,0)</f>
        <v>0</v>
      </c>
      <c r="BG127" s="193">
        <f>IF(N127="zákl. prenesená",J127,0)</f>
        <v>0</v>
      </c>
      <c r="BH127" s="193">
        <f>IF(N127="zníž. prenesená",J127,0)</f>
        <v>0</v>
      </c>
      <c r="BI127" s="193">
        <f>IF(N127="nulová",J127,0)</f>
        <v>0</v>
      </c>
      <c r="BJ127" s="18" t="s">
        <v>84</v>
      </c>
      <c r="BK127" s="193">
        <f>ROUND(I127*H127,2)</f>
        <v>0</v>
      </c>
      <c r="BL127" s="18" t="s">
        <v>90</v>
      </c>
      <c r="BM127" s="192" t="s">
        <v>228</v>
      </c>
    </row>
    <row r="128" s="12" customFormat="1" ht="22.8" customHeight="1">
      <c r="A128" s="12"/>
      <c r="B128" s="166"/>
      <c r="C128" s="12"/>
      <c r="D128" s="167" t="s">
        <v>74</v>
      </c>
      <c r="E128" s="177" t="s">
        <v>268</v>
      </c>
      <c r="F128" s="177" t="s">
        <v>269</v>
      </c>
      <c r="G128" s="12"/>
      <c r="H128" s="12"/>
      <c r="I128" s="169"/>
      <c r="J128" s="178">
        <f>BK128</f>
        <v>0</v>
      </c>
      <c r="K128" s="12"/>
      <c r="L128" s="166"/>
      <c r="M128" s="171"/>
      <c r="N128" s="172"/>
      <c r="O128" s="172"/>
      <c r="P128" s="173">
        <f>SUM(P129:P134)</f>
        <v>0</v>
      </c>
      <c r="Q128" s="172"/>
      <c r="R128" s="173">
        <f>SUM(R129:R134)</f>
        <v>19.365290560000002</v>
      </c>
      <c r="S128" s="172"/>
      <c r="T128" s="174">
        <f>SUM(T129:T134)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7" t="s">
        <v>80</v>
      </c>
      <c r="AT128" s="175" t="s">
        <v>74</v>
      </c>
      <c r="AU128" s="175" t="s">
        <v>80</v>
      </c>
      <c r="AY128" s="167" t="s">
        <v>126</v>
      </c>
      <c r="BK128" s="176">
        <f>SUM(BK129:BK134)</f>
        <v>0</v>
      </c>
    </row>
    <row r="129" s="2" customFormat="1" ht="33" customHeight="1">
      <c r="A129" s="37"/>
      <c r="B129" s="179"/>
      <c r="C129" s="180" t="s">
        <v>295</v>
      </c>
      <c r="D129" s="180" t="s">
        <v>128</v>
      </c>
      <c r="E129" s="181" t="s">
        <v>296</v>
      </c>
      <c r="F129" s="182" t="s">
        <v>297</v>
      </c>
      <c r="G129" s="183" t="s">
        <v>131</v>
      </c>
      <c r="H129" s="184">
        <v>3.0800000000000001</v>
      </c>
      <c r="I129" s="185"/>
      <c r="J129" s="186">
        <f>ROUND(I129*H129,2)</f>
        <v>0</v>
      </c>
      <c r="K129" s="187"/>
      <c r="L129" s="38"/>
      <c r="M129" s="188" t="s">
        <v>1</v>
      </c>
      <c r="N129" s="189" t="s">
        <v>41</v>
      </c>
      <c r="O129" s="81"/>
      <c r="P129" s="190">
        <f>O129*H129</f>
        <v>0</v>
      </c>
      <c r="Q129" s="190">
        <v>2.2151320000000001</v>
      </c>
      <c r="R129" s="190">
        <f>Q129*H129</f>
        <v>6.8226065600000005</v>
      </c>
      <c r="S129" s="190">
        <v>0</v>
      </c>
      <c r="T129" s="19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2" t="s">
        <v>90</v>
      </c>
      <c r="AT129" s="192" t="s">
        <v>128</v>
      </c>
      <c r="AU129" s="192" t="s">
        <v>84</v>
      </c>
      <c r="AY129" s="18" t="s">
        <v>126</v>
      </c>
      <c r="BE129" s="193">
        <f>IF(N129="základná",J129,0)</f>
        <v>0</v>
      </c>
      <c r="BF129" s="193">
        <f>IF(N129="znížená",J129,0)</f>
        <v>0</v>
      </c>
      <c r="BG129" s="193">
        <f>IF(N129="zákl. prenesená",J129,0)</f>
        <v>0</v>
      </c>
      <c r="BH129" s="193">
        <f>IF(N129="zníž. prenesená",J129,0)</f>
        <v>0</v>
      </c>
      <c r="BI129" s="193">
        <f>IF(N129="nulová",J129,0)</f>
        <v>0</v>
      </c>
      <c r="BJ129" s="18" t="s">
        <v>84</v>
      </c>
      <c r="BK129" s="193">
        <f>ROUND(I129*H129,2)</f>
        <v>0</v>
      </c>
      <c r="BL129" s="18" t="s">
        <v>90</v>
      </c>
      <c r="BM129" s="192" t="s">
        <v>298</v>
      </c>
    </row>
    <row r="130" s="14" customFormat="1">
      <c r="A130" s="14"/>
      <c r="B130" s="202"/>
      <c r="C130" s="14"/>
      <c r="D130" s="195" t="s">
        <v>133</v>
      </c>
      <c r="E130" s="203" t="s">
        <v>1</v>
      </c>
      <c r="F130" s="204" t="s">
        <v>299</v>
      </c>
      <c r="G130" s="14"/>
      <c r="H130" s="205">
        <v>3.0800000000000001</v>
      </c>
      <c r="I130" s="206"/>
      <c r="J130" s="14"/>
      <c r="K130" s="14"/>
      <c r="L130" s="202"/>
      <c r="M130" s="207"/>
      <c r="N130" s="208"/>
      <c r="O130" s="208"/>
      <c r="P130" s="208"/>
      <c r="Q130" s="208"/>
      <c r="R130" s="208"/>
      <c r="S130" s="208"/>
      <c r="T130" s="209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03" t="s">
        <v>133</v>
      </c>
      <c r="AU130" s="203" t="s">
        <v>84</v>
      </c>
      <c r="AV130" s="14" t="s">
        <v>84</v>
      </c>
      <c r="AW130" s="14" t="s">
        <v>31</v>
      </c>
      <c r="AX130" s="14" t="s">
        <v>75</v>
      </c>
      <c r="AY130" s="203" t="s">
        <v>126</v>
      </c>
    </row>
    <row r="131" s="15" customFormat="1">
      <c r="A131" s="15"/>
      <c r="B131" s="210"/>
      <c r="C131" s="15"/>
      <c r="D131" s="195" t="s">
        <v>133</v>
      </c>
      <c r="E131" s="211" t="s">
        <v>1</v>
      </c>
      <c r="F131" s="212" t="s">
        <v>136</v>
      </c>
      <c r="G131" s="15"/>
      <c r="H131" s="213">
        <v>3.0800000000000001</v>
      </c>
      <c r="I131" s="214"/>
      <c r="J131" s="15"/>
      <c r="K131" s="15"/>
      <c r="L131" s="210"/>
      <c r="M131" s="215"/>
      <c r="N131" s="216"/>
      <c r="O131" s="216"/>
      <c r="P131" s="216"/>
      <c r="Q131" s="216"/>
      <c r="R131" s="216"/>
      <c r="S131" s="216"/>
      <c r="T131" s="217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11" t="s">
        <v>133</v>
      </c>
      <c r="AU131" s="211" t="s">
        <v>84</v>
      </c>
      <c r="AV131" s="15" t="s">
        <v>90</v>
      </c>
      <c r="AW131" s="15" t="s">
        <v>31</v>
      </c>
      <c r="AX131" s="15" t="s">
        <v>80</v>
      </c>
      <c r="AY131" s="211" t="s">
        <v>126</v>
      </c>
    </row>
    <row r="132" s="2" customFormat="1" ht="24.15" customHeight="1">
      <c r="A132" s="37"/>
      <c r="B132" s="179"/>
      <c r="C132" s="180" t="s">
        <v>300</v>
      </c>
      <c r="D132" s="180" t="s">
        <v>128</v>
      </c>
      <c r="E132" s="181" t="s">
        <v>301</v>
      </c>
      <c r="F132" s="182" t="s">
        <v>302</v>
      </c>
      <c r="G132" s="183" t="s">
        <v>149</v>
      </c>
      <c r="H132" s="184">
        <v>44</v>
      </c>
      <c r="I132" s="185"/>
      <c r="J132" s="186">
        <f>ROUND(I132*H132,2)</f>
        <v>0</v>
      </c>
      <c r="K132" s="187"/>
      <c r="L132" s="38"/>
      <c r="M132" s="188" t="s">
        <v>1</v>
      </c>
      <c r="N132" s="189" t="s">
        <v>41</v>
      </c>
      <c r="O132" s="81"/>
      <c r="P132" s="190">
        <f>O132*H132</f>
        <v>0</v>
      </c>
      <c r="Q132" s="190">
        <v>0.15906100000000001</v>
      </c>
      <c r="R132" s="190">
        <f>Q132*H132</f>
        <v>6.9986840000000008</v>
      </c>
      <c r="S132" s="190">
        <v>0</v>
      </c>
      <c r="T132" s="19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2" t="s">
        <v>90</v>
      </c>
      <c r="AT132" s="192" t="s">
        <v>128</v>
      </c>
      <c r="AU132" s="192" t="s">
        <v>84</v>
      </c>
      <c r="AY132" s="18" t="s">
        <v>126</v>
      </c>
      <c r="BE132" s="193">
        <f>IF(N132="základná",J132,0)</f>
        <v>0</v>
      </c>
      <c r="BF132" s="193">
        <f>IF(N132="znížená",J132,0)</f>
        <v>0</v>
      </c>
      <c r="BG132" s="193">
        <f>IF(N132="zákl. prenesená",J132,0)</f>
        <v>0</v>
      </c>
      <c r="BH132" s="193">
        <f>IF(N132="zníž. prenesená",J132,0)</f>
        <v>0</v>
      </c>
      <c r="BI132" s="193">
        <f>IF(N132="nulová",J132,0)</f>
        <v>0</v>
      </c>
      <c r="BJ132" s="18" t="s">
        <v>84</v>
      </c>
      <c r="BK132" s="193">
        <f>ROUND(I132*H132,2)</f>
        <v>0</v>
      </c>
      <c r="BL132" s="18" t="s">
        <v>90</v>
      </c>
      <c r="BM132" s="192" t="s">
        <v>303</v>
      </c>
    </row>
    <row r="133" s="2" customFormat="1" ht="16.5" customHeight="1">
      <c r="A133" s="37"/>
      <c r="B133" s="179"/>
      <c r="C133" s="224" t="s">
        <v>304</v>
      </c>
      <c r="D133" s="224" t="s">
        <v>241</v>
      </c>
      <c r="E133" s="225" t="s">
        <v>305</v>
      </c>
      <c r="F133" s="226" t="s">
        <v>306</v>
      </c>
      <c r="G133" s="227" t="s">
        <v>254</v>
      </c>
      <c r="H133" s="228">
        <v>46.200000000000003</v>
      </c>
      <c r="I133" s="229"/>
      <c r="J133" s="230">
        <f>ROUND(I133*H133,2)</f>
        <v>0</v>
      </c>
      <c r="K133" s="231"/>
      <c r="L133" s="232"/>
      <c r="M133" s="233" t="s">
        <v>1</v>
      </c>
      <c r="N133" s="234" t="s">
        <v>41</v>
      </c>
      <c r="O133" s="81"/>
      <c r="P133" s="190">
        <f>O133*H133</f>
        <v>0</v>
      </c>
      <c r="Q133" s="190">
        <v>0.12</v>
      </c>
      <c r="R133" s="190">
        <f>Q133*H133</f>
        <v>5.5440000000000005</v>
      </c>
      <c r="S133" s="190">
        <v>0</v>
      </c>
      <c r="T133" s="19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2" t="s">
        <v>164</v>
      </c>
      <c r="AT133" s="192" t="s">
        <v>241</v>
      </c>
      <c r="AU133" s="192" t="s">
        <v>84</v>
      </c>
      <c r="AY133" s="18" t="s">
        <v>126</v>
      </c>
      <c r="BE133" s="193">
        <f>IF(N133="základná",J133,0)</f>
        <v>0</v>
      </c>
      <c r="BF133" s="193">
        <f>IF(N133="znížená",J133,0)</f>
        <v>0</v>
      </c>
      <c r="BG133" s="193">
        <f>IF(N133="zákl. prenesená",J133,0)</f>
        <v>0</v>
      </c>
      <c r="BH133" s="193">
        <f>IF(N133="zníž. prenesená",J133,0)</f>
        <v>0</v>
      </c>
      <c r="BI133" s="193">
        <f>IF(N133="nulová",J133,0)</f>
        <v>0</v>
      </c>
      <c r="BJ133" s="18" t="s">
        <v>84</v>
      </c>
      <c r="BK133" s="193">
        <f>ROUND(I133*H133,2)</f>
        <v>0</v>
      </c>
      <c r="BL133" s="18" t="s">
        <v>90</v>
      </c>
      <c r="BM133" s="192" t="s">
        <v>307</v>
      </c>
    </row>
    <row r="134" s="14" customFormat="1">
      <c r="A134" s="14"/>
      <c r="B134" s="202"/>
      <c r="C134" s="14"/>
      <c r="D134" s="195" t="s">
        <v>133</v>
      </c>
      <c r="E134" s="203" t="s">
        <v>1</v>
      </c>
      <c r="F134" s="204" t="s">
        <v>308</v>
      </c>
      <c r="G134" s="14"/>
      <c r="H134" s="205">
        <v>46.200000000000003</v>
      </c>
      <c r="I134" s="206"/>
      <c r="J134" s="14"/>
      <c r="K134" s="14"/>
      <c r="L134" s="202"/>
      <c r="M134" s="207"/>
      <c r="N134" s="208"/>
      <c r="O134" s="208"/>
      <c r="P134" s="208"/>
      <c r="Q134" s="208"/>
      <c r="R134" s="208"/>
      <c r="S134" s="208"/>
      <c r="T134" s="209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03" t="s">
        <v>133</v>
      </c>
      <c r="AU134" s="203" t="s">
        <v>84</v>
      </c>
      <c r="AV134" s="14" t="s">
        <v>84</v>
      </c>
      <c r="AW134" s="14" t="s">
        <v>31</v>
      </c>
      <c r="AX134" s="14" t="s">
        <v>80</v>
      </c>
      <c r="AY134" s="203" t="s">
        <v>126</v>
      </c>
    </row>
    <row r="135" s="12" customFormat="1" ht="22.8" customHeight="1">
      <c r="A135" s="12"/>
      <c r="B135" s="166"/>
      <c r="C135" s="12"/>
      <c r="D135" s="167" t="s">
        <v>74</v>
      </c>
      <c r="E135" s="177" t="s">
        <v>152</v>
      </c>
      <c r="F135" s="177" t="s">
        <v>153</v>
      </c>
      <c r="G135" s="12"/>
      <c r="H135" s="12"/>
      <c r="I135" s="169"/>
      <c r="J135" s="178">
        <f>BK135</f>
        <v>0</v>
      </c>
      <c r="K135" s="12"/>
      <c r="L135" s="166"/>
      <c r="M135" s="171"/>
      <c r="N135" s="172"/>
      <c r="O135" s="172"/>
      <c r="P135" s="173">
        <f>SUM(P136:P137)</f>
        <v>0</v>
      </c>
      <c r="Q135" s="172"/>
      <c r="R135" s="173">
        <f>SUM(R136:R137)</f>
        <v>0</v>
      </c>
      <c r="S135" s="172"/>
      <c r="T135" s="174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7" t="s">
        <v>80</v>
      </c>
      <c r="AT135" s="175" t="s">
        <v>74</v>
      </c>
      <c r="AU135" s="175" t="s">
        <v>80</v>
      </c>
      <c r="AY135" s="167" t="s">
        <v>126</v>
      </c>
      <c r="BK135" s="176">
        <f>SUM(BK136:BK137)</f>
        <v>0</v>
      </c>
    </row>
    <row r="136" s="2" customFormat="1" ht="33" customHeight="1">
      <c r="A136" s="37"/>
      <c r="B136" s="179"/>
      <c r="C136" s="180" t="s">
        <v>289</v>
      </c>
      <c r="D136" s="180" t="s">
        <v>128</v>
      </c>
      <c r="E136" s="181" t="s">
        <v>154</v>
      </c>
      <c r="F136" s="182" t="s">
        <v>155</v>
      </c>
      <c r="G136" s="183" t="s">
        <v>156</v>
      </c>
      <c r="H136" s="184">
        <v>19.364999999999998</v>
      </c>
      <c r="I136" s="185"/>
      <c r="J136" s="186">
        <f>ROUND(I136*H136,2)</f>
        <v>0</v>
      </c>
      <c r="K136" s="187"/>
      <c r="L136" s="38"/>
      <c r="M136" s="188" t="s">
        <v>1</v>
      </c>
      <c r="N136" s="189" t="s">
        <v>41</v>
      </c>
      <c r="O136" s="81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2" t="s">
        <v>90</v>
      </c>
      <c r="AT136" s="192" t="s">
        <v>128</v>
      </c>
      <c r="AU136" s="192" t="s">
        <v>84</v>
      </c>
      <c r="AY136" s="18" t="s">
        <v>126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8" t="s">
        <v>84</v>
      </c>
      <c r="BK136" s="193">
        <f>ROUND(I136*H136,2)</f>
        <v>0</v>
      </c>
      <c r="BL136" s="18" t="s">
        <v>90</v>
      </c>
      <c r="BM136" s="192" t="s">
        <v>290</v>
      </c>
    </row>
    <row r="137" s="2" customFormat="1" ht="55.5" customHeight="1">
      <c r="A137" s="37"/>
      <c r="B137" s="179"/>
      <c r="C137" s="180" t="s">
        <v>291</v>
      </c>
      <c r="D137" s="180" t="s">
        <v>128</v>
      </c>
      <c r="E137" s="181" t="s">
        <v>159</v>
      </c>
      <c r="F137" s="182" t="s">
        <v>160</v>
      </c>
      <c r="G137" s="183" t="s">
        <v>156</v>
      </c>
      <c r="H137" s="184">
        <v>19.364999999999998</v>
      </c>
      <c r="I137" s="185"/>
      <c r="J137" s="186">
        <f>ROUND(I137*H137,2)</f>
        <v>0</v>
      </c>
      <c r="K137" s="187"/>
      <c r="L137" s="38"/>
      <c r="M137" s="219" t="s">
        <v>1</v>
      </c>
      <c r="N137" s="220" t="s">
        <v>41</v>
      </c>
      <c r="O137" s="221"/>
      <c r="P137" s="222">
        <f>O137*H137</f>
        <v>0</v>
      </c>
      <c r="Q137" s="222">
        <v>0</v>
      </c>
      <c r="R137" s="222">
        <f>Q137*H137</f>
        <v>0</v>
      </c>
      <c r="S137" s="222">
        <v>0</v>
      </c>
      <c r="T137" s="22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2" t="s">
        <v>90</v>
      </c>
      <c r="AT137" s="192" t="s">
        <v>128</v>
      </c>
      <c r="AU137" s="192" t="s">
        <v>84</v>
      </c>
      <c r="AY137" s="18" t="s">
        <v>126</v>
      </c>
      <c r="BE137" s="193">
        <f>IF(N137="základná",J137,0)</f>
        <v>0</v>
      </c>
      <c r="BF137" s="193">
        <f>IF(N137="znížená",J137,0)</f>
        <v>0</v>
      </c>
      <c r="BG137" s="193">
        <f>IF(N137="zákl. prenesená",J137,0)</f>
        <v>0</v>
      </c>
      <c r="BH137" s="193">
        <f>IF(N137="zníž. prenesená",J137,0)</f>
        <v>0</v>
      </c>
      <c r="BI137" s="193">
        <f>IF(N137="nulová",J137,0)</f>
        <v>0</v>
      </c>
      <c r="BJ137" s="18" t="s">
        <v>84</v>
      </c>
      <c r="BK137" s="193">
        <f>ROUND(I137*H137,2)</f>
        <v>0</v>
      </c>
      <c r="BL137" s="18" t="s">
        <v>90</v>
      </c>
      <c r="BM137" s="192" t="s">
        <v>292</v>
      </c>
    </row>
    <row r="138" s="2" customFormat="1" ht="6.96" customHeight="1">
      <c r="A138" s="37"/>
      <c r="B138" s="64"/>
      <c r="C138" s="65"/>
      <c r="D138" s="65"/>
      <c r="E138" s="65"/>
      <c r="F138" s="65"/>
      <c r="G138" s="65"/>
      <c r="H138" s="65"/>
      <c r="I138" s="65"/>
      <c r="J138" s="65"/>
      <c r="K138" s="65"/>
      <c r="L138" s="38"/>
      <c r="M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</sheetData>
  <autoFilter ref="C119:K13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HP-PROBOOK\HP_ProBook</dc:creator>
  <cp:lastModifiedBy>HP-PROBOOK\HP_ProBook</cp:lastModifiedBy>
  <dcterms:created xsi:type="dcterms:W3CDTF">2023-12-05T08:07:20Z</dcterms:created>
  <dcterms:modified xsi:type="dcterms:W3CDTF">2023-12-05T08:07:30Z</dcterms:modified>
</cp:coreProperties>
</file>