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cht\Desktop\PRACE\ZŠ Jubilejní park- okna\ODEVZDÁNÍ DIGITÁLNÍ 2.9.2024\"/>
    </mc:Choice>
  </mc:AlternateContent>
  <xr:revisionPtr revIDLastSave="0" documentId="13_ncr:1_{8AD9C11E-9E14-48A4-972D-C8F011798D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31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2431_01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2431_01 Pol'!$A$1:$Y$328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49" i="12" l="1"/>
  <c r="BA248" i="12"/>
  <c r="BA247" i="12"/>
  <c r="BA244" i="12"/>
  <c r="BA243" i="12"/>
  <c r="BA242" i="12"/>
  <c r="BA239" i="12"/>
  <c r="BA238" i="12"/>
  <c r="BA237" i="12"/>
  <c r="BA236" i="12"/>
  <c r="BA233" i="12"/>
  <c r="BA232" i="12"/>
  <c r="BA231" i="12"/>
  <c r="BA230" i="12"/>
  <c r="BA227" i="12"/>
  <c r="BA226" i="12"/>
  <c r="BA225" i="12"/>
  <c r="BA224" i="12"/>
  <c r="BA221" i="12"/>
  <c r="BA220" i="12"/>
  <c r="BA219" i="12"/>
  <c r="BA218" i="12"/>
  <c r="BA215" i="12"/>
  <c r="BA214" i="12"/>
  <c r="BA213" i="12"/>
  <c r="BA212" i="12"/>
  <c r="BA209" i="12"/>
  <c r="BA208" i="12"/>
  <c r="BA207" i="12"/>
  <c r="BA206" i="12"/>
  <c r="BA203" i="12"/>
  <c r="BA202" i="12"/>
  <c r="BA201" i="12"/>
  <c r="BA200" i="12"/>
  <c r="BA197" i="12"/>
  <c r="BA196" i="12"/>
  <c r="BA195" i="12"/>
  <c r="BA194" i="12"/>
  <c r="BA191" i="12"/>
  <c r="BA190" i="12"/>
  <c r="BA189" i="12"/>
  <c r="BA188" i="12"/>
  <c r="BA185" i="12"/>
  <c r="BA184" i="12"/>
  <c r="BA183" i="12"/>
  <c r="BA182" i="12"/>
  <c r="BA179" i="12"/>
  <c r="BA178" i="12"/>
  <c r="BA177" i="12"/>
  <c r="BA176" i="12"/>
  <c r="BA173" i="12"/>
  <c r="BA172" i="12"/>
  <c r="BA171" i="12"/>
  <c r="BA170" i="12"/>
  <c r="BA167" i="12"/>
  <c r="BA166" i="12"/>
  <c r="BA165" i="12"/>
  <c r="BA164" i="12"/>
  <c r="BA161" i="12"/>
  <c r="BA160" i="12"/>
  <c r="BA159" i="12"/>
  <c r="BA158" i="12"/>
  <c r="G9" i="12"/>
  <c r="M9" i="12" s="1"/>
  <c r="I9" i="12"/>
  <c r="K9" i="12"/>
  <c r="K8" i="12" s="1"/>
  <c r="O9" i="12"/>
  <c r="Q9" i="12"/>
  <c r="V9" i="12"/>
  <c r="G11" i="12"/>
  <c r="M11" i="12" s="1"/>
  <c r="I11" i="12"/>
  <c r="K11" i="12"/>
  <c r="O11" i="12"/>
  <c r="Q11" i="12"/>
  <c r="V11" i="12"/>
  <c r="G17" i="12"/>
  <c r="I17" i="12"/>
  <c r="K17" i="12"/>
  <c r="M17" i="12"/>
  <c r="O17" i="12"/>
  <c r="Q17" i="12"/>
  <c r="V17" i="12"/>
  <c r="O22" i="12"/>
  <c r="G23" i="12"/>
  <c r="M23" i="12" s="1"/>
  <c r="I23" i="12"/>
  <c r="K23" i="12"/>
  <c r="O23" i="12"/>
  <c r="Q23" i="12"/>
  <c r="V23" i="12"/>
  <c r="G31" i="12"/>
  <c r="G22" i="12" s="1"/>
  <c r="I53" i="1" s="1"/>
  <c r="I31" i="12"/>
  <c r="K31" i="12"/>
  <c r="O31" i="12"/>
  <c r="Q31" i="12"/>
  <c r="V31" i="12"/>
  <c r="V22" i="12" s="1"/>
  <c r="G39" i="12"/>
  <c r="I54" i="1" s="1"/>
  <c r="G40" i="12"/>
  <c r="M40" i="12" s="1"/>
  <c r="I40" i="12"/>
  <c r="I39" i="12" s="1"/>
  <c r="K40" i="12"/>
  <c r="O40" i="12"/>
  <c r="O39" i="12" s="1"/>
  <c r="Q40" i="12"/>
  <c r="Q39" i="12" s="1"/>
  <c r="V40" i="12"/>
  <c r="V39" i="12" s="1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K54" i="12"/>
  <c r="Q54" i="12"/>
  <c r="G55" i="12"/>
  <c r="G54" i="12" s="1"/>
  <c r="I55" i="1" s="1"/>
  <c r="I55" i="12"/>
  <c r="I54" i="12" s="1"/>
  <c r="K55" i="12"/>
  <c r="O55" i="12"/>
  <c r="O54" i="12" s="1"/>
  <c r="Q55" i="12"/>
  <c r="V55" i="12"/>
  <c r="V54" i="12" s="1"/>
  <c r="G61" i="12"/>
  <c r="I56" i="1" s="1"/>
  <c r="G62" i="12"/>
  <c r="M62" i="12" s="1"/>
  <c r="I62" i="12"/>
  <c r="I61" i="12" s="1"/>
  <c r="K62" i="12"/>
  <c r="O62" i="12"/>
  <c r="O61" i="12" s="1"/>
  <c r="Q62" i="12"/>
  <c r="Q61" i="12" s="1"/>
  <c r="V62" i="12"/>
  <c r="V61" i="12" s="1"/>
  <c r="G67" i="12"/>
  <c r="I67" i="12"/>
  <c r="K67" i="12"/>
  <c r="M67" i="12"/>
  <c r="O67" i="12"/>
  <c r="Q67" i="12"/>
  <c r="V67" i="12"/>
  <c r="G82" i="12"/>
  <c r="M82" i="12" s="1"/>
  <c r="I82" i="12"/>
  <c r="I81" i="12" s="1"/>
  <c r="K82" i="12"/>
  <c r="O82" i="12"/>
  <c r="Q82" i="12"/>
  <c r="V82" i="12"/>
  <c r="G88" i="12"/>
  <c r="I88" i="12"/>
  <c r="K88" i="12"/>
  <c r="O88" i="12"/>
  <c r="O81" i="12" s="1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G92" i="12" s="1"/>
  <c r="I58" i="1" s="1"/>
  <c r="I93" i="12"/>
  <c r="K93" i="12"/>
  <c r="M93" i="12"/>
  <c r="M92" i="12" s="1"/>
  <c r="O93" i="12"/>
  <c r="O92" i="12" s="1"/>
  <c r="Q93" i="12"/>
  <c r="V93" i="12"/>
  <c r="G95" i="12"/>
  <c r="I95" i="12"/>
  <c r="I92" i="12" s="1"/>
  <c r="K95" i="12"/>
  <c r="M95" i="12"/>
  <c r="O95" i="12"/>
  <c r="Q95" i="12"/>
  <c r="Q92" i="12" s="1"/>
  <c r="V95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8" i="12"/>
  <c r="I108" i="12"/>
  <c r="K108" i="12"/>
  <c r="M108" i="12"/>
  <c r="O108" i="12"/>
  <c r="Q108" i="12"/>
  <c r="V108" i="12"/>
  <c r="G111" i="12"/>
  <c r="M111" i="12" s="1"/>
  <c r="I111" i="12"/>
  <c r="K111" i="12"/>
  <c r="O111" i="12"/>
  <c r="Q111" i="12"/>
  <c r="V111" i="12"/>
  <c r="G116" i="12"/>
  <c r="M116" i="12" s="1"/>
  <c r="I116" i="12"/>
  <c r="K116" i="12"/>
  <c r="O116" i="12"/>
  <c r="Q116" i="12"/>
  <c r="V116" i="12"/>
  <c r="G124" i="12"/>
  <c r="I60" i="1" s="1"/>
  <c r="G125" i="12"/>
  <c r="M125" i="12" s="1"/>
  <c r="M124" i="12" s="1"/>
  <c r="I125" i="12"/>
  <c r="I124" i="12" s="1"/>
  <c r="K125" i="12"/>
  <c r="K124" i="12" s="1"/>
  <c r="O125" i="12"/>
  <c r="O124" i="12" s="1"/>
  <c r="Q125" i="12"/>
  <c r="Q124" i="12" s="1"/>
  <c r="V125" i="12"/>
  <c r="V124" i="12" s="1"/>
  <c r="G127" i="12"/>
  <c r="G126" i="12" s="1"/>
  <c r="I61" i="1" s="1"/>
  <c r="I127" i="12"/>
  <c r="K127" i="12"/>
  <c r="K126" i="12" s="1"/>
  <c r="M127" i="12"/>
  <c r="M126" i="12" s="1"/>
  <c r="O127" i="12"/>
  <c r="Q127" i="12"/>
  <c r="Q126" i="12" s="1"/>
  <c r="V127" i="12"/>
  <c r="G133" i="12"/>
  <c r="I133" i="12"/>
  <c r="K133" i="12"/>
  <c r="M133" i="12"/>
  <c r="O133" i="12"/>
  <c r="Q133" i="12"/>
  <c r="V133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52" i="12"/>
  <c r="I152" i="12"/>
  <c r="K152" i="12"/>
  <c r="M152" i="12"/>
  <c r="O152" i="12"/>
  <c r="Q152" i="12"/>
  <c r="V152" i="12"/>
  <c r="G157" i="12"/>
  <c r="I157" i="12"/>
  <c r="K157" i="12"/>
  <c r="M157" i="12"/>
  <c r="O157" i="12"/>
  <c r="Q157" i="12"/>
  <c r="V157" i="12"/>
  <c r="G163" i="12"/>
  <c r="M163" i="12" s="1"/>
  <c r="I163" i="12"/>
  <c r="K163" i="12"/>
  <c r="O163" i="12"/>
  <c r="Q163" i="12"/>
  <c r="V163" i="12"/>
  <c r="G169" i="12"/>
  <c r="M169" i="12" s="1"/>
  <c r="I169" i="12"/>
  <c r="K169" i="12"/>
  <c r="O169" i="12"/>
  <c r="Q169" i="12"/>
  <c r="V169" i="12"/>
  <c r="G175" i="12"/>
  <c r="M175" i="12" s="1"/>
  <c r="I175" i="12"/>
  <c r="K175" i="12"/>
  <c r="O175" i="12"/>
  <c r="Q175" i="12"/>
  <c r="V175" i="12"/>
  <c r="G181" i="12"/>
  <c r="M181" i="12" s="1"/>
  <c r="I181" i="12"/>
  <c r="K181" i="12"/>
  <c r="O181" i="12"/>
  <c r="Q181" i="12"/>
  <c r="V181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9" i="12"/>
  <c r="M199" i="12" s="1"/>
  <c r="I199" i="12"/>
  <c r="K199" i="12"/>
  <c r="O199" i="12"/>
  <c r="Q199" i="12"/>
  <c r="V199" i="12"/>
  <c r="G205" i="12"/>
  <c r="M205" i="12" s="1"/>
  <c r="I205" i="12"/>
  <c r="K205" i="12"/>
  <c r="O205" i="12"/>
  <c r="Q205" i="12"/>
  <c r="V205" i="12"/>
  <c r="G211" i="12"/>
  <c r="M211" i="12" s="1"/>
  <c r="I211" i="12"/>
  <c r="K211" i="12"/>
  <c r="O211" i="12"/>
  <c r="Q211" i="12"/>
  <c r="V211" i="12"/>
  <c r="G217" i="12"/>
  <c r="I217" i="12"/>
  <c r="K217" i="12"/>
  <c r="M217" i="12"/>
  <c r="O217" i="12"/>
  <c r="Q217" i="12"/>
  <c r="V217" i="12"/>
  <c r="G223" i="12"/>
  <c r="I223" i="12"/>
  <c r="K223" i="12"/>
  <c r="M223" i="12"/>
  <c r="O223" i="12"/>
  <c r="Q223" i="12"/>
  <c r="V223" i="12"/>
  <c r="G229" i="12"/>
  <c r="I229" i="12"/>
  <c r="K229" i="12"/>
  <c r="M229" i="12"/>
  <c r="O229" i="12"/>
  <c r="Q229" i="12"/>
  <c r="V229" i="12"/>
  <c r="G235" i="12"/>
  <c r="M235" i="12" s="1"/>
  <c r="I235" i="12"/>
  <c r="K235" i="12"/>
  <c r="O235" i="12"/>
  <c r="Q235" i="12"/>
  <c r="V235" i="12"/>
  <c r="G241" i="12"/>
  <c r="M241" i="12" s="1"/>
  <c r="I241" i="12"/>
  <c r="K241" i="12"/>
  <c r="O241" i="12"/>
  <c r="Q241" i="12"/>
  <c r="V241" i="12"/>
  <c r="G246" i="12"/>
  <c r="M246" i="12" s="1"/>
  <c r="I246" i="12"/>
  <c r="K246" i="12"/>
  <c r="O246" i="12"/>
  <c r="Q246" i="12"/>
  <c r="V246" i="12"/>
  <c r="G251" i="12"/>
  <c r="I251" i="12"/>
  <c r="K251" i="12"/>
  <c r="M251" i="12"/>
  <c r="O251" i="12"/>
  <c r="Q251" i="12"/>
  <c r="V251" i="12"/>
  <c r="G253" i="12"/>
  <c r="M253" i="12" s="1"/>
  <c r="I253" i="12"/>
  <c r="K253" i="12"/>
  <c r="K252" i="12" s="1"/>
  <c r="O253" i="12"/>
  <c r="O252" i="12" s="1"/>
  <c r="Q253" i="12"/>
  <c r="V253" i="12"/>
  <c r="G257" i="12"/>
  <c r="G252" i="12" s="1"/>
  <c r="I63" i="1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0" i="12"/>
  <c r="I64" i="1" s="1"/>
  <c r="G261" i="12"/>
  <c r="I261" i="12"/>
  <c r="K261" i="12"/>
  <c r="M261" i="12"/>
  <c r="O261" i="12"/>
  <c r="O260" i="12" s="1"/>
  <c r="Q261" i="12"/>
  <c r="V261" i="12"/>
  <c r="G268" i="12"/>
  <c r="I268" i="12"/>
  <c r="K268" i="12"/>
  <c r="K260" i="12" s="1"/>
  <c r="M268" i="12"/>
  <c r="O268" i="12"/>
  <c r="Q268" i="12"/>
  <c r="V268" i="12"/>
  <c r="V260" i="12" s="1"/>
  <c r="G270" i="12"/>
  <c r="I270" i="12"/>
  <c r="K270" i="12"/>
  <c r="M270" i="12"/>
  <c r="O270" i="12"/>
  <c r="Q270" i="12"/>
  <c r="V270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84" i="12"/>
  <c r="M284" i="12" s="1"/>
  <c r="I284" i="12"/>
  <c r="K284" i="12"/>
  <c r="O284" i="12"/>
  <c r="Q284" i="12"/>
  <c r="V284" i="12"/>
  <c r="G286" i="12"/>
  <c r="I286" i="12"/>
  <c r="K286" i="12"/>
  <c r="M286" i="12"/>
  <c r="O286" i="12"/>
  <c r="Q286" i="12"/>
  <c r="V286" i="12"/>
  <c r="G289" i="12"/>
  <c r="I289" i="12"/>
  <c r="K289" i="12"/>
  <c r="M289" i="12"/>
  <c r="O289" i="12"/>
  <c r="Q289" i="12"/>
  <c r="V289" i="12"/>
  <c r="G291" i="12"/>
  <c r="M291" i="12" s="1"/>
  <c r="I291" i="12"/>
  <c r="K291" i="12"/>
  <c r="K276" i="12" s="1"/>
  <c r="O291" i="12"/>
  <c r="Q291" i="12"/>
  <c r="V291" i="12"/>
  <c r="G293" i="12"/>
  <c r="I293" i="12"/>
  <c r="K293" i="12"/>
  <c r="O293" i="12"/>
  <c r="Q293" i="12"/>
  <c r="V293" i="12"/>
  <c r="G295" i="12"/>
  <c r="I295" i="12"/>
  <c r="K295" i="12"/>
  <c r="M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2" i="12"/>
  <c r="M302" i="12" s="1"/>
  <c r="I302" i="12"/>
  <c r="I292" i="12" s="1"/>
  <c r="K302" i="12"/>
  <c r="O302" i="12"/>
  <c r="Q302" i="12"/>
  <c r="V302" i="12"/>
  <c r="G303" i="12"/>
  <c r="M303" i="12" s="1"/>
  <c r="I303" i="12"/>
  <c r="K303" i="12"/>
  <c r="O303" i="12"/>
  <c r="Q303" i="12"/>
  <c r="V303" i="12"/>
  <c r="G306" i="12"/>
  <c r="G305" i="12" s="1"/>
  <c r="I67" i="1" s="1"/>
  <c r="I306" i="12"/>
  <c r="K306" i="12"/>
  <c r="O306" i="12"/>
  <c r="Q306" i="12"/>
  <c r="V306" i="12"/>
  <c r="G307" i="12"/>
  <c r="I307" i="12"/>
  <c r="K307" i="12"/>
  <c r="M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I311" i="12"/>
  <c r="K311" i="12"/>
  <c r="M311" i="12"/>
  <c r="O311" i="12"/>
  <c r="Q311" i="12"/>
  <c r="Q305" i="12" s="1"/>
  <c r="V311" i="12"/>
  <c r="G312" i="12"/>
  <c r="I312" i="12"/>
  <c r="K312" i="12"/>
  <c r="M312" i="12"/>
  <c r="O312" i="12"/>
  <c r="Q312" i="12"/>
  <c r="V312" i="12"/>
  <c r="G313" i="12"/>
  <c r="I313" i="12"/>
  <c r="K313" i="12"/>
  <c r="M313" i="12"/>
  <c r="O313" i="12"/>
  <c r="Q313" i="12"/>
  <c r="V313" i="12"/>
  <c r="G314" i="12"/>
  <c r="M314" i="12" s="1"/>
  <c r="I314" i="12"/>
  <c r="K314" i="12"/>
  <c r="O314" i="12"/>
  <c r="Q314" i="12"/>
  <c r="V314" i="12"/>
  <c r="G316" i="12"/>
  <c r="M316" i="12" s="1"/>
  <c r="M315" i="12" s="1"/>
  <c r="I316" i="12"/>
  <c r="I315" i="12" s="1"/>
  <c r="K316" i="12"/>
  <c r="K315" i="12" s="1"/>
  <c r="O316" i="12"/>
  <c r="O315" i="12" s="1"/>
  <c r="Q316" i="12"/>
  <c r="Q315" i="12" s="1"/>
  <c r="V316" i="12"/>
  <c r="V315" i="12" s="1"/>
  <c r="AE318" i="12"/>
  <c r="F41" i="1" s="1"/>
  <c r="I19" i="1"/>
  <c r="J28" i="1"/>
  <c r="J26" i="1"/>
  <c r="G38" i="1"/>
  <c r="F38" i="1"/>
  <c r="J23" i="1"/>
  <c r="J24" i="1"/>
  <c r="J25" i="1"/>
  <c r="J27" i="1"/>
  <c r="E24" i="1"/>
  <c r="E26" i="1"/>
  <c r="I276" i="12" l="1"/>
  <c r="G142" i="12"/>
  <c r="I62" i="1" s="1"/>
  <c r="I17" i="1" s="1"/>
  <c r="G81" i="12"/>
  <c r="I57" i="1" s="1"/>
  <c r="Q252" i="12"/>
  <c r="K142" i="12"/>
  <c r="I305" i="12"/>
  <c r="V292" i="12"/>
  <c r="Q260" i="12"/>
  <c r="I98" i="12"/>
  <c r="V305" i="12"/>
  <c r="O292" i="12"/>
  <c r="M260" i="12"/>
  <c r="K292" i="12"/>
  <c r="O142" i="12"/>
  <c r="V81" i="12"/>
  <c r="K61" i="12"/>
  <c r="O305" i="12"/>
  <c r="Q276" i="12"/>
  <c r="I260" i="12"/>
  <c r="V126" i="12"/>
  <c r="G292" i="12"/>
  <c r="I66" i="1" s="1"/>
  <c r="I18" i="1" s="1"/>
  <c r="F39" i="1"/>
  <c r="V252" i="12"/>
  <c r="Q142" i="12"/>
  <c r="I126" i="12"/>
  <c r="V276" i="12"/>
  <c r="M306" i="12"/>
  <c r="M305" i="12" s="1"/>
  <c r="V142" i="12"/>
  <c r="V98" i="12"/>
  <c r="M61" i="12"/>
  <c r="K305" i="12"/>
  <c r="I142" i="12"/>
  <c r="O126" i="12"/>
  <c r="K98" i="12"/>
  <c r="Q98" i="12"/>
  <c r="V92" i="12"/>
  <c r="V8" i="12"/>
  <c r="F40" i="1"/>
  <c r="Q8" i="12"/>
  <c r="O8" i="12"/>
  <c r="K92" i="12"/>
  <c r="Q81" i="12"/>
  <c r="K39" i="12"/>
  <c r="O276" i="12"/>
  <c r="Q22" i="12"/>
  <c r="I8" i="12"/>
  <c r="M39" i="12"/>
  <c r="Q292" i="12"/>
  <c r="I252" i="12"/>
  <c r="O98" i="12"/>
  <c r="K81" i="12"/>
  <c r="K22" i="12"/>
  <c r="I22" i="12"/>
  <c r="M142" i="12"/>
  <c r="M98" i="12"/>
  <c r="M252" i="12"/>
  <c r="M8" i="12"/>
  <c r="M276" i="12"/>
  <c r="G315" i="12"/>
  <c r="I68" i="1" s="1"/>
  <c r="I20" i="1" s="1"/>
  <c r="M257" i="12"/>
  <c r="M88" i="12"/>
  <c r="M81" i="12" s="1"/>
  <c r="M55" i="12"/>
  <c r="M54" i="12" s="1"/>
  <c r="M31" i="12"/>
  <c r="M22" i="12" s="1"/>
  <c r="G98" i="12"/>
  <c r="I59" i="1" s="1"/>
  <c r="G8" i="12"/>
  <c r="M293" i="12"/>
  <c r="M292" i="12" s="1"/>
  <c r="G276" i="12"/>
  <c r="I65" i="1" s="1"/>
  <c r="AF318" i="12"/>
  <c r="F42" i="1" l="1"/>
  <c r="G41" i="1"/>
  <c r="H41" i="1" s="1"/>
  <c r="I41" i="1" s="1"/>
  <c r="G40" i="1"/>
  <c r="H40" i="1" s="1"/>
  <c r="I40" i="1" s="1"/>
  <c r="G39" i="1"/>
  <c r="G42" i="1" s="1"/>
  <c r="G25" i="1" s="1"/>
  <c r="A25" i="1" s="1"/>
  <c r="I52" i="1"/>
  <c r="G318" i="12"/>
  <c r="I16" i="1" l="1"/>
  <c r="I21" i="1" s="1"/>
  <c r="I69" i="1"/>
  <c r="A26" i="1"/>
  <c r="G26" i="1"/>
  <c r="G23" i="1"/>
  <c r="A23" i="1" s="1"/>
  <c r="G28" i="1"/>
  <c r="H39" i="1"/>
  <c r="I39" i="1" l="1"/>
  <c r="I42" i="1" s="1"/>
  <c r="H42" i="1"/>
  <c r="A24" i="1"/>
  <c r="G24" i="1"/>
  <c r="A27" i="1" s="1"/>
  <c r="A29" i="1" s="1"/>
  <c r="G29" i="1" s="1"/>
  <c r="G27" i="1" s="1"/>
  <c r="J56" i="1"/>
  <c r="J57" i="1"/>
  <c r="J54" i="1"/>
  <c r="J53" i="1"/>
  <c r="J61" i="1"/>
  <c r="J66" i="1"/>
  <c r="J67" i="1"/>
  <c r="J58" i="1"/>
  <c r="J59" i="1"/>
  <c r="J62" i="1"/>
  <c r="J63" i="1"/>
  <c r="J64" i="1"/>
  <c r="J55" i="1"/>
  <c r="J52" i="1"/>
  <c r="J60" i="1"/>
  <c r="J65" i="1"/>
  <c r="J68" i="1"/>
  <c r="J69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1C87993-F764-4A99-A6E2-310CDF1C78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243E7F-7B13-48BA-BD5C-0438967F1B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<sst xmlns="http://schemas.openxmlformats.org/spreadsheetml/2006/main" count="1298" uniqueCount="437">
  <si>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</si>
  <si>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</si>
  <si>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</si>
  <si>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</si>
  <si>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</si>
  <si>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</si>
  <si>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</si>
  <si>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</si>
  <si>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</si>
  <si>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</si>
  <si>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</si>
  <si>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</si>
  <si>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</si>
  <si>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</si>
  <si>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</si>
  <si>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</si>
  <si>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</si>
  <si>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</si>
  <si>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</si>
  <si>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</si>
  <si>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</si>
  <si>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</si>
  <si>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</si>
  <si>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</si>
  <si>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</si>
  <si>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</si>
  <si>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</si>
  <si>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</si>
  <si>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</si>
  <si>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</si>
  <si>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</si>
  <si>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</si>
  <si>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</si>
  <si>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</si>
  <si>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</si>
  <si>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</si>
  <si>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</si>
  <si>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</si>
  <si>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</si>
  <si>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</si>
  <si>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</si>
  <si>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</si>
  <si>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</si>
  <si>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2431_01</t>
  </si>
  <si>
    <t>Výměna výplní otvorů</t>
  </si>
  <si>
    <t>01</t>
  </si>
  <si>
    <t>Objekt:</t>
  </si>
  <si>
    <t>Rozpočet:</t>
  </si>
  <si>
    <t>Ing.Daniel Malina</t>
  </si>
  <si>
    <t>2024/31</t>
  </si>
  <si>
    <t xml:space="preserve">Výměna výplní otvorů - ZŠ Jubilejní park 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</si>
  <si>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</si>
  <si>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</si>
  <si>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</si>
  <si>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</si>
  <si>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</si>
  <si>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</si>
  <si>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</si>
  <si>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</si>
  <si>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</si>
  <si>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</si>
  <si>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 xml:space="preserve">Popis stavby: 2024/31 - Výměna výplní otvorů - ZŠ Jubilejní park </t>
  </si>
  <si>
    <t>#POPO</t>
  </si>
  <si>
    <t>Popis objektu: 01 - Výměna výplní otvorů</t>
  </si>
  <si>
    <t>#POPR</t>
  </si>
  <si>
    <t>Popis rozpočtu: 2431_01 - Výměna výplní otvorů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</si>
  <si>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</si>
  <si>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</si>
  <si>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</si>
  <si>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</si>
  <si>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</si>
  <si>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</si>
  <si>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</si>
  <si>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</si>
  <si>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</si>
  <si>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</si>
  <si>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</si>
  <si>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</si>
  <si>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</si>
  <si>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</si>
  <si>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</si>
  <si>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</si>
  <si>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</si>
  <si>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</si>
  <si>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</si>
  <si>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</si>
  <si>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</si>
  <si>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</si>
  <si>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</si>
  <si>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</si>
  <si>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</si>
  <si>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</si>
  <si>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</si>
  <si>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</si>
  <si>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</si>
  <si>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</si>
  <si>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</si>
  <si>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</si>
  <si>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</si>
  <si>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</si>
  <si>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</si>
  <si>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</si>
  <si>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</si>
  <si>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</si>
  <si>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</si>
  <si>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</si>
  <si>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</si>
  <si>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</si>
  <si>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</si>
  <si>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</si>
  <si>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</si>
  <si>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</si>
  <si>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</si>
  <si>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</si>
  <si>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</si>
  <si>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</si>
  <si>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</si>
  <si>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</si>
  <si>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</si>
  <si>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</si>
  <si>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</si>
  <si>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</si>
  <si>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</si>
  <si>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</si>
  <si>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</si>
  <si>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</si>
  <si>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</si>
  <si>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</si>
  <si>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</si>
  <si>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</si>
  <si>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</si>
  <si>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310239211RT2</t>
  </si>
  <si>
    <t>Zazdívka otvorů plochy do 4 m2 cihlami na MVC s použitím suché maltové směsi</t>
  </si>
  <si>
    <t>m3</t>
  </si>
  <si>
    <t>RTS 24/ II</t>
  </si>
  <si>
    <t>Práce</t>
  </si>
  <si>
    <t>Běžná</t>
  </si>
  <si>
    <t>POL1_</t>
  </si>
  <si>
    <t>2.np - zazdívka otvoru nad oknem : 0,4*0,2*1,85</t>
  </si>
  <si>
    <t>VV</t>
  </si>
  <si>
    <t>317231614RT2</t>
  </si>
  <si>
    <t>Zdivo klenbových pásů z CP 29 P15 na MVC s použitím suché maltové směsi, kotvené k nadpraží</t>
  </si>
  <si>
    <t xml:space="preserve">dozdívky nadpraží : </t>
  </si>
  <si>
    <t>0,15*0,4*((0,9)*4+(0,86)*8+(1,45)*2+(1,85)*2)</t>
  </si>
  <si>
    <t>0,15*0,4*((1,55)*3+(2,44)*2+(0,6)*5+(1,29)*2)</t>
  </si>
  <si>
    <t>0,15*0,4*((2,44)*2+(1,55)+(1,37)+(1,37))</t>
  </si>
  <si>
    <t>0,15*0,4*((0,87)*2+(1,26)*2)</t>
  </si>
  <si>
    <t>349231811RT2</t>
  </si>
  <si>
    <t>Přizdívka ostění s ozubem z cihel, kapsy do 15 cm s použitím suché maltové směsi</t>
  </si>
  <si>
    <t>m2</t>
  </si>
  <si>
    <t>0,4*((0,47*2)*4+(1,67*2)*8+(1,91*2)*2+(1,91*2)*2)</t>
  </si>
  <si>
    <t>0,4*((1,94*2)*3+(1,94*2)*2+(1,52*2)*5+(1,91*2)*2)</t>
  </si>
  <si>
    <t>0,4*((1,94*2)*2+(1,09*2)+(1,95*2)+(0,7*2))</t>
  </si>
  <si>
    <t>0,4*((1*2)*2+(2,62*2)*2)</t>
  </si>
  <si>
    <t>610991111R00</t>
  </si>
  <si>
    <t>Zakrývání výplní vnitřních otvorů</t>
  </si>
  <si>
    <t>okna : 0,9*0,47*4+0,86*1,67*8+1,45*1,91*2+1,85*1,91</t>
  </si>
  <si>
    <t>1,55*1,94*3+2,44*1,94*2+0,6*1,52*5+1,29*1,91*2</t>
  </si>
  <si>
    <t>2,44*1,94*2+1,55*1,09+1,37*1,95+1,37*0,7</t>
  </si>
  <si>
    <t>0,87*1*2+1,26*2,62*2</t>
  </si>
  <si>
    <t xml:space="preserve">dveře : </t>
  </si>
  <si>
    <t>2,03*2,47</t>
  </si>
  <si>
    <t>1,58*2,05</t>
  </si>
  <si>
    <t>612425931RT2</t>
  </si>
  <si>
    <t>Omítka vápenná vnitřního ostění - štuková s použitím suché maltové směsi</t>
  </si>
  <si>
    <t>okna : 0,4*((0,9*2+0,47*2)*4+(0,86*2+1,67*2)*8+(1,45*2+1,91*2)*2+(1,85*2+1,91*2)*2)</t>
  </si>
  <si>
    <t>0,4*((1,55*2+1,94*2)*3+(2,44*2+1,94*2)*2+(0,6*2+1,52*2)*5+(1,29*2+1,91*2)*2)</t>
  </si>
  <si>
    <t>0,4*((2,44*2+1,94*2)*2+(1,55*2+1,09*2)+(1,37*2+1,95*2)+(1,37*2+0,7*2))</t>
  </si>
  <si>
    <t>0,4*((0,87*2+1*2)*2+(1,26*2+2,62*2)*2)</t>
  </si>
  <si>
    <t>dveře : 0,6*(2,03+2,47*2)</t>
  </si>
  <si>
    <t>0,6*(1,58+2,05*2)</t>
  </si>
  <si>
    <t>R : 25</t>
  </si>
  <si>
    <t>612409991RT2</t>
  </si>
  <si>
    <t>Začištění omítek kolem oken,dveří apod. s použitím suché maltové směsi</t>
  </si>
  <si>
    <t>m</t>
  </si>
  <si>
    <t>((0,9+0,47*2)*4+(0,86+1,67*2)*8+(1,45+1,91*2)*2+(1,85+1,91*2)*2)</t>
  </si>
  <si>
    <t>((1,55+1,94*2)*3+(2,44+1,94*2)*2+(0,6+1,52*2)*5+(1,29+1,91*2)*2)</t>
  </si>
  <si>
    <t>((2,44+1,94*2)*2+(1,55+1,09*2)+(1,37+1,95*2)+(1,37+0,7*2))</t>
  </si>
  <si>
    <t>((0,87+1*2)*2+(1,26+2,62*2)*2)</t>
  </si>
  <si>
    <t>622471317RS8</t>
  </si>
  <si>
    <t>Nátěr nebo nástřik stěn vnějších, složitost 1 - 2 hmota silikátová barevná skupina II</t>
  </si>
  <si>
    <t>0,2*163,34</t>
  </si>
  <si>
    <t>622474412RT1</t>
  </si>
  <si>
    <t>Omítka vnější vápenná štuková ze SMS,Cemix,slož1-2 postřik, jádrová omítka, vnější štuk</t>
  </si>
  <si>
    <t>okna : 0,4*((0,9+0,47*2)*4+(0,86+1,67*2)*8+(1,45+1,91*2)*2+(1,85+1,91*2)*2)</t>
  </si>
  <si>
    <t>0,4*((1,55+1,94*2)*3+(2,44+1,94*2)*2+(0,6+1,52*2)*5+(1,29+1,91*2)*2)</t>
  </si>
  <si>
    <t>0,4*((2,44+1,94*2)*2+(1,55+1,09*2)+(1,37+1,95*2)+(1,37+0,7*2))</t>
  </si>
  <si>
    <t>0,4*((0,87+1*2)*2+(1,26+2,62*2)*2)</t>
  </si>
  <si>
    <t>632451023R00</t>
  </si>
  <si>
    <t>Vyrovnávací potěr MC 15, v pásu, tl. 40 mm</t>
  </si>
  <si>
    <t xml:space="preserve">pod parapety : </t>
  </si>
  <si>
    <t>0,4*((0,9)*4+(0,86)*8+(1,45)*2+(1,85)*2)</t>
  </si>
  <si>
    <t>0,4*((1,55)*3+(2,44)*2+(0,6)*5+(1,29)*2)</t>
  </si>
  <si>
    <t>0,4*((2,44)*2+(1,55)+(1,37)+(1,37))</t>
  </si>
  <si>
    <t>0,4*((0,87)*2+(1,26)*2)</t>
  </si>
  <si>
    <t>648991113R00</t>
  </si>
  <si>
    <t>Osazení parapet.desek plast. a lamin. š.nad 20cm</t>
  </si>
  <si>
    <t>0,86*8+1,45*2+1,85</t>
  </si>
  <si>
    <t>1,55*3+2,44*2+0,6*5+1,29*2</t>
  </si>
  <si>
    <t>2,44*2+1,55+1,37+1,37</t>
  </si>
  <si>
    <t>0,87*2+1,26*2</t>
  </si>
  <si>
    <t>60775432VC</t>
  </si>
  <si>
    <t>Parapet interiér DTD, tl. 22mm, barva bílá vč. krytek</t>
  </si>
  <si>
    <t>Vlastní</t>
  </si>
  <si>
    <t>Indiv</t>
  </si>
  <si>
    <t>Specifikace</t>
  </si>
  <si>
    <t>POL3_</t>
  </si>
  <si>
    <t>0,86*0,29*8</t>
  </si>
  <si>
    <t>1,45*0,37*2</t>
  </si>
  <si>
    <t>1,85*0,37</t>
  </si>
  <si>
    <t>1,55*0,24*3</t>
  </si>
  <si>
    <t>2,44*0,24*2</t>
  </si>
  <si>
    <t>0,6*0,3*5</t>
  </si>
  <si>
    <t>1,29*0,3*2</t>
  </si>
  <si>
    <t>1,55*0,24</t>
  </si>
  <si>
    <t>1,37*0,3</t>
  </si>
  <si>
    <t>0,87*0,38*2</t>
  </si>
  <si>
    <t>1,26*0,3*2</t>
  </si>
  <si>
    <t>941955003R00</t>
  </si>
  <si>
    <t>Lešení lehké pomocné, výška podlahy do 2,5 m</t>
  </si>
  <si>
    <t/>
  </si>
  <si>
    <t>1,5*(0,86*8+1,45*2+1,85)</t>
  </si>
  <si>
    <t>1,5*(1,55*3+2,44*2+0,6*5+1,29*2)</t>
  </si>
  <si>
    <t>1,5*(2,44*2+1,55+1,37+1,37)</t>
  </si>
  <si>
    <t>1,5*(0,87*2+1,26*2)</t>
  </si>
  <si>
    <t>946941102RT3</t>
  </si>
  <si>
    <t>Montáž pojízdných Alu věží BOSS, 2,5 x 1,45 m pracovní výška 8,2 m</t>
  </si>
  <si>
    <t>sada</t>
  </si>
  <si>
    <t>pro montáž venkovních rolet : 8</t>
  </si>
  <si>
    <t>946941192RT3</t>
  </si>
  <si>
    <t>Nájemné pojízdných Alu věží BOSS, 2,5 x 1,45 m pracovní výška 8,2 m</t>
  </si>
  <si>
    <t>den</t>
  </si>
  <si>
    <t>946941802RT3</t>
  </si>
  <si>
    <t>Demontáž pojízdných Alu věží BOSS, 2,5 x 1,45 m pracovní výška 8,3 m</t>
  </si>
  <si>
    <t>952901111R00</t>
  </si>
  <si>
    <t>Vyčištění budov o výšce podlaží do 4 m</t>
  </si>
  <si>
    <t>65</t>
  </si>
  <si>
    <t>900      RT3</t>
  </si>
  <si>
    <t>HZS Práce v tarifní třídě 6 (např. tesař)</t>
  </si>
  <si>
    <t>h</t>
  </si>
  <si>
    <t>Prav.M</t>
  </si>
  <si>
    <t>HZS</t>
  </si>
  <si>
    <t>POL10_</t>
  </si>
  <si>
    <t>práce jinde nespecifikované : 15</t>
  </si>
  <si>
    <t>R : 50</t>
  </si>
  <si>
    <t>968061112R00</t>
  </si>
  <si>
    <t>Vyvěšení dřevěných okenních křídel pl. do 1,5 m2</t>
  </si>
  <si>
    <t>kus</t>
  </si>
  <si>
    <t>(4+8+2*2+4+4*3+6*2+5+2*2+8*2+2+2+1+2+2*2)*2</t>
  </si>
  <si>
    <t>968061125R00</t>
  </si>
  <si>
    <t>Vyvěšení dřevěných a plastových dveřních křídel pl. do 2 m2</t>
  </si>
  <si>
    <t>2+2</t>
  </si>
  <si>
    <t>968062355R00</t>
  </si>
  <si>
    <t>Vybourání dřevěných rámů oken dvojitých pl. 2 m2</t>
  </si>
  <si>
    <t>0,9*0,47*4+0,86*1,67*8+1,45*1,91*2+1,85*1,91</t>
  </si>
  <si>
    <t>968062456R00</t>
  </si>
  <si>
    <t>Vybourání dřevěných dveřních zárubní pl. nad 2 m2</t>
  </si>
  <si>
    <t>968095002R00</t>
  </si>
  <si>
    <t>Bourání parapetů dřevěných š. do 50 cm</t>
  </si>
  <si>
    <t>0,9*4+0,86*8+1,45*2+1,85</t>
  </si>
  <si>
    <t>978013191R00</t>
  </si>
  <si>
    <t>Otlučení omítek vnitřních stěn v rozsahu do 100 %</t>
  </si>
  <si>
    <t>998011002R00</t>
  </si>
  <si>
    <t>Přesun hmot pro budovy zděné výšky do 12 m</t>
  </si>
  <si>
    <t>t</t>
  </si>
  <si>
    <t>Přesun hmot</t>
  </si>
  <si>
    <t>POL7_</t>
  </si>
  <si>
    <t>764410910R00</t>
  </si>
  <si>
    <t>Oprava oplechování parapetů z Pz plechu,rš 100 mm</t>
  </si>
  <si>
    <t xml:space="preserve">úprava a doplnění stáv. parapetů : </t>
  </si>
  <si>
    <t>767991921R00</t>
  </si>
  <si>
    <t>Řezání plechu tl. do 2 mm kotoučem</t>
  </si>
  <si>
    <t>23153013R</t>
  </si>
  <si>
    <t>Hmota těsnicí a lepicí bal. kartuše 310 ml plastické bitumenové lepidlo</t>
  </si>
  <si>
    <t>SPCM</t>
  </si>
  <si>
    <t>RTS 22/ I</t>
  </si>
  <si>
    <t>15</t>
  </si>
  <si>
    <t>998764202R00</t>
  </si>
  <si>
    <t>Přesun hmot pro klempířské konstr., výšky do 12 m</t>
  </si>
  <si>
    <t>766601211RT2</t>
  </si>
  <si>
    <t>Těsnění okenní spáry, ostění, PT fólie+ PP páska folie š.100 mm, páska tl. 6 mm, š. 15 mm</t>
  </si>
  <si>
    <t>Instalace a dodávka parotěsné okenní fólie a paropropustné expanzní pásky.</t>
  </si>
  <si>
    <t>POP</t>
  </si>
  <si>
    <t>okna : ((0,9*2+0,47*2)*4+(0,86*2+1,67*2)*8+(1,45*2+1,91*2)*2+(1,85*2+1,91*2)*2)</t>
  </si>
  <si>
    <t>((1,55*2+1,94*2)*3+(2,44*2+1,94*2)*2+(0,6*2+1,52*2)*5+(1,29*2+1,91*2)*2)</t>
  </si>
  <si>
    <t>((2,44*2+1,94*2)*2+(1,55*2+1,09*2)+(1,37*2+1,95*2)+(1,37*2+0,7*2))</t>
  </si>
  <si>
    <t>((0,87*2+1*2)*2+(1,26*2+2,62*2)*2)</t>
  </si>
  <si>
    <t>2,03+2,47*2</t>
  </si>
  <si>
    <t>1,58+2,05*2</t>
  </si>
  <si>
    <t>766711001R00</t>
  </si>
  <si>
    <t>Montáž oken a balkonových dveří s vypěněním</t>
  </si>
  <si>
    <t>((0,9*2+0,47*2)*4+(0,86*2+1,67*2)*8+(1,45*2+1,91*2)*2+(1,85*2+1,91*2)*2)</t>
  </si>
  <si>
    <t>766-101</t>
  </si>
  <si>
    <t>soubor</t>
  </si>
  <si>
    <t>- cena zahrnuje dodávku výplně otvoru podle specifikace v PD a to včetně kování, finální povrchové úpravy, součástí ceny je i dodávka vnitřních parapetů</t>
  </si>
  <si>
    <t xml:space="preserve">  v ceně je zohledněn rovněž i požadavek NPÚ na profilaci rámů, křídel a klapaček oken a výroba referenčního vzorku a jeho odsouhlasení s pracovníky NPÚ Brno</t>
  </si>
  <si>
    <t>- součástí ceny je rovněž doplňkové příslušenství dle specifikace v PD (sítě proti hmyzu, větrací mřížky apod.) a to včetně jejich montáže</t>
  </si>
  <si>
    <t>- práce nezahrnují demontáž původních oken, montáž nových výplní s vnitřními parapety a zednické zapravení, tyto jsou řešeny v rámci samostatných položek rozpočtu</t>
  </si>
  <si>
    <t>01 : 4</t>
  </si>
  <si>
    <t>766-102</t>
  </si>
  <si>
    <t xml:space="preserve">Okno dřevěné 86x167cm, poz 02 specifikace viz PD, vč. povrch úpravy,kování,zámků </t>
  </si>
  <si>
    <t>02 : 8</t>
  </si>
  <si>
    <t>766-103</t>
  </si>
  <si>
    <t>03 : 3</t>
  </si>
  <si>
    <t>766-104</t>
  </si>
  <si>
    <t>04 : 2</t>
  </si>
  <si>
    <t>766-105</t>
  </si>
  <si>
    <t>05 : 2</t>
  </si>
  <si>
    <t>766-106</t>
  </si>
  <si>
    <t>1</t>
  </si>
  <si>
    <t>766-107</t>
  </si>
  <si>
    <t>07 : 2</t>
  </si>
  <si>
    <t>766-108</t>
  </si>
  <si>
    <t>08 : 2</t>
  </si>
  <si>
    <t>766-109</t>
  </si>
  <si>
    <t xml:space="preserve">Okno dřevěné 145x191cm, poz 09 specifikace viz PD, vč. povrch úpravy,kování,zámků </t>
  </si>
  <si>
    <t>09 : 2</t>
  </si>
  <si>
    <t>766-110</t>
  </si>
  <si>
    <t xml:space="preserve">Okno dřevěné 185x191cm, poz 10 specifikace viz PD, vč. povrch úpravy,kování,zámků </t>
  </si>
  <si>
    <t>10 : 1</t>
  </si>
  <si>
    <t>766-111</t>
  </si>
  <si>
    <t xml:space="preserve">Okno dřevěné 60x152cm, poz 11 specifikace viz PD, vč. povrch úpravy,kování,zámků </t>
  </si>
  <si>
    <t>11 : 5</t>
  </si>
  <si>
    <t>766-112</t>
  </si>
  <si>
    <t xml:space="preserve">Okno dřevěné 129x191cm, poz 12  specifikace viz PD, vč. povrch úpravy,kování,zámků </t>
  </si>
  <si>
    <t>12 : 2</t>
  </si>
  <si>
    <t>766-113</t>
  </si>
  <si>
    <t xml:space="preserve">Okno dřevěné 137x195cm, poz 13  specifikace viz PD, vč. povrch úpravy,kování,zámků </t>
  </si>
  <si>
    <t>13 : 1</t>
  </si>
  <si>
    <t>766-114</t>
  </si>
  <si>
    <t xml:space="preserve">Okno dřevěné 137x70cm, poz 14  specifikace viz PD, vč. povrch úpravy,kování,zámků </t>
  </si>
  <si>
    <t>14 : 1</t>
  </si>
  <si>
    <t>766-123</t>
  </si>
  <si>
    <t xml:space="preserve">Dveře vchodové dřevěné dvoukřídlé 203x247cm, poz. D1 - replika hist. dveří specifikace viz PD, vč. povrch úpravy,repase kování,zámků </t>
  </si>
  <si>
    <t>- cena zahrnuje dodávku výplně otvoru podle specifikace v PD a to včetně kování, finální povrchové úpravy v ceně je zohledněn rovněž i požadavek NPÚ na výroba referenčního vzorku a jeho odsouhlasení s pracovníky NPÚ Brno</t>
  </si>
  <si>
    <t>- součástí ceny je rovněž doplňkové příslušenství dle specifikace v PD (samozavírače, sítě proti hmyzu, větrací mřížky apod.) a to včetně jejich montáže</t>
  </si>
  <si>
    <t>- práce nezahrnují demontáž původních dveří, montáž nových výplní zednické zapravení, tyto jsou řešeny v rámci samostatných položek rozpočtu</t>
  </si>
  <si>
    <t>D1 : 1</t>
  </si>
  <si>
    <t>766-124</t>
  </si>
  <si>
    <t xml:space="preserve">Dveře vchodové dřevěné dvoukřídlé 158x205cm, poz. D2  specifikace viz PD, vč. povrch úpravy,repase kování,zámků </t>
  </si>
  <si>
    <t>D2 : 1</t>
  </si>
  <si>
    <t>998766202R00</t>
  </si>
  <si>
    <t>Přesun hmot pro truhlářské konstr., výšky do 12 m</t>
  </si>
  <si>
    <t>767-100</t>
  </si>
  <si>
    <t>Dodávka a montáž ochranných sítí oken, vč. rámu a povrchové úpravy specifikace viz PD</t>
  </si>
  <si>
    <t>2,64*2,05*4</t>
  </si>
  <si>
    <t>1,75*2,05*3</t>
  </si>
  <si>
    <t>1,75*1,2</t>
  </si>
  <si>
    <t>767-101</t>
  </si>
  <si>
    <t>Mříž na vstupní dveře D1, dod. + mont.</t>
  </si>
  <si>
    <t>kpl</t>
  </si>
  <si>
    <t>998767202R00</t>
  </si>
  <si>
    <t>Přesun hmot pro zámečnické konstr., výšky do 12 m</t>
  </si>
  <si>
    <t>784161101R00</t>
  </si>
  <si>
    <t>Penetrace podkladu nátěrem  1x</t>
  </si>
  <si>
    <t>784165512R00</t>
  </si>
  <si>
    <t>Malba , bílá, bez penetrace, 2 x</t>
  </si>
  <si>
    <t>Odkaz na mn. položky pořadí 51 : 91,17400</t>
  </si>
  <si>
    <t>784011222RT2</t>
  </si>
  <si>
    <t>Zakrytí podlah včetně papírové lepenky</t>
  </si>
  <si>
    <t>786613811R00</t>
  </si>
  <si>
    <t>Demontáž předokenních rolet pod překlad a pod omítku</t>
  </si>
  <si>
    <t>786622211RT2</t>
  </si>
  <si>
    <t>Žaluzie horizontální vnitřní AL lamely bílé včetně dodávky žaluzie</t>
  </si>
  <si>
    <t>08 : 1,26*2,62*2</t>
  </si>
  <si>
    <t>09 : 1,45*1,91*2</t>
  </si>
  <si>
    <t>10 : 1,85*1,91</t>
  </si>
  <si>
    <t>12 : 1,29*1,91*2</t>
  </si>
  <si>
    <t>13 : 1,37*1,95</t>
  </si>
  <si>
    <t>786611344RV</t>
  </si>
  <si>
    <t>Předokenní roleta,viditel.box,el.pohon, 155x194 cm</t>
  </si>
  <si>
    <t>786611344RV1</t>
  </si>
  <si>
    <t>Předokenní roleta,viditel.box,el.pohon, 244x194 cm</t>
  </si>
  <si>
    <t>05 : 1+1</t>
  </si>
  <si>
    <t>04 : 1+1</t>
  </si>
  <si>
    <t>786611344RV2</t>
  </si>
  <si>
    <t>Předokenní roleta,viditel.box,el.pohon, 155x109 cm</t>
  </si>
  <si>
    <t>06 : 1</t>
  </si>
  <si>
    <t>998786202R00</t>
  </si>
  <si>
    <t>Přesun hmot pro zastiň. techniku, výšky do 12 m</t>
  </si>
  <si>
    <t>210010091RT3</t>
  </si>
  <si>
    <t>Lišta hranatá bezhalogenová do šířky 40 mm včetně dodávky lišty LHD 20 x 20 HF</t>
  </si>
  <si>
    <t>k roletám oken : 20</t>
  </si>
  <si>
    <t>210010301RT1</t>
  </si>
  <si>
    <t>Krabice přístrojová KP, bez zapojení, kruhová včetně dodávky KP 68/2</t>
  </si>
  <si>
    <t>k roletám : 16</t>
  </si>
  <si>
    <t>210110041RT6</t>
  </si>
  <si>
    <t>Spínač zapuštěný jednopólový, řazení 1 vč. dodávky strojku, rámečku a krytu</t>
  </si>
  <si>
    <t>k roletám : 8</t>
  </si>
  <si>
    <t>210800023RT4</t>
  </si>
  <si>
    <t>Vodič CYBY (CYKYLO, CYKYLS) 3x1,5 mm2 pod omítkou včetně dodávky vodiče CYKYLo 3x1,5</t>
  </si>
  <si>
    <t>k roletám oken : 25</t>
  </si>
  <si>
    <t>21-100</t>
  </si>
  <si>
    <t>Úprava ve stáv. rozvěděči - napojení rolet</t>
  </si>
  <si>
    <t>21-101</t>
  </si>
  <si>
    <t>Elektroinstalace - zednické výpomoci</t>
  </si>
  <si>
    <t>900      RT4</t>
  </si>
  <si>
    <t>HZS Práce v tarifní třídě 7 (např. tesař)</t>
  </si>
  <si>
    <t>RTS 23/ II</t>
  </si>
  <si>
    <t>Elektroinstalační práce : 15</t>
  </si>
  <si>
    <t>979086112R00</t>
  </si>
  <si>
    <t>Nakládání nebo překládání suti a vybouraných hmot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</si>
  <si>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</si>
  <si>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</si>
  <si>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</si>
  <si>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</si>
  <si>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</si>
  <si>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</si>
  <si>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</si>
  <si>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</si>
  <si>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</si>
  <si>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</si>
  <si>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</si>
  <si>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</si>
  <si>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</si>
  <si>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</si>
  <si>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</si>
  <si>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</si>
  <si>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</si>
  <si>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</si>
  <si>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</si>
  <si>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</si>
  <si>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</si>
  <si>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</si>
  <si>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</si>
  <si>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</si>
  <si>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</si>
  <si>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</si>
  <si>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</si>
  <si>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</si>
  <si>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 xml:space="preserve">Okno plastové 90x47cm, poz 01  specifikace viz PD, vč. povrch úpravy,kování,zámků </t>
  </si>
  <si>
    <t xml:space="preserve">Okno plastové 155x194cm, poz 03 specifikace viz PD, vč. povrch úpravy,kování,zámků </t>
  </si>
  <si>
    <t xml:space="preserve">Okno plastové 244x194cm, poz 04  specifikace viz PD, vč. povrch úpravy,kování,zámků </t>
  </si>
  <si>
    <t xml:space="preserve">Okno plastové 244x194cm, poz 05  specifikace viz PD, vč. povrch úpravy,kování,zámků </t>
  </si>
  <si>
    <t xml:space="preserve">Okno plastové 155x109cm, poz 06  specifikace viz PD, vč. povrch úpravy,kování,zámků </t>
  </si>
  <si>
    <t xml:space="preserve">Okno plastové 87x100cm, poz 07 specifikace viz PD, vč. povrch úpravy,kování,zámků </t>
  </si>
  <si>
    <t xml:space="preserve">Okno plastové 126x262cm, poz 08 specifikace viz PD, vč. povrch úpravy,kování,zámků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</si>
</sst>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49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5">
      <c r="A2" s="2"/>
      <c r="B2" s="78" t="s">
        <v>24</v>
      </c>
      <c r="C2" s="79"/>
      <c r="D2" s="80" t="s">
        <v>49</v>
      </c>
      <c r="E2" s="237" t="s">
        <v>50</v>
      </c>
      <c r="F2" s="238"/>
      <c r="G2" s="238"/>
      <c r="H2" s="238"/>
      <c r="I2" s="238"/>
      <c r="J2" s="239"/>
      <c r="O2" s="1"/>
    </row>
    <row r="3" spans="1:15" ht="27" customHeight="1" x14ac:dyDescent="0.25">
      <c r="A3" s="2"/>
      <c r="B3" s="81" t="s">
        <v>46</v>
      </c>
      <c r="C3" s="79"/>
      <c r="D3" s="82" t="s">
        <v>45</v>
      </c>
      <c r="E3" s="240" t="s">
        <v>44</v>
      </c>
      <c r="F3" s="241"/>
      <c r="G3" s="241"/>
      <c r="H3" s="241"/>
      <c r="I3" s="241"/>
      <c r="J3" s="242"/>
    </row>
    <row r="4" spans="1:15" ht="23.25" customHeight="1" x14ac:dyDescent="0.25">
      <c r="A4" s="76">
        <v>2255</v>
      </c>
      <c r="B4" s="83" t="s">
        <v>47</v>
      </c>
      <c r="C4" s="84"/>
      <c r="D4" s="85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5">
      <c r="A5" s="2"/>
      <c r="B5" s="31" t="s">
        <v>23</v>
      </c>
      <c r="D5" s="225" t="s">
        <v>51</v>
      </c>
      <c r="E5" s="226"/>
      <c r="F5" s="226"/>
      <c r="G5" s="226"/>
      <c r="H5" s="18" t="s">
        <v>42</v>
      </c>
      <c r="I5" s="86" t="s">
        <v>55</v>
      </c>
      <c r="J5" s="8"/>
    </row>
    <row r="6" spans="1:15" ht="15.75" customHeight="1" x14ac:dyDescent="0.25">
      <c r="A6" s="2"/>
      <c r="B6" s="28"/>
      <c r="C6" s="55"/>
      <c r="D6" s="227" t="s">
        <v>52</v>
      </c>
      <c r="E6" s="228"/>
      <c r="F6" s="228"/>
      <c r="G6" s="228"/>
      <c r="H6" s="18" t="s">
        <v>36</v>
      </c>
      <c r="I6" s="86" t="s">
        <v>56</v>
      </c>
      <c r="J6" s="8"/>
    </row>
    <row r="7" spans="1:15" ht="15.75" customHeight="1" x14ac:dyDescent="0.25">
      <c r="A7" s="2"/>
      <c r="B7" s="29"/>
      <c r="C7" s="56"/>
      <c r="D7" s="77" t="s">
        <v>54</v>
      </c>
      <c r="E7" s="229" t="s">
        <v>53</v>
      </c>
      <c r="F7" s="230"/>
      <c r="G7" s="23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4"/>
      <c r="E11" s="244"/>
      <c r="F11" s="244"/>
      <c r="G11" s="244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9"/>
      <c r="E12" s="219"/>
      <c r="F12" s="219"/>
      <c r="G12" s="219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23"/>
      <c r="F13" s="224"/>
      <c r="G13" s="224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SUMIF(F52:F68,A16,I52:I68)+SUMIF(F52:F68,"PSU",I52:I68)</f>
        <v>0</v>
      </c>
      <c r="J16" s="210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SUMIF(F52:F68,A17,I52:I68)</f>
        <v>0</v>
      </c>
      <c r="J17" s="210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SUMIF(F52:F68,A18,I52:I68)</f>
        <v>0</v>
      </c>
      <c r="J18" s="210"/>
    </row>
    <row r="19" spans="1:10" ht="23.25" customHeight="1" x14ac:dyDescent="0.25">
      <c r="A19" s="141" t="s">
        <v>102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SUMIF(F52:F68,A19,I52:I68)</f>
        <v>0</v>
      </c>
      <c r="J19" s="210"/>
    </row>
    <row r="20" spans="1:10" ht="23.25" customHeight="1" x14ac:dyDescent="0.25">
      <c r="A20" s="141" t="s">
        <v>101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SUMIF(F52:F68,A20,I52:I68)</f>
        <v>0</v>
      </c>
      <c r="J20" s="210"/>
    </row>
    <row r="21" spans="1:10" ht="23.25" customHeight="1" x14ac:dyDescent="0.25">
      <c r="A21" s="2"/>
      <c r="B21" s="48" t="s">
        <v>31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14">
        <f>ZakladDPHSniVypocet+ZakladDPHZaklVypocet</f>
        <v>0</v>
      </c>
      <c r="H28" s="214"/>
      <c r="I28" s="214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3">
        <f>IF(A29&gt;50, ROUNDUP(A27, 0), ROUNDDOWN(A27, 0))</f>
        <v>0</v>
      </c>
      <c r="H29" s="213"/>
      <c r="I29" s="213"/>
      <c r="J29" s="121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5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57</v>
      </c>
      <c r="C39" s="198"/>
      <c r="D39" s="198"/>
      <c r="E39" s="198"/>
      <c r="F39" s="101">
        <f>'01 2431_01 Pol'!AE318</f>
        <v>0</v>
      </c>
      <c r="G39" s="102">
        <f>'01 2431_01 Pol'!AF318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0">
        <v>2</v>
      </c>
      <c r="B40" s="105" t="s">
        <v>45</v>
      </c>
      <c r="C40" s="199" t="s">
        <v>44</v>
      </c>
      <c r="D40" s="199"/>
      <c r="E40" s="199"/>
      <c r="F40" s="106">
        <f>'01 2431_01 Pol'!AE318</f>
        <v>0</v>
      </c>
      <c r="G40" s="107">
        <f>'01 2431_01 Pol'!AF318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5">
      <c r="A41" s="90">
        <v>3</v>
      </c>
      <c r="B41" s="109" t="s">
        <v>43</v>
      </c>
      <c r="C41" s="198" t="s">
        <v>44</v>
      </c>
      <c r="D41" s="198"/>
      <c r="E41" s="198"/>
      <c r="F41" s="110">
        <f>'01 2431_01 Pol'!AE318</f>
        <v>0</v>
      </c>
      <c r="G41" s="103">
        <f>'01 2431_01 Pol'!AF318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5">
      <c r="A42" s="90"/>
      <c r="B42" s="200" t="s">
        <v>58</v>
      </c>
      <c r="C42" s="201"/>
      <c r="D42" s="201"/>
      <c r="E42" s="202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5">
      <c r="A44" t="s">
        <v>60</v>
      </c>
      <c r="B44" t="s">
        <v>61</v>
      </c>
    </row>
    <row r="45" spans="1:10" x14ac:dyDescent="0.25">
      <c r="A45" t="s">
        <v>62</v>
      </c>
      <c r="B45" t="s">
        <v>63</v>
      </c>
    </row>
    <row r="46" spans="1:10" x14ac:dyDescent="0.25">
      <c r="A46" t="s">
        <v>64</v>
      </c>
      <c r="B46" t="s">
        <v>65</v>
      </c>
    </row>
    <row r="49" spans="1:10" ht="15.6" x14ac:dyDescent="0.3">
      <c r="B49" s="122" t="s">
        <v>66</v>
      </c>
    </row>
    <row r="51" spans="1:10" ht="25.5" customHeight="1" x14ac:dyDescent="0.25">
      <c r="A51" s="124"/>
      <c r="B51" s="127" t="s">
        <v>18</v>
      </c>
      <c r="C51" s="127" t="s">
        <v>6</v>
      </c>
      <c r="D51" s="128"/>
      <c r="E51" s="128"/>
      <c r="F51" s="129" t="s">
        <v>67</v>
      </c>
      <c r="G51" s="129"/>
      <c r="H51" s="129"/>
      <c r="I51" s="129" t="s">
        <v>31</v>
      </c>
      <c r="J51" s="129" t="s">
        <v>0</v>
      </c>
    </row>
    <row r="52" spans="1:10" ht="36.75" customHeight="1" x14ac:dyDescent="0.25">
      <c r="A52" s="125"/>
      <c r="B52" s="130" t="s">
        <v>68</v>
      </c>
      <c r="C52" s="196" t="s">
        <v>69</v>
      </c>
      <c r="D52" s="197"/>
      <c r="E52" s="197"/>
      <c r="F52" s="137" t="s">
        <v>26</v>
      </c>
      <c r="G52" s="138"/>
      <c r="H52" s="138"/>
      <c r="I52" s="138">
        <f>'01 2431_01 Pol'!G8</f>
        <v>0</v>
      </c>
      <c r="J52" s="134" t="str">
        <f>IF(I69=0,"",I52/I69*100)</f>
        <v/>
      </c>
    </row>
    <row r="53" spans="1:10" ht="36.75" customHeight="1" x14ac:dyDescent="0.25">
      <c r="A53" s="125"/>
      <c r="B53" s="130" t="s">
        <v>70</v>
      </c>
      <c r="C53" s="196" t="s">
        <v>71</v>
      </c>
      <c r="D53" s="197"/>
      <c r="E53" s="197"/>
      <c r="F53" s="137" t="s">
        <v>26</v>
      </c>
      <c r="G53" s="138"/>
      <c r="H53" s="138"/>
      <c r="I53" s="138">
        <f>'01 2431_01 Pol'!G22</f>
        <v>0</v>
      </c>
      <c r="J53" s="134" t="str">
        <f>IF(I69=0,"",I53/I69*100)</f>
        <v/>
      </c>
    </row>
    <row r="54" spans="1:10" ht="36.75" customHeight="1" x14ac:dyDescent="0.25">
      <c r="A54" s="125"/>
      <c r="B54" s="130" t="s">
        <v>72</v>
      </c>
      <c r="C54" s="196" t="s">
        <v>73</v>
      </c>
      <c r="D54" s="197"/>
      <c r="E54" s="197"/>
      <c r="F54" s="137" t="s">
        <v>26</v>
      </c>
      <c r="G54" s="138"/>
      <c r="H54" s="138"/>
      <c r="I54" s="138">
        <f>'01 2431_01 Pol'!G39</f>
        <v>0</v>
      </c>
      <c r="J54" s="134" t="str">
        <f>IF(I69=0,"",I54/I69*100)</f>
        <v/>
      </c>
    </row>
    <row r="55" spans="1:10" ht="36.75" customHeight="1" x14ac:dyDescent="0.25">
      <c r="A55" s="125"/>
      <c r="B55" s="130" t="s">
        <v>74</v>
      </c>
      <c r="C55" s="196" t="s">
        <v>75</v>
      </c>
      <c r="D55" s="197"/>
      <c r="E55" s="197"/>
      <c r="F55" s="137" t="s">
        <v>26</v>
      </c>
      <c r="G55" s="138"/>
      <c r="H55" s="138"/>
      <c r="I55" s="138">
        <f>'01 2431_01 Pol'!G54</f>
        <v>0</v>
      </c>
      <c r="J55" s="134" t="str">
        <f>IF(I69=0,"",I55/I69*100)</f>
        <v/>
      </c>
    </row>
    <row r="56" spans="1:10" ht="36.75" customHeight="1" x14ac:dyDescent="0.25">
      <c r="A56" s="125"/>
      <c r="B56" s="130" t="s">
        <v>76</v>
      </c>
      <c r="C56" s="196" t="s">
        <v>77</v>
      </c>
      <c r="D56" s="197"/>
      <c r="E56" s="197"/>
      <c r="F56" s="137" t="s">
        <v>26</v>
      </c>
      <c r="G56" s="138"/>
      <c r="H56" s="138"/>
      <c r="I56" s="138">
        <f>'01 2431_01 Pol'!G61</f>
        <v>0</v>
      </c>
      <c r="J56" s="134" t="str">
        <f>IF(I69=0,"",I56/I69*100)</f>
        <v/>
      </c>
    </row>
    <row r="57" spans="1:10" ht="36.75" customHeight="1" x14ac:dyDescent="0.25">
      <c r="A57" s="125"/>
      <c r="B57" s="130" t="s">
        <v>78</v>
      </c>
      <c r="C57" s="196" t="s">
        <v>79</v>
      </c>
      <c r="D57" s="197"/>
      <c r="E57" s="197"/>
      <c r="F57" s="137" t="s">
        <v>26</v>
      </c>
      <c r="G57" s="138"/>
      <c r="H57" s="138"/>
      <c r="I57" s="138">
        <f>'01 2431_01 Pol'!G81</f>
        <v>0</v>
      </c>
      <c r="J57" s="134" t="str">
        <f>IF(I69=0,"",I57/I69*100)</f>
        <v/>
      </c>
    </row>
    <row r="58" spans="1:10" ht="36.75" customHeight="1" x14ac:dyDescent="0.25">
      <c r="A58" s="125"/>
      <c r="B58" s="130" t="s">
        <v>80</v>
      </c>
      <c r="C58" s="196" t="s">
        <v>81</v>
      </c>
      <c r="D58" s="197"/>
      <c r="E58" s="197"/>
      <c r="F58" s="137" t="s">
        <v>26</v>
      </c>
      <c r="G58" s="138"/>
      <c r="H58" s="138"/>
      <c r="I58" s="138">
        <f>'01 2431_01 Pol'!G92</f>
        <v>0</v>
      </c>
      <c r="J58" s="134" t="str">
        <f>IF(I69=0,"",I58/I69*100)</f>
        <v/>
      </c>
    </row>
    <row r="59" spans="1:10" ht="36.75" customHeight="1" x14ac:dyDescent="0.25">
      <c r="A59" s="125"/>
      <c r="B59" s="130" t="s">
        <v>82</v>
      </c>
      <c r="C59" s="196" t="s">
        <v>83</v>
      </c>
      <c r="D59" s="197"/>
      <c r="E59" s="197"/>
      <c r="F59" s="137" t="s">
        <v>26</v>
      </c>
      <c r="G59" s="138"/>
      <c r="H59" s="138"/>
      <c r="I59" s="138">
        <f>'01 2431_01 Pol'!G98</f>
        <v>0</v>
      </c>
      <c r="J59" s="134" t="str">
        <f>IF(I69=0,"",I59/I69*100)</f>
        <v/>
      </c>
    </row>
    <row r="60" spans="1:10" ht="36.75" customHeight="1" x14ac:dyDescent="0.25">
      <c r="A60" s="125"/>
      <c r="B60" s="130" t="s">
        <v>84</v>
      </c>
      <c r="C60" s="196" t="s">
        <v>85</v>
      </c>
      <c r="D60" s="197"/>
      <c r="E60" s="197"/>
      <c r="F60" s="137" t="s">
        <v>26</v>
      </c>
      <c r="G60" s="138"/>
      <c r="H60" s="138"/>
      <c r="I60" s="138">
        <f>'01 2431_01 Pol'!G124</f>
        <v>0</v>
      </c>
      <c r="J60" s="134" t="str">
        <f>IF(I69=0,"",I60/I69*100)</f>
        <v/>
      </c>
    </row>
    <row r="61" spans="1:10" ht="36.75" customHeight="1" x14ac:dyDescent="0.25">
      <c r="A61" s="125"/>
      <c r="B61" s="130" t="s">
        <v>86</v>
      </c>
      <c r="C61" s="196" t="s">
        <v>87</v>
      </c>
      <c r="D61" s="197"/>
      <c r="E61" s="197"/>
      <c r="F61" s="137" t="s">
        <v>27</v>
      </c>
      <c r="G61" s="138"/>
      <c r="H61" s="138"/>
      <c r="I61" s="138">
        <f>'01 2431_01 Pol'!G126</f>
        <v>0</v>
      </c>
      <c r="J61" s="134" t="str">
        <f>IF(I69=0,"",I61/I69*100)</f>
        <v/>
      </c>
    </row>
    <row r="62" spans="1:10" ht="36.75" customHeight="1" x14ac:dyDescent="0.25">
      <c r="A62" s="125"/>
      <c r="B62" s="130" t="s">
        <v>88</v>
      </c>
      <c r="C62" s="196" t="s">
        <v>89</v>
      </c>
      <c r="D62" s="197"/>
      <c r="E62" s="197"/>
      <c r="F62" s="137" t="s">
        <v>27</v>
      </c>
      <c r="G62" s="138"/>
      <c r="H62" s="138"/>
      <c r="I62" s="138">
        <f>'01 2431_01 Pol'!G142</f>
        <v>0</v>
      </c>
      <c r="J62" s="134" t="str">
        <f>IF(I69=0,"",I62/I69*100)</f>
        <v/>
      </c>
    </row>
    <row r="63" spans="1:10" ht="36.75" customHeight="1" x14ac:dyDescent="0.25">
      <c r="A63" s="125"/>
      <c r="B63" s="130" t="s">
        <v>90</v>
      </c>
      <c r="C63" s="196" t="s">
        <v>91</v>
      </c>
      <c r="D63" s="197"/>
      <c r="E63" s="197"/>
      <c r="F63" s="137" t="s">
        <v>27</v>
      </c>
      <c r="G63" s="138"/>
      <c r="H63" s="138"/>
      <c r="I63" s="138">
        <f>'01 2431_01 Pol'!G252</f>
        <v>0</v>
      </c>
      <c r="J63" s="134" t="str">
        <f>IF(I69=0,"",I63/I69*100)</f>
        <v/>
      </c>
    </row>
    <row r="64" spans="1:10" ht="36.75" customHeight="1" x14ac:dyDescent="0.25">
      <c r="A64" s="125"/>
      <c r="B64" s="130" t="s">
        <v>92</v>
      </c>
      <c r="C64" s="196" t="s">
        <v>93</v>
      </c>
      <c r="D64" s="197"/>
      <c r="E64" s="197"/>
      <c r="F64" s="137" t="s">
        <v>27</v>
      </c>
      <c r="G64" s="138"/>
      <c r="H64" s="138"/>
      <c r="I64" s="138">
        <f>'01 2431_01 Pol'!G260</f>
        <v>0</v>
      </c>
      <c r="J64" s="134" t="str">
        <f>IF(I69=0,"",I64/I69*100)</f>
        <v/>
      </c>
    </row>
    <row r="65" spans="1:10" ht="36.75" customHeight="1" x14ac:dyDescent="0.25">
      <c r="A65" s="125"/>
      <c r="B65" s="130" t="s">
        <v>94</v>
      </c>
      <c r="C65" s="196" t="s">
        <v>95</v>
      </c>
      <c r="D65" s="197"/>
      <c r="E65" s="197"/>
      <c r="F65" s="137" t="s">
        <v>27</v>
      </c>
      <c r="G65" s="138"/>
      <c r="H65" s="138"/>
      <c r="I65" s="138">
        <f>'01 2431_01 Pol'!G276</f>
        <v>0</v>
      </c>
      <c r="J65" s="134" t="str">
        <f>IF(I69=0,"",I65/I69*100)</f>
        <v/>
      </c>
    </row>
    <row r="66" spans="1:10" ht="36.75" customHeight="1" x14ac:dyDescent="0.25">
      <c r="A66" s="125"/>
      <c r="B66" s="130" t="s">
        <v>96</v>
      </c>
      <c r="C66" s="196" t="s">
        <v>97</v>
      </c>
      <c r="D66" s="197"/>
      <c r="E66" s="197"/>
      <c r="F66" s="137" t="s">
        <v>28</v>
      </c>
      <c r="G66" s="138"/>
      <c r="H66" s="138"/>
      <c r="I66" s="138">
        <f>'01 2431_01 Pol'!G292</f>
        <v>0</v>
      </c>
      <c r="J66" s="134" t="str">
        <f>IF(I69=0,"",I66/I69*100)</f>
        <v/>
      </c>
    </row>
    <row r="67" spans="1:10" ht="36.75" customHeight="1" x14ac:dyDescent="0.25">
      <c r="A67" s="125"/>
      <c r="B67" s="130" t="s">
        <v>98</v>
      </c>
      <c r="C67" s="196" t="s">
        <v>99</v>
      </c>
      <c r="D67" s="197"/>
      <c r="E67" s="197"/>
      <c r="F67" s="137" t="s">
        <v>100</v>
      </c>
      <c r="G67" s="138"/>
      <c r="H67" s="138"/>
      <c r="I67" s="138">
        <f>'01 2431_01 Pol'!G305</f>
        <v>0</v>
      </c>
      <c r="J67" s="134" t="str">
        <f>IF(I69=0,"",I67/I69*100)</f>
        <v/>
      </c>
    </row>
    <row r="68" spans="1:10" ht="36.75" customHeight="1" x14ac:dyDescent="0.25">
      <c r="A68" s="125"/>
      <c r="B68" s="130" t="s">
        <v>101</v>
      </c>
      <c r="C68" s="196" t="s">
        <v>30</v>
      </c>
      <c r="D68" s="197"/>
      <c r="E68" s="197"/>
      <c r="F68" s="137" t="s">
        <v>101</v>
      </c>
      <c r="G68" s="138"/>
      <c r="H68" s="138"/>
      <c r="I68" s="138">
        <f>'01 2431_01 Pol'!G315</f>
        <v>0</v>
      </c>
      <c r="J68" s="134" t="str">
        <f>IF(I69=0,"",I68/I69*100)</f>
        <v/>
      </c>
    </row>
    <row r="69" spans="1:10" ht="25.5" customHeight="1" x14ac:dyDescent="0.25">
      <c r="A69" s="126"/>
      <c r="B69" s="131" t="s">
        <v>1</v>
      </c>
      <c r="C69" s="132"/>
      <c r="D69" s="133"/>
      <c r="E69" s="133"/>
      <c r="F69" s="139"/>
      <c r="G69" s="140"/>
      <c r="H69" s="140"/>
      <c r="I69" s="140">
        <f>SUM(I52:I68)</f>
        <v>0</v>
      </c>
      <c r="J69" s="135">
        <f>SUM(J52:J68)</f>
        <v>0</v>
      </c>
    </row>
    <row r="70" spans="1:10" x14ac:dyDescent="0.25">
      <c r="F70" s="89"/>
      <c r="G70" s="89"/>
      <c r="H70" s="89"/>
      <c r="I70" s="89"/>
      <c r="J70" s="136"/>
    </row>
    <row r="71" spans="1:10" x14ac:dyDescent="0.25">
      <c r="F71" s="89"/>
      <c r="G71" s="89"/>
      <c r="H71" s="89"/>
      <c r="I71" s="89"/>
      <c r="J71" s="136"/>
    </row>
    <row r="72" spans="1:10" x14ac:dyDescent="0.25">
      <c r="F72" s="89"/>
      <c r="G72" s="89"/>
      <c r="H72" s="89"/>
      <c r="I72" s="89"/>
      <c r="J7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8" t="s">
        <v>7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50" t="s">
        <v>8</v>
      </c>
      <c r="B2" s="49"/>
      <c r="C2" s="250"/>
      <c r="D2" s="250"/>
      <c r="E2" s="250"/>
      <c r="F2" s="250"/>
      <c r="G2" s="251"/>
    </row>
    <row r="3" spans="1:7" ht="24.9" customHeight="1" x14ac:dyDescent="0.25">
      <c r="A3" s="50" t="s">
        <v>9</v>
      </c>
      <c r="B3" s="49"/>
      <c r="C3" s="250"/>
      <c r="D3" s="250"/>
      <c r="E3" s="250"/>
      <c r="F3" s="250"/>
      <c r="G3" s="251"/>
    </row>
    <row r="4" spans="1:7" ht="24.9" customHeight="1" x14ac:dyDescent="0.25">
      <c r="A4" s="50" t="s">
        <v>10</v>
      </c>
      <c r="B4" s="49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0DA4-F609-4FF4-8713-193006AD60B4}">
  <sheetPr>
    <outlinePr summaryBelow="0"/>
  </sheetPr>
  <dimension ref="A1:BH5000"/>
  <sheetViews>
    <sheetView workbookViewId="0">
      <pane ySplit="7" topLeftCell="A188" activePane="bottomLeft" state="frozen"/>
      <selection pane="bottomLeft" activeCell="AB201" sqref="AB201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6" t="s">
        <v>7</v>
      </c>
      <c r="B1" s="256"/>
      <c r="C1" s="256"/>
      <c r="D1" s="256"/>
      <c r="E1" s="256"/>
      <c r="F1" s="256"/>
      <c r="G1" s="256"/>
      <c r="AG1" t="s">
        <v>103</v>
      </c>
    </row>
    <row r="2" spans="1:60" ht="24.9" customHeight="1" x14ac:dyDescent="0.25">
      <c r="A2" s="50" t="s">
        <v>8</v>
      </c>
      <c r="B2" s="49" t="s">
        <v>49</v>
      </c>
      <c r="C2" s="257" t="s">
        <v>50</v>
      </c>
      <c r="D2" s="258"/>
      <c r="E2" s="258"/>
      <c r="F2" s="258"/>
      <c r="G2" s="259"/>
      <c r="AG2" t="s">
        <v>104</v>
      </c>
    </row>
    <row r="3" spans="1:60" ht="24.9" customHeight="1" x14ac:dyDescent="0.25">
      <c r="A3" s="50" t="s">
        <v>9</v>
      </c>
      <c r="B3" s="49" t="s">
        <v>45</v>
      </c>
      <c r="C3" s="257" t="s">
        <v>44</v>
      </c>
      <c r="D3" s="258"/>
      <c r="E3" s="258"/>
      <c r="F3" s="258"/>
      <c r="G3" s="259"/>
      <c r="AC3" s="123" t="s">
        <v>104</v>
      </c>
      <c r="AG3" t="s">
        <v>105</v>
      </c>
    </row>
    <row r="4" spans="1:60" ht="24.9" customHeight="1" x14ac:dyDescent="0.25">
      <c r="A4" s="142" t="s">
        <v>10</v>
      </c>
      <c r="B4" s="143" t="s">
        <v>43</v>
      </c>
      <c r="C4" s="260" t="s">
        <v>44</v>
      </c>
      <c r="D4" s="261"/>
      <c r="E4" s="261"/>
      <c r="F4" s="261"/>
      <c r="G4" s="262"/>
      <c r="AG4" t="s">
        <v>106</v>
      </c>
    </row>
    <row r="5" spans="1:60" x14ac:dyDescent="0.25">
      <c r="D5" s="10"/>
    </row>
    <row r="6" spans="1:60" ht="39.6" x14ac:dyDescent="0.25">
      <c r="A6" s="145" t="s">
        <v>107</v>
      </c>
      <c r="B6" s="147" t="s">
        <v>108</v>
      </c>
      <c r="C6" s="147" t="s">
        <v>109</v>
      </c>
      <c r="D6" s="146" t="s">
        <v>110</v>
      </c>
      <c r="E6" s="145" t="s">
        <v>111</v>
      </c>
      <c r="F6" s="144" t="s">
        <v>112</v>
      </c>
      <c r="G6" s="145" t="s">
        <v>31</v>
      </c>
      <c r="H6" s="148" t="s">
        <v>32</v>
      </c>
      <c r="I6" s="148" t="s">
        <v>113</v>
      </c>
      <c r="J6" s="148" t="s">
        <v>33</v>
      </c>
      <c r="K6" s="148" t="s">
        <v>114</v>
      </c>
      <c r="L6" s="148" t="s">
        <v>115</v>
      </c>
      <c r="M6" s="148" t="s">
        <v>116</v>
      </c>
      <c r="N6" s="148" t="s">
        <v>117</v>
      </c>
      <c r="O6" s="148" t="s">
        <v>118</v>
      </c>
      <c r="P6" s="148" t="s">
        <v>119</v>
      </c>
      <c r="Q6" s="148" t="s">
        <v>120</v>
      </c>
      <c r="R6" s="148" t="s">
        <v>121</v>
      </c>
      <c r="S6" s="148" t="s">
        <v>122</v>
      </c>
      <c r="T6" s="148" t="s">
        <v>123</v>
      </c>
      <c r="U6" s="148" t="s">
        <v>124</v>
      </c>
      <c r="V6" s="148" t="s">
        <v>125</v>
      </c>
      <c r="W6" s="148" t="s">
        <v>126</v>
      </c>
      <c r="X6" s="148" t="s">
        <v>127</v>
      </c>
      <c r="Y6" s="148" t="s">
        <v>128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66" t="s">
        <v>129</v>
      </c>
      <c r="B8" s="167" t="s">
        <v>68</v>
      </c>
      <c r="C8" s="187" t="s">
        <v>69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4"/>
      <c r="O8" s="164">
        <f>SUM(O9:O21)</f>
        <v>16.53</v>
      </c>
      <c r="P8" s="164"/>
      <c r="Q8" s="164">
        <f>SUM(Q9:Q21)</f>
        <v>0</v>
      </c>
      <c r="R8" s="165"/>
      <c r="S8" s="165"/>
      <c r="T8" s="165"/>
      <c r="U8" s="165"/>
      <c r="V8" s="165">
        <f>SUM(V9:V21)</f>
        <v>99.96</v>
      </c>
      <c r="W8" s="165"/>
      <c r="X8" s="165"/>
      <c r="Y8" s="165"/>
      <c r="AG8" t="s">
        <v>130</v>
      </c>
    </row>
    <row r="9" spans="1:60" ht="20.399999999999999" outlineLevel="1" x14ac:dyDescent="0.25">
      <c r="A9" s="173">
        <v>1</v>
      </c>
      <c r="B9" s="174" t="s">
        <v>131</v>
      </c>
      <c r="C9" s="188" t="s">
        <v>132</v>
      </c>
      <c r="D9" s="175" t="s">
        <v>133</v>
      </c>
      <c r="E9" s="176">
        <v>0.14799999999999999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1.62836</v>
      </c>
      <c r="O9" s="159">
        <f>ROUND(E9*N9,2)</f>
        <v>0.24</v>
      </c>
      <c r="P9" s="159">
        <v>0</v>
      </c>
      <c r="Q9" s="159">
        <f>ROUND(E9*P9,2)</f>
        <v>0</v>
      </c>
      <c r="R9" s="160"/>
      <c r="S9" s="160" t="s">
        <v>134</v>
      </c>
      <c r="T9" s="160" t="s">
        <v>134</v>
      </c>
      <c r="U9" s="160">
        <v>3.9380000000000002</v>
      </c>
      <c r="V9" s="160">
        <f>ROUND(E9*U9,2)</f>
        <v>0.57999999999999996</v>
      </c>
      <c r="W9" s="160"/>
      <c r="X9" s="160" t="s">
        <v>135</v>
      </c>
      <c r="Y9" s="160" t="s">
        <v>136</v>
      </c>
      <c r="Z9" s="149"/>
      <c r="AA9" s="149"/>
      <c r="AB9" s="149"/>
      <c r="AC9" s="149"/>
      <c r="AD9" s="149"/>
      <c r="AE9" s="149"/>
      <c r="AF9" s="149"/>
      <c r="AG9" s="149" t="s">
        <v>137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5">
      <c r="A10" s="156"/>
      <c r="B10" s="157"/>
      <c r="C10" s="189" t="s">
        <v>138</v>
      </c>
      <c r="D10" s="162"/>
      <c r="E10" s="163">
        <v>0.14799999999999999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139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0.399999999999999" outlineLevel="1" x14ac:dyDescent="0.25">
      <c r="A11" s="173">
        <v>2</v>
      </c>
      <c r="B11" s="174" t="s">
        <v>140</v>
      </c>
      <c r="C11" s="188" t="s">
        <v>141</v>
      </c>
      <c r="D11" s="175" t="s">
        <v>133</v>
      </c>
      <c r="E11" s="176">
        <v>2.7372000000000001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1.67076</v>
      </c>
      <c r="O11" s="159">
        <f>ROUND(E11*N11,2)</f>
        <v>4.57</v>
      </c>
      <c r="P11" s="159">
        <v>0</v>
      </c>
      <c r="Q11" s="159">
        <f>ROUND(E11*P11,2)</f>
        <v>0</v>
      </c>
      <c r="R11" s="160"/>
      <c r="S11" s="160" t="s">
        <v>134</v>
      </c>
      <c r="T11" s="160" t="s">
        <v>134</v>
      </c>
      <c r="U11" s="160">
        <v>8.42</v>
      </c>
      <c r="V11" s="160">
        <f>ROUND(E11*U11,2)</f>
        <v>23.05</v>
      </c>
      <c r="W11" s="160"/>
      <c r="X11" s="160" t="s">
        <v>135</v>
      </c>
      <c r="Y11" s="160" t="s">
        <v>136</v>
      </c>
      <c r="Z11" s="149"/>
      <c r="AA11" s="149"/>
      <c r="AB11" s="149"/>
      <c r="AC11" s="149"/>
      <c r="AD11" s="149"/>
      <c r="AE11" s="149"/>
      <c r="AF11" s="149"/>
      <c r="AG11" s="149" t="s">
        <v>137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5">
      <c r="A12" s="156"/>
      <c r="B12" s="157"/>
      <c r="C12" s="189" t="s">
        <v>142</v>
      </c>
      <c r="D12" s="162"/>
      <c r="E12" s="163"/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139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 x14ac:dyDescent="0.25">
      <c r="A13" s="156"/>
      <c r="B13" s="157"/>
      <c r="C13" s="189" t="s">
        <v>143</v>
      </c>
      <c r="D13" s="162"/>
      <c r="E13" s="163">
        <v>1.0247999999999999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139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 x14ac:dyDescent="0.25">
      <c r="A14" s="156"/>
      <c r="B14" s="157"/>
      <c r="C14" s="189" t="s">
        <v>144</v>
      </c>
      <c r="D14" s="162"/>
      <c r="E14" s="163">
        <v>0.90659999999999996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139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5">
      <c r="A15" s="156"/>
      <c r="B15" s="157"/>
      <c r="C15" s="189" t="s">
        <v>145</v>
      </c>
      <c r="D15" s="162"/>
      <c r="E15" s="163">
        <v>0.55020000000000002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139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5">
      <c r="A16" s="156"/>
      <c r="B16" s="157"/>
      <c r="C16" s="189" t="s">
        <v>146</v>
      </c>
      <c r="D16" s="162"/>
      <c r="E16" s="163">
        <v>0.25559999999999999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139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0.399999999999999" outlineLevel="1" x14ac:dyDescent="0.25">
      <c r="A17" s="173">
        <v>3</v>
      </c>
      <c r="B17" s="174" t="s">
        <v>147</v>
      </c>
      <c r="C17" s="188" t="s">
        <v>148</v>
      </c>
      <c r="D17" s="175" t="s">
        <v>149</v>
      </c>
      <c r="E17" s="176">
        <v>47.088000000000001</v>
      </c>
      <c r="F17" s="177"/>
      <c r="G17" s="178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0.24884000000000001</v>
      </c>
      <c r="O17" s="159">
        <f>ROUND(E17*N17,2)</f>
        <v>11.72</v>
      </c>
      <c r="P17" s="159">
        <v>0</v>
      </c>
      <c r="Q17" s="159">
        <f>ROUND(E17*P17,2)</f>
        <v>0</v>
      </c>
      <c r="R17" s="160"/>
      <c r="S17" s="160" t="s">
        <v>134</v>
      </c>
      <c r="T17" s="160" t="s">
        <v>134</v>
      </c>
      <c r="U17" s="160">
        <v>1.621</v>
      </c>
      <c r="V17" s="160">
        <f>ROUND(E17*U17,2)</f>
        <v>76.33</v>
      </c>
      <c r="W17" s="160"/>
      <c r="X17" s="160" t="s">
        <v>135</v>
      </c>
      <c r="Y17" s="160" t="s">
        <v>136</v>
      </c>
      <c r="Z17" s="149"/>
      <c r="AA17" s="149"/>
      <c r="AB17" s="149"/>
      <c r="AC17" s="149"/>
      <c r="AD17" s="149"/>
      <c r="AE17" s="149"/>
      <c r="AF17" s="149"/>
      <c r="AG17" s="149" t="s">
        <v>137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5">
      <c r="A18" s="156"/>
      <c r="B18" s="157"/>
      <c r="C18" s="189" t="s">
        <v>150</v>
      </c>
      <c r="D18" s="162"/>
      <c r="E18" s="163">
        <v>18.303999999999998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139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5">
      <c r="A19" s="156"/>
      <c r="B19" s="157"/>
      <c r="C19" s="189" t="s">
        <v>151</v>
      </c>
      <c r="D19" s="162"/>
      <c r="E19" s="163">
        <v>16.896000000000001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139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5">
      <c r="A20" s="156"/>
      <c r="B20" s="157"/>
      <c r="C20" s="189" t="s">
        <v>152</v>
      </c>
      <c r="D20" s="162"/>
      <c r="E20" s="163">
        <v>6.0960000000000001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139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5">
      <c r="A21" s="156"/>
      <c r="B21" s="157"/>
      <c r="C21" s="189" t="s">
        <v>153</v>
      </c>
      <c r="D21" s="162"/>
      <c r="E21" s="163">
        <v>5.7919999999999998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139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166" t="s">
        <v>129</v>
      </c>
      <c r="B22" s="167" t="s">
        <v>70</v>
      </c>
      <c r="C22" s="187" t="s">
        <v>71</v>
      </c>
      <c r="D22" s="168"/>
      <c r="E22" s="169"/>
      <c r="F22" s="170"/>
      <c r="G22" s="171">
        <f>SUMIF(AG23:AG38,"&lt;&gt;NOR",G23:G38)</f>
        <v>0</v>
      </c>
      <c r="H22" s="165"/>
      <c r="I22" s="165">
        <f>SUM(I23:I38)</f>
        <v>0</v>
      </c>
      <c r="J22" s="165"/>
      <c r="K22" s="165">
        <f>SUM(K23:K38)</f>
        <v>0</v>
      </c>
      <c r="L22" s="165"/>
      <c r="M22" s="165">
        <f>SUM(M23:M38)</f>
        <v>0</v>
      </c>
      <c r="N22" s="164"/>
      <c r="O22" s="164">
        <f>SUM(O23:O38)</f>
        <v>4.0599999999999996</v>
      </c>
      <c r="P22" s="164"/>
      <c r="Q22" s="164">
        <f>SUM(Q23:Q38)</f>
        <v>0</v>
      </c>
      <c r="R22" s="165"/>
      <c r="S22" s="165"/>
      <c r="T22" s="165"/>
      <c r="U22" s="165"/>
      <c r="V22" s="165">
        <f>SUM(V23:V38)</f>
        <v>143.94</v>
      </c>
      <c r="W22" s="165"/>
      <c r="X22" s="165"/>
      <c r="Y22" s="165"/>
      <c r="AG22" t="s">
        <v>130</v>
      </c>
    </row>
    <row r="23" spans="1:60" outlineLevel="1" x14ac:dyDescent="0.25">
      <c r="A23" s="173">
        <v>4</v>
      </c>
      <c r="B23" s="174" t="s">
        <v>154</v>
      </c>
      <c r="C23" s="188" t="s">
        <v>155</v>
      </c>
      <c r="D23" s="175" t="s">
        <v>149</v>
      </c>
      <c r="E23" s="176">
        <v>81.612799999999993</v>
      </c>
      <c r="F23" s="177"/>
      <c r="G23" s="178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59">
        <v>4.0000000000000003E-5</v>
      </c>
      <c r="O23" s="159">
        <f>ROUND(E23*N23,2)</f>
        <v>0</v>
      </c>
      <c r="P23" s="159">
        <v>0</v>
      </c>
      <c r="Q23" s="159">
        <f>ROUND(E23*P23,2)</f>
        <v>0</v>
      </c>
      <c r="R23" s="160"/>
      <c r="S23" s="160" t="s">
        <v>134</v>
      </c>
      <c r="T23" s="160" t="s">
        <v>134</v>
      </c>
      <c r="U23" s="160">
        <v>7.8E-2</v>
      </c>
      <c r="V23" s="160">
        <f>ROUND(E23*U23,2)</f>
        <v>6.37</v>
      </c>
      <c r="W23" s="160"/>
      <c r="X23" s="160" t="s">
        <v>135</v>
      </c>
      <c r="Y23" s="160" t="s">
        <v>136</v>
      </c>
      <c r="Z23" s="149"/>
      <c r="AA23" s="149"/>
      <c r="AB23" s="149"/>
      <c r="AC23" s="149"/>
      <c r="AD23" s="149"/>
      <c r="AE23" s="149"/>
      <c r="AF23" s="149"/>
      <c r="AG23" s="149" t="s">
        <v>137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5">
      <c r="A24" s="156"/>
      <c r="B24" s="157"/>
      <c r="C24" s="189" t="s">
        <v>156</v>
      </c>
      <c r="D24" s="162"/>
      <c r="E24" s="163">
        <v>22.254100000000001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139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5">
      <c r="A25" s="156"/>
      <c r="B25" s="157"/>
      <c r="C25" s="189" t="s">
        <v>157</v>
      </c>
      <c r="D25" s="162"/>
      <c r="E25" s="163">
        <v>27.975999999999999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139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5">
      <c r="A26" s="156"/>
      <c r="B26" s="157"/>
      <c r="C26" s="189" t="s">
        <v>158</v>
      </c>
      <c r="D26" s="162"/>
      <c r="E26" s="163">
        <v>14.7872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139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5">
      <c r="A27" s="156"/>
      <c r="B27" s="157"/>
      <c r="C27" s="189" t="s">
        <v>159</v>
      </c>
      <c r="D27" s="162"/>
      <c r="E27" s="163">
        <v>8.3423999999999996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139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5">
      <c r="A28" s="156"/>
      <c r="B28" s="157"/>
      <c r="C28" s="189" t="s">
        <v>160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139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5">
      <c r="A29" s="156"/>
      <c r="B29" s="157"/>
      <c r="C29" s="189" t="s">
        <v>161</v>
      </c>
      <c r="D29" s="162"/>
      <c r="E29" s="163">
        <v>5.0141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139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5">
      <c r="A30" s="156"/>
      <c r="B30" s="157"/>
      <c r="C30" s="189" t="s">
        <v>162</v>
      </c>
      <c r="D30" s="162"/>
      <c r="E30" s="163">
        <v>3.2389999999999999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139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73">
        <v>5</v>
      </c>
      <c r="B31" s="174" t="s">
        <v>163</v>
      </c>
      <c r="C31" s="188" t="s">
        <v>164</v>
      </c>
      <c r="D31" s="175" t="s">
        <v>149</v>
      </c>
      <c r="E31" s="176">
        <v>116.17400000000001</v>
      </c>
      <c r="F31" s="177"/>
      <c r="G31" s="178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59">
        <v>3.4909999999999997E-2</v>
      </c>
      <c r="O31" s="159">
        <f>ROUND(E31*N31,2)</f>
        <v>4.0599999999999996</v>
      </c>
      <c r="P31" s="159">
        <v>0</v>
      </c>
      <c r="Q31" s="159">
        <f>ROUND(E31*P31,2)</f>
        <v>0</v>
      </c>
      <c r="R31" s="160"/>
      <c r="S31" s="160" t="s">
        <v>134</v>
      </c>
      <c r="T31" s="160" t="s">
        <v>134</v>
      </c>
      <c r="U31" s="160">
        <v>1.1841699999999999</v>
      </c>
      <c r="V31" s="160">
        <f>ROUND(E31*U31,2)</f>
        <v>137.57</v>
      </c>
      <c r="W31" s="160"/>
      <c r="X31" s="160" t="s">
        <v>135</v>
      </c>
      <c r="Y31" s="160" t="s">
        <v>136</v>
      </c>
      <c r="Z31" s="149"/>
      <c r="AA31" s="149"/>
      <c r="AB31" s="149"/>
      <c r="AC31" s="149"/>
      <c r="AD31" s="149"/>
      <c r="AE31" s="149"/>
      <c r="AF31" s="149"/>
      <c r="AG31" s="149" t="s">
        <v>137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30.6" outlineLevel="2" x14ac:dyDescent="0.25">
      <c r="A32" s="156"/>
      <c r="B32" s="157"/>
      <c r="C32" s="189" t="s">
        <v>165</v>
      </c>
      <c r="D32" s="162"/>
      <c r="E32" s="163">
        <v>31.968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139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0.399999999999999" outlineLevel="3" x14ac:dyDescent="0.25">
      <c r="A33" s="156"/>
      <c r="B33" s="157"/>
      <c r="C33" s="189" t="s">
        <v>166</v>
      </c>
      <c r="D33" s="162"/>
      <c r="E33" s="163">
        <v>28.984000000000002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139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3" x14ac:dyDescent="0.25">
      <c r="A34" s="156"/>
      <c r="B34" s="157"/>
      <c r="C34" s="189" t="s">
        <v>167</v>
      </c>
      <c r="D34" s="162"/>
      <c r="E34" s="163">
        <v>13.432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139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5">
      <c r="A35" s="156"/>
      <c r="B35" s="157"/>
      <c r="C35" s="189" t="s">
        <v>168</v>
      </c>
      <c r="D35" s="162"/>
      <c r="E35" s="163">
        <v>9.1999999999999993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139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5">
      <c r="A36" s="156"/>
      <c r="B36" s="157"/>
      <c r="C36" s="189" t="s">
        <v>169</v>
      </c>
      <c r="D36" s="162"/>
      <c r="E36" s="163">
        <v>4.1820000000000004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139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5">
      <c r="A37" s="156"/>
      <c r="B37" s="157"/>
      <c r="C37" s="189" t="s">
        <v>170</v>
      </c>
      <c r="D37" s="162"/>
      <c r="E37" s="163">
        <v>3.4079999999999999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139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5">
      <c r="A38" s="156"/>
      <c r="B38" s="157"/>
      <c r="C38" s="189" t="s">
        <v>171</v>
      </c>
      <c r="D38" s="162"/>
      <c r="E38" s="163">
        <v>25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139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5">
      <c r="A39" s="166" t="s">
        <v>129</v>
      </c>
      <c r="B39" s="167" t="s">
        <v>72</v>
      </c>
      <c r="C39" s="187" t="s">
        <v>73</v>
      </c>
      <c r="D39" s="168"/>
      <c r="E39" s="169"/>
      <c r="F39" s="170"/>
      <c r="G39" s="171">
        <f>SUMIF(AG40:AG53,"&lt;&gt;NOR",G40:G53)</f>
        <v>0</v>
      </c>
      <c r="H39" s="165"/>
      <c r="I39" s="165">
        <f>SUM(I40:I53)</f>
        <v>0</v>
      </c>
      <c r="J39" s="165"/>
      <c r="K39" s="165">
        <f>SUM(K40:K53)</f>
        <v>0</v>
      </c>
      <c r="L39" s="165"/>
      <c r="M39" s="165">
        <f>SUM(M40:M53)</f>
        <v>0</v>
      </c>
      <c r="N39" s="164"/>
      <c r="O39" s="164">
        <f>SUM(O40:O53)</f>
        <v>2.71</v>
      </c>
      <c r="P39" s="164"/>
      <c r="Q39" s="164">
        <f>SUM(Q40:Q53)</f>
        <v>0</v>
      </c>
      <c r="R39" s="165"/>
      <c r="S39" s="165"/>
      <c r="T39" s="165"/>
      <c r="U39" s="165"/>
      <c r="V39" s="165">
        <f>SUM(V40:V53)</f>
        <v>95.699999999999989</v>
      </c>
      <c r="W39" s="165"/>
      <c r="X39" s="165"/>
      <c r="Y39" s="165"/>
      <c r="AG39" t="s">
        <v>130</v>
      </c>
    </row>
    <row r="40" spans="1:60" ht="20.399999999999999" outlineLevel="1" x14ac:dyDescent="0.25">
      <c r="A40" s="173">
        <v>6</v>
      </c>
      <c r="B40" s="174" t="s">
        <v>172</v>
      </c>
      <c r="C40" s="188" t="s">
        <v>173</v>
      </c>
      <c r="D40" s="175" t="s">
        <v>174</v>
      </c>
      <c r="E40" s="176">
        <v>163.34</v>
      </c>
      <c r="F40" s="177"/>
      <c r="G40" s="178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2.3800000000000002E-3</v>
      </c>
      <c r="O40" s="159">
        <f>ROUND(E40*N40,2)</f>
        <v>0.39</v>
      </c>
      <c r="P40" s="159">
        <v>0</v>
      </c>
      <c r="Q40" s="159">
        <f>ROUND(E40*P40,2)</f>
        <v>0</v>
      </c>
      <c r="R40" s="160"/>
      <c r="S40" s="160" t="s">
        <v>134</v>
      </c>
      <c r="T40" s="160" t="s">
        <v>134</v>
      </c>
      <c r="U40" s="160">
        <v>0.18232999999999999</v>
      </c>
      <c r="V40" s="160">
        <f>ROUND(E40*U40,2)</f>
        <v>29.78</v>
      </c>
      <c r="W40" s="160"/>
      <c r="X40" s="160" t="s">
        <v>135</v>
      </c>
      <c r="Y40" s="160" t="s">
        <v>136</v>
      </c>
      <c r="Z40" s="149"/>
      <c r="AA40" s="149"/>
      <c r="AB40" s="149"/>
      <c r="AC40" s="149"/>
      <c r="AD40" s="149"/>
      <c r="AE40" s="149"/>
      <c r="AF40" s="149"/>
      <c r="AG40" s="149" t="s">
        <v>137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2" x14ac:dyDescent="0.25">
      <c r="A41" s="156"/>
      <c r="B41" s="157"/>
      <c r="C41" s="189" t="s">
        <v>175</v>
      </c>
      <c r="D41" s="162"/>
      <c r="E41" s="163">
        <v>62.84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139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3" x14ac:dyDescent="0.25">
      <c r="A42" s="156"/>
      <c r="B42" s="157"/>
      <c r="C42" s="189" t="s">
        <v>176</v>
      </c>
      <c r="D42" s="162"/>
      <c r="E42" s="163">
        <v>57.35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139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3" x14ac:dyDescent="0.25">
      <c r="A43" s="156"/>
      <c r="B43" s="157"/>
      <c r="C43" s="189" t="s">
        <v>177</v>
      </c>
      <c r="D43" s="162"/>
      <c r="E43" s="163">
        <v>24.41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139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5">
      <c r="A44" s="156"/>
      <c r="B44" s="157"/>
      <c r="C44" s="189" t="s">
        <v>178</v>
      </c>
      <c r="D44" s="162"/>
      <c r="E44" s="163">
        <v>18.739999999999998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139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0.399999999999999" outlineLevel="1" x14ac:dyDescent="0.25">
      <c r="A45" s="173">
        <v>7</v>
      </c>
      <c r="B45" s="174" t="s">
        <v>179</v>
      </c>
      <c r="C45" s="188" t="s">
        <v>180</v>
      </c>
      <c r="D45" s="175" t="s">
        <v>149</v>
      </c>
      <c r="E45" s="176">
        <v>32.667999999999999</v>
      </c>
      <c r="F45" s="177"/>
      <c r="G45" s="178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6.3000000000000003E-4</v>
      </c>
      <c r="O45" s="159">
        <f>ROUND(E45*N45,2)</f>
        <v>0.02</v>
      </c>
      <c r="P45" s="159">
        <v>0</v>
      </c>
      <c r="Q45" s="159">
        <f>ROUND(E45*P45,2)</f>
        <v>0</v>
      </c>
      <c r="R45" s="160"/>
      <c r="S45" s="160" t="s">
        <v>134</v>
      </c>
      <c r="T45" s="160" t="s">
        <v>134</v>
      </c>
      <c r="U45" s="160">
        <v>0.23</v>
      </c>
      <c r="V45" s="160">
        <f>ROUND(E45*U45,2)</f>
        <v>7.51</v>
      </c>
      <c r="W45" s="160"/>
      <c r="X45" s="160" t="s">
        <v>135</v>
      </c>
      <c r="Y45" s="160" t="s">
        <v>136</v>
      </c>
      <c r="Z45" s="149"/>
      <c r="AA45" s="149"/>
      <c r="AB45" s="149"/>
      <c r="AC45" s="149"/>
      <c r="AD45" s="149"/>
      <c r="AE45" s="149"/>
      <c r="AF45" s="149"/>
      <c r="AG45" s="149" t="s">
        <v>137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5">
      <c r="A46" s="156"/>
      <c r="B46" s="157"/>
      <c r="C46" s="189" t="s">
        <v>181</v>
      </c>
      <c r="D46" s="162"/>
      <c r="E46" s="163">
        <v>32.667999999999999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139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73">
        <v>8</v>
      </c>
      <c r="B47" s="174" t="s">
        <v>182</v>
      </c>
      <c r="C47" s="188" t="s">
        <v>183</v>
      </c>
      <c r="D47" s="175" t="s">
        <v>149</v>
      </c>
      <c r="E47" s="176">
        <v>72.926000000000002</v>
      </c>
      <c r="F47" s="177"/>
      <c r="G47" s="178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3.1510000000000003E-2</v>
      </c>
      <c r="O47" s="159">
        <f>ROUND(E47*N47,2)</f>
        <v>2.2999999999999998</v>
      </c>
      <c r="P47" s="159">
        <v>0</v>
      </c>
      <c r="Q47" s="159">
        <f>ROUND(E47*P47,2)</f>
        <v>0</v>
      </c>
      <c r="R47" s="160"/>
      <c r="S47" s="160" t="s">
        <v>134</v>
      </c>
      <c r="T47" s="160" t="s">
        <v>134</v>
      </c>
      <c r="U47" s="160">
        <v>0.80100000000000005</v>
      </c>
      <c r="V47" s="160">
        <f>ROUND(E47*U47,2)</f>
        <v>58.41</v>
      </c>
      <c r="W47" s="160"/>
      <c r="X47" s="160" t="s">
        <v>135</v>
      </c>
      <c r="Y47" s="160" t="s">
        <v>136</v>
      </c>
      <c r="Z47" s="149"/>
      <c r="AA47" s="149"/>
      <c r="AB47" s="149"/>
      <c r="AC47" s="149"/>
      <c r="AD47" s="149"/>
      <c r="AE47" s="149"/>
      <c r="AF47" s="149"/>
      <c r="AG47" s="149" t="s">
        <v>137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30.6" outlineLevel="2" x14ac:dyDescent="0.25">
      <c r="A48" s="156"/>
      <c r="B48" s="157"/>
      <c r="C48" s="189" t="s">
        <v>184</v>
      </c>
      <c r="D48" s="162"/>
      <c r="E48" s="163">
        <v>25.135999999999999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139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3" x14ac:dyDescent="0.25">
      <c r="A49" s="156"/>
      <c r="B49" s="157"/>
      <c r="C49" s="189" t="s">
        <v>185</v>
      </c>
      <c r="D49" s="162"/>
      <c r="E49" s="163">
        <v>22.94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139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3" x14ac:dyDescent="0.25">
      <c r="A50" s="156"/>
      <c r="B50" s="157"/>
      <c r="C50" s="189" t="s">
        <v>186</v>
      </c>
      <c r="D50" s="162"/>
      <c r="E50" s="163">
        <v>9.7639999999999993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139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5">
      <c r="A51" s="156"/>
      <c r="B51" s="157"/>
      <c r="C51" s="189" t="s">
        <v>187</v>
      </c>
      <c r="D51" s="162"/>
      <c r="E51" s="163">
        <v>7.4960000000000004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139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5">
      <c r="A52" s="156"/>
      <c r="B52" s="157"/>
      <c r="C52" s="189" t="s">
        <v>169</v>
      </c>
      <c r="D52" s="162"/>
      <c r="E52" s="163">
        <v>4.1820000000000004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139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5">
      <c r="A53" s="156"/>
      <c r="B53" s="157"/>
      <c r="C53" s="189" t="s">
        <v>170</v>
      </c>
      <c r="D53" s="162"/>
      <c r="E53" s="163">
        <v>3.4079999999999999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139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5">
      <c r="A54" s="166" t="s">
        <v>129</v>
      </c>
      <c r="B54" s="167" t="s">
        <v>74</v>
      </c>
      <c r="C54" s="187" t="s">
        <v>75</v>
      </c>
      <c r="D54" s="168"/>
      <c r="E54" s="169"/>
      <c r="F54" s="170"/>
      <c r="G54" s="171">
        <f>SUMIF(AG55:AG60,"&lt;&gt;NOR",G55:G60)</f>
        <v>0</v>
      </c>
      <c r="H54" s="165"/>
      <c r="I54" s="165">
        <f>SUM(I55:I60)</f>
        <v>0</v>
      </c>
      <c r="J54" s="165"/>
      <c r="K54" s="165">
        <f>SUM(K55:K60)</f>
        <v>0</v>
      </c>
      <c r="L54" s="165"/>
      <c r="M54" s="165">
        <f>SUM(M55:M60)</f>
        <v>0</v>
      </c>
      <c r="N54" s="164"/>
      <c r="O54" s="164">
        <f>SUM(O55:O60)</f>
        <v>1.8</v>
      </c>
      <c r="P54" s="164"/>
      <c r="Q54" s="164">
        <f>SUM(Q55:Q60)</f>
        <v>0</v>
      </c>
      <c r="R54" s="165"/>
      <c r="S54" s="165"/>
      <c r="T54" s="165"/>
      <c r="U54" s="165"/>
      <c r="V54" s="165">
        <f>SUM(V55:V60)</f>
        <v>7.52</v>
      </c>
      <c r="W54" s="165"/>
      <c r="X54" s="165"/>
      <c r="Y54" s="165"/>
      <c r="AG54" t="s">
        <v>130</v>
      </c>
    </row>
    <row r="55" spans="1:60" outlineLevel="1" x14ac:dyDescent="0.25">
      <c r="A55" s="173">
        <v>9</v>
      </c>
      <c r="B55" s="174" t="s">
        <v>188</v>
      </c>
      <c r="C55" s="188" t="s">
        <v>189</v>
      </c>
      <c r="D55" s="175" t="s">
        <v>149</v>
      </c>
      <c r="E55" s="176">
        <v>18.248000000000001</v>
      </c>
      <c r="F55" s="177"/>
      <c r="G55" s="178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9.8680000000000004E-2</v>
      </c>
      <c r="O55" s="159">
        <f>ROUND(E55*N55,2)</f>
        <v>1.8</v>
      </c>
      <c r="P55" s="159">
        <v>0</v>
      </c>
      <c r="Q55" s="159">
        <f>ROUND(E55*P55,2)</f>
        <v>0</v>
      </c>
      <c r="R55" s="160"/>
      <c r="S55" s="160" t="s">
        <v>134</v>
      </c>
      <c r="T55" s="160" t="s">
        <v>134</v>
      </c>
      <c r="U55" s="160">
        <v>0.41199999999999998</v>
      </c>
      <c r="V55" s="160">
        <f>ROUND(E55*U55,2)</f>
        <v>7.52</v>
      </c>
      <c r="W55" s="160"/>
      <c r="X55" s="160" t="s">
        <v>135</v>
      </c>
      <c r="Y55" s="160" t="s">
        <v>136</v>
      </c>
      <c r="Z55" s="149"/>
      <c r="AA55" s="149"/>
      <c r="AB55" s="149"/>
      <c r="AC55" s="149"/>
      <c r="AD55" s="149"/>
      <c r="AE55" s="149"/>
      <c r="AF55" s="149"/>
      <c r="AG55" s="149" t="s">
        <v>137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5">
      <c r="A56" s="156"/>
      <c r="B56" s="157"/>
      <c r="C56" s="189" t="s">
        <v>190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139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5">
      <c r="A57" s="156"/>
      <c r="B57" s="157"/>
      <c r="C57" s="189" t="s">
        <v>191</v>
      </c>
      <c r="D57" s="162"/>
      <c r="E57" s="163">
        <v>6.8319999999999999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139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5">
      <c r="A58" s="156"/>
      <c r="B58" s="157"/>
      <c r="C58" s="189" t="s">
        <v>192</v>
      </c>
      <c r="D58" s="162"/>
      <c r="E58" s="163">
        <v>6.0439999999999996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139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5">
      <c r="A59" s="156"/>
      <c r="B59" s="157"/>
      <c r="C59" s="189" t="s">
        <v>193</v>
      </c>
      <c r="D59" s="162"/>
      <c r="E59" s="163">
        <v>3.6680000000000001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139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5">
      <c r="A60" s="156"/>
      <c r="B60" s="157"/>
      <c r="C60" s="189" t="s">
        <v>194</v>
      </c>
      <c r="D60" s="162"/>
      <c r="E60" s="163">
        <v>1.704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139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5">
      <c r="A61" s="166" t="s">
        <v>129</v>
      </c>
      <c r="B61" s="167" t="s">
        <v>76</v>
      </c>
      <c r="C61" s="187" t="s">
        <v>77</v>
      </c>
      <c r="D61" s="168"/>
      <c r="E61" s="169"/>
      <c r="F61" s="170"/>
      <c r="G61" s="171">
        <f>SUMIF(AG62:AG80,"&lt;&gt;NOR",G62:G80)</f>
        <v>0</v>
      </c>
      <c r="H61" s="165"/>
      <c r="I61" s="165">
        <f>SUM(I62:I80)</f>
        <v>0</v>
      </c>
      <c r="J61" s="165"/>
      <c r="K61" s="165">
        <f>SUM(K62:K80)</f>
        <v>0</v>
      </c>
      <c r="L61" s="165"/>
      <c r="M61" s="165">
        <f>SUM(M62:M80)</f>
        <v>0</v>
      </c>
      <c r="N61" s="164"/>
      <c r="O61" s="164">
        <f>SUM(O62:O80)</f>
        <v>0.13</v>
      </c>
      <c r="P61" s="164"/>
      <c r="Q61" s="164">
        <f>SUM(Q62:Q80)</f>
        <v>0</v>
      </c>
      <c r="R61" s="165"/>
      <c r="S61" s="165"/>
      <c r="T61" s="165"/>
      <c r="U61" s="165"/>
      <c r="V61" s="165">
        <f>SUM(V62:V80)</f>
        <v>17.07</v>
      </c>
      <c r="W61" s="165"/>
      <c r="X61" s="165"/>
      <c r="Y61" s="165"/>
      <c r="AG61" t="s">
        <v>130</v>
      </c>
    </row>
    <row r="62" spans="1:60" outlineLevel="1" x14ac:dyDescent="0.25">
      <c r="A62" s="173">
        <v>10</v>
      </c>
      <c r="B62" s="174" t="s">
        <v>195</v>
      </c>
      <c r="C62" s="188" t="s">
        <v>196</v>
      </c>
      <c r="D62" s="175" t="s">
        <v>174</v>
      </c>
      <c r="E62" s="176">
        <v>40.17</v>
      </c>
      <c r="F62" s="177"/>
      <c r="G62" s="178">
        <f>ROUND(E62*F62,2)</f>
        <v>0</v>
      </c>
      <c r="H62" s="161"/>
      <c r="I62" s="160">
        <f>ROUND(E62*H62,2)</f>
        <v>0</v>
      </c>
      <c r="J62" s="161"/>
      <c r="K62" s="160">
        <f>ROUND(E62*J62,2)</f>
        <v>0</v>
      </c>
      <c r="L62" s="160">
        <v>21</v>
      </c>
      <c r="M62" s="160">
        <f>G62*(1+L62/100)</f>
        <v>0</v>
      </c>
      <c r="N62" s="159">
        <v>2.2200000000000002E-3</v>
      </c>
      <c r="O62" s="159">
        <f>ROUND(E62*N62,2)</f>
        <v>0.09</v>
      </c>
      <c r="P62" s="159">
        <v>0</v>
      </c>
      <c r="Q62" s="159">
        <f>ROUND(E62*P62,2)</f>
        <v>0</v>
      </c>
      <c r="R62" s="160"/>
      <c r="S62" s="160" t="s">
        <v>134</v>
      </c>
      <c r="T62" s="160" t="s">
        <v>134</v>
      </c>
      <c r="U62" s="160">
        <v>0.42499999999999999</v>
      </c>
      <c r="V62" s="160">
        <f>ROUND(E62*U62,2)</f>
        <v>17.07</v>
      </c>
      <c r="W62" s="160"/>
      <c r="X62" s="160" t="s">
        <v>135</v>
      </c>
      <c r="Y62" s="160" t="s">
        <v>136</v>
      </c>
      <c r="Z62" s="149"/>
      <c r="AA62" s="149"/>
      <c r="AB62" s="149"/>
      <c r="AC62" s="149"/>
      <c r="AD62" s="149"/>
      <c r="AE62" s="149"/>
      <c r="AF62" s="149"/>
      <c r="AG62" s="149" t="s">
        <v>137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5">
      <c r="A63" s="156"/>
      <c r="B63" s="157"/>
      <c r="C63" s="189" t="s">
        <v>197</v>
      </c>
      <c r="D63" s="162"/>
      <c r="E63" s="163">
        <v>11.63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139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5">
      <c r="A64" s="156"/>
      <c r="B64" s="157"/>
      <c r="C64" s="189" t="s">
        <v>198</v>
      </c>
      <c r="D64" s="162"/>
      <c r="E64" s="163">
        <v>15.11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139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5">
      <c r="A65" s="156"/>
      <c r="B65" s="157"/>
      <c r="C65" s="189" t="s">
        <v>199</v>
      </c>
      <c r="D65" s="162"/>
      <c r="E65" s="163">
        <v>9.17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139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5">
      <c r="A66" s="156"/>
      <c r="B66" s="157"/>
      <c r="C66" s="189" t="s">
        <v>200</v>
      </c>
      <c r="D66" s="162"/>
      <c r="E66" s="163">
        <v>4.26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139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73">
        <v>11</v>
      </c>
      <c r="B67" s="174" t="s">
        <v>201</v>
      </c>
      <c r="C67" s="188" t="s">
        <v>202</v>
      </c>
      <c r="D67" s="175" t="s">
        <v>149</v>
      </c>
      <c r="E67" s="176">
        <v>11.4963</v>
      </c>
      <c r="F67" s="177"/>
      <c r="G67" s="178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60"/>
      <c r="S67" s="160" t="s">
        <v>203</v>
      </c>
      <c r="T67" s="160" t="s">
        <v>204</v>
      </c>
      <c r="U67" s="160">
        <v>0</v>
      </c>
      <c r="V67" s="160">
        <f>ROUND(E67*U67,2)</f>
        <v>0</v>
      </c>
      <c r="W67" s="160"/>
      <c r="X67" s="160" t="s">
        <v>205</v>
      </c>
      <c r="Y67" s="160" t="s">
        <v>136</v>
      </c>
      <c r="Z67" s="149"/>
      <c r="AA67" s="149"/>
      <c r="AB67" s="149"/>
      <c r="AC67" s="149"/>
      <c r="AD67" s="149"/>
      <c r="AE67" s="149"/>
      <c r="AF67" s="149"/>
      <c r="AG67" s="149" t="s">
        <v>206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5">
      <c r="A68" s="156"/>
      <c r="B68" s="157"/>
      <c r="C68" s="189" t="s">
        <v>207</v>
      </c>
      <c r="D68" s="162"/>
      <c r="E68" s="163">
        <v>1.9952000000000001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139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5">
      <c r="A69" s="156"/>
      <c r="B69" s="157"/>
      <c r="C69" s="189" t="s">
        <v>208</v>
      </c>
      <c r="D69" s="162"/>
      <c r="E69" s="163">
        <v>1.073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139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5">
      <c r="A70" s="156"/>
      <c r="B70" s="157"/>
      <c r="C70" s="189" t="s">
        <v>209</v>
      </c>
      <c r="D70" s="162"/>
      <c r="E70" s="163">
        <v>0.6845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139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5">
      <c r="A71" s="156"/>
      <c r="B71" s="157"/>
      <c r="C71" s="189" t="s">
        <v>210</v>
      </c>
      <c r="D71" s="162"/>
      <c r="E71" s="163">
        <v>1.1160000000000001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139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5">
      <c r="A72" s="156"/>
      <c r="B72" s="157"/>
      <c r="C72" s="189" t="s">
        <v>211</v>
      </c>
      <c r="D72" s="162"/>
      <c r="E72" s="163">
        <v>1.1712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139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5">
      <c r="A73" s="156"/>
      <c r="B73" s="157"/>
      <c r="C73" s="189" t="s">
        <v>212</v>
      </c>
      <c r="D73" s="162"/>
      <c r="E73" s="163">
        <v>0.9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139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5">
      <c r="A74" s="156"/>
      <c r="B74" s="157"/>
      <c r="C74" s="189" t="s">
        <v>213</v>
      </c>
      <c r="D74" s="162"/>
      <c r="E74" s="163">
        <v>0.77400000000000002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139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5">
      <c r="A75" s="156"/>
      <c r="B75" s="157"/>
      <c r="C75" s="189" t="s">
        <v>211</v>
      </c>
      <c r="D75" s="162"/>
      <c r="E75" s="163">
        <v>1.1712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139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5">
      <c r="A76" s="156"/>
      <c r="B76" s="157"/>
      <c r="C76" s="189" t="s">
        <v>214</v>
      </c>
      <c r="D76" s="162"/>
      <c r="E76" s="163">
        <v>0.372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139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 x14ac:dyDescent="0.25">
      <c r="A77" s="156"/>
      <c r="B77" s="157"/>
      <c r="C77" s="189" t="s">
        <v>215</v>
      </c>
      <c r="D77" s="162"/>
      <c r="E77" s="163">
        <v>0.41099999999999998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139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5">
      <c r="A78" s="156"/>
      <c r="B78" s="157"/>
      <c r="C78" s="189" t="s">
        <v>215</v>
      </c>
      <c r="D78" s="162"/>
      <c r="E78" s="163">
        <v>0.41099999999999998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139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5">
      <c r="A79" s="156"/>
      <c r="B79" s="157"/>
      <c r="C79" s="189" t="s">
        <v>216</v>
      </c>
      <c r="D79" s="162"/>
      <c r="E79" s="163">
        <v>0.66120000000000001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139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5">
      <c r="A80" s="156"/>
      <c r="B80" s="157"/>
      <c r="C80" s="189" t="s">
        <v>217</v>
      </c>
      <c r="D80" s="162"/>
      <c r="E80" s="163">
        <v>0.75600000000000001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139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5">
      <c r="A81" s="166" t="s">
        <v>129</v>
      </c>
      <c r="B81" s="167" t="s">
        <v>78</v>
      </c>
      <c r="C81" s="187" t="s">
        <v>79</v>
      </c>
      <c r="D81" s="168"/>
      <c r="E81" s="169"/>
      <c r="F81" s="170"/>
      <c r="G81" s="171">
        <f>SUMIF(AG82:AG91,"&lt;&gt;NOR",G82:G91)</f>
        <v>0</v>
      </c>
      <c r="H81" s="165"/>
      <c r="I81" s="165">
        <f>SUM(I82:I91)</f>
        <v>0</v>
      </c>
      <c r="J81" s="165"/>
      <c r="K81" s="165">
        <f>SUM(K82:K91)</f>
        <v>0</v>
      </c>
      <c r="L81" s="165"/>
      <c r="M81" s="165">
        <f>SUM(M82:M91)</f>
        <v>0</v>
      </c>
      <c r="N81" s="164"/>
      <c r="O81" s="164">
        <f>SUM(O82:O91)</f>
        <v>0.36</v>
      </c>
      <c r="P81" s="164"/>
      <c r="Q81" s="164">
        <f>SUM(Q82:Q91)</f>
        <v>0</v>
      </c>
      <c r="R81" s="165"/>
      <c r="S81" s="165"/>
      <c r="T81" s="165"/>
      <c r="U81" s="165"/>
      <c r="V81" s="165">
        <f>SUM(V82:V91)</f>
        <v>51.27</v>
      </c>
      <c r="W81" s="165"/>
      <c r="X81" s="165"/>
      <c r="Y81" s="165"/>
      <c r="AG81" t="s">
        <v>130</v>
      </c>
    </row>
    <row r="82" spans="1:60" outlineLevel="1" x14ac:dyDescent="0.25">
      <c r="A82" s="173">
        <v>12</v>
      </c>
      <c r="B82" s="174" t="s">
        <v>218</v>
      </c>
      <c r="C82" s="188" t="s">
        <v>219</v>
      </c>
      <c r="D82" s="175" t="s">
        <v>149</v>
      </c>
      <c r="E82" s="176">
        <v>60.255000000000003</v>
      </c>
      <c r="F82" s="177"/>
      <c r="G82" s="178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59">
        <v>5.9100000000000003E-3</v>
      </c>
      <c r="O82" s="159">
        <f>ROUND(E82*N82,2)</f>
        <v>0.36</v>
      </c>
      <c r="P82" s="159">
        <v>0</v>
      </c>
      <c r="Q82" s="159">
        <f>ROUND(E82*P82,2)</f>
        <v>0</v>
      </c>
      <c r="R82" s="160"/>
      <c r="S82" s="160" t="s">
        <v>134</v>
      </c>
      <c r="T82" s="160" t="s">
        <v>134</v>
      </c>
      <c r="U82" s="160">
        <v>0.26</v>
      </c>
      <c r="V82" s="160">
        <f>ROUND(E82*U82,2)</f>
        <v>15.67</v>
      </c>
      <c r="W82" s="160"/>
      <c r="X82" s="160" t="s">
        <v>135</v>
      </c>
      <c r="Y82" s="160" t="s">
        <v>136</v>
      </c>
      <c r="Z82" s="149"/>
      <c r="AA82" s="149"/>
      <c r="AB82" s="149"/>
      <c r="AC82" s="149"/>
      <c r="AD82" s="149"/>
      <c r="AE82" s="149"/>
      <c r="AF82" s="149"/>
      <c r="AG82" s="149" t="s">
        <v>137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5">
      <c r="A83" s="156"/>
      <c r="B83" s="157"/>
      <c r="C83" s="189" t="s">
        <v>220</v>
      </c>
      <c r="D83" s="162"/>
      <c r="E83" s="163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139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5">
      <c r="A84" s="156"/>
      <c r="B84" s="157"/>
      <c r="C84" s="189" t="s">
        <v>221</v>
      </c>
      <c r="D84" s="162"/>
      <c r="E84" s="163">
        <v>17.445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139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5">
      <c r="A85" s="156"/>
      <c r="B85" s="157"/>
      <c r="C85" s="189" t="s">
        <v>222</v>
      </c>
      <c r="D85" s="162"/>
      <c r="E85" s="163">
        <v>22.664999999999999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139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5">
      <c r="A86" s="156"/>
      <c r="B86" s="157"/>
      <c r="C86" s="189" t="s">
        <v>223</v>
      </c>
      <c r="D86" s="162"/>
      <c r="E86" s="163">
        <v>13.755000000000001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139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5">
      <c r="A87" s="156"/>
      <c r="B87" s="157"/>
      <c r="C87" s="189" t="s">
        <v>224</v>
      </c>
      <c r="D87" s="162"/>
      <c r="E87" s="163">
        <v>6.39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139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0.399999999999999" outlineLevel="1" x14ac:dyDescent="0.25">
      <c r="A88" s="173">
        <v>13</v>
      </c>
      <c r="B88" s="174" t="s">
        <v>225</v>
      </c>
      <c r="C88" s="188" t="s">
        <v>226</v>
      </c>
      <c r="D88" s="175" t="s">
        <v>227</v>
      </c>
      <c r="E88" s="176">
        <v>8</v>
      </c>
      <c r="F88" s="177"/>
      <c r="G88" s="178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60"/>
      <c r="S88" s="160" t="s">
        <v>134</v>
      </c>
      <c r="T88" s="160" t="s">
        <v>134</v>
      </c>
      <c r="U88" s="160">
        <v>2.46</v>
      </c>
      <c r="V88" s="160">
        <f>ROUND(E88*U88,2)</f>
        <v>19.68</v>
      </c>
      <c r="W88" s="160"/>
      <c r="X88" s="160" t="s">
        <v>135</v>
      </c>
      <c r="Y88" s="160" t="s">
        <v>136</v>
      </c>
      <c r="Z88" s="149"/>
      <c r="AA88" s="149"/>
      <c r="AB88" s="149"/>
      <c r="AC88" s="149"/>
      <c r="AD88" s="149"/>
      <c r="AE88" s="149"/>
      <c r="AF88" s="149"/>
      <c r="AG88" s="149" t="s">
        <v>137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 x14ac:dyDescent="0.25">
      <c r="A89" s="156"/>
      <c r="B89" s="157"/>
      <c r="C89" s="189" t="s">
        <v>228</v>
      </c>
      <c r="D89" s="162"/>
      <c r="E89" s="163">
        <v>8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139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0.399999999999999" outlineLevel="1" x14ac:dyDescent="0.25">
      <c r="A90" s="179">
        <v>14</v>
      </c>
      <c r="B90" s="180" t="s">
        <v>229</v>
      </c>
      <c r="C90" s="190" t="s">
        <v>230</v>
      </c>
      <c r="D90" s="181" t="s">
        <v>231</v>
      </c>
      <c r="E90" s="182">
        <v>8</v>
      </c>
      <c r="F90" s="183"/>
      <c r="G90" s="184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60"/>
      <c r="S90" s="160" t="s">
        <v>134</v>
      </c>
      <c r="T90" s="160" t="s">
        <v>134</v>
      </c>
      <c r="U90" s="160">
        <v>0</v>
      </c>
      <c r="V90" s="160">
        <f>ROUND(E90*U90,2)</f>
        <v>0</v>
      </c>
      <c r="W90" s="160"/>
      <c r="X90" s="160" t="s">
        <v>135</v>
      </c>
      <c r="Y90" s="160" t="s">
        <v>136</v>
      </c>
      <c r="Z90" s="149"/>
      <c r="AA90" s="149"/>
      <c r="AB90" s="149"/>
      <c r="AC90" s="149"/>
      <c r="AD90" s="149"/>
      <c r="AE90" s="149"/>
      <c r="AF90" s="149"/>
      <c r="AG90" s="149" t="s">
        <v>137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0.399999999999999" outlineLevel="1" x14ac:dyDescent="0.25">
      <c r="A91" s="179">
        <v>15</v>
      </c>
      <c r="B91" s="180" t="s">
        <v>232</v>
      </c>
      <c r="C91" s="190" t="s">
        <v>233</v>
      </c>
      <c r="D91" s="181" t="s">
        <v>227</v>
      </c>
      <c r="E91" s="182">
        <v>8</v>
      </c>
      <c r="F91" s="183"/>
      <c r="G91" s="184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/>
      <c r="S91" s="160" t="s">
        <v>134</v>
      </c>
      <c r="T91" s="160" t="s">
        <v>134</v>
      </c>
      <c r="U91" s="160">
        <v>1.99</v>
      </c>
      <c r="V91" s="160">
        <f>ROUND(E91*U91,2)</f>
        <v>15.92</v>
      </c>
      <c r="W91" s="160"/>
      <c r="X91" s="160" t="s">
        <v>135</v>
      </c>
      <c r="Y91" s="160" t="s">
        <v>136</v>
      </c>
      <c r="Z91" s="149"/>
      <c r="AA91" s="149"/>
      <c r="AB91" s="149"/>
      <c r="AC91" s="149"/>
      <c r="AD91" s="149"/>
      <c r="AE91" s="149"/>
      <c r="AF91" s="149"/>
      <c r="AG91" s="149" t="s">
        <v>137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6.4" x14ac:dyDescent="0.25">
      <c r="A92" s="166" t="s">
        <v>129</v>
      </c>
      <c r="B92" s="167" t="s">
        <v>80</v>
      </c>
      <c r="C92" s="187" t="s">
        <v>81</v>
      </c>
      <c r="D92" s="168"/>
      <c r="E92" s="169"/>
      <c r="F92" s="170"/>
      <c r="G92" s="171">
        <f>SUMIF(AG93:AG97,"&lt;&gt;NOR",G93:G97)</f>
        <v>0</v>
      </c>
      <c r="H92" s="165"/>
      <c r="I92" s="165">
        <f>SUM(I93:I97)</f>
        <v>0</v>
      </c>
      <c r="J92" s="165"/>
      <c r="K92" s="165">
        <f>SUM(K93:K97)</f>
        <v>0</v>
      </c>
      <c r="L92" s="165"/>
      <c r="M92" s="165">
        <f>SUM(M93:M97)</f>
        <v>0</v>
      </c>
      <c r="N92" s="164"/>
      <c r="O92" s="164">
        <f>SUM(O93:O97)</f>
        <v>0</v>
      </c>
      <c r="P92" s="164"/>
      <c r="Q92" s="164">
        <f>SUM(Q93:Q97)</f>
        <v>0</v>
      </c>
      <c r="R92" s="165"/>
      <c r="S92" s="165"/>
      <c r="T92" s="165"/>
      <c r="U92" s="165"/>
      <c r="V92" s="165">
        <f>SUM(V93:V97)</f>
        <v>85.15</v>
      </c>
      <c r="W92" s="165"/>
      <c r="X92" s="165"/>
      <c r="Y92" s="165"/>
      <c r="AG92" t="s">
        <v>130</v>
      </c>
    </row>
    <row r="93" spans="1:60" outlineLevel="1" x14ac:dyDescent="0.25">
      <c r="A93" s="173">
        <v>16</v>
      </c>
      <c r="B93" s="174" t="s">
        <v>234</v>
      </c>
      <c r="C93" s="188" t="s">
        <v>235</v>
      </c>
      <c r="D93" s="175" t="s">
        <v>149</v>
      </c>
      <c r="E93" s="176">
        <v>65</v>
      </c>
      <c r="F93" s="177"/>
      <c r="G93" s="178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59">
        <v>4.0000000000000003E-5</v>
      </c>
      <c r="O93" s="159">
        <f>ROUND(E93*N93,2)</f>
        <v>0</v>
      </c>
      <c r="P93" s="159">
        <v>0</v>
      </c>
      <c r="Q93" s="159">
        <f>ROUND(E93*P93,2)</f>
        <v>0</v>
      </c>
      <c r="R93" s="160"/>
      <c r="S93" s="160" t="s">
        <v>134</v>
      </c>
      <c r="T93" s="160" t="s">
        <v>134</v>
      </c>
      <c r="U93" s="160">
        <v>0.31</v>
      </c>
      <c r="V93" s="160">
        <f>ROUND(E93*U93,2)</f>
        <v>20.149999999999999</v>
      </c>
      <c r="W93" s="160"/>
      <c r="X93" s="160" t="s">
        <v>135</v>
      </c>
      <c r="Y93" s="160" t="s">
        <v>136</v>
      </c>
      <c r="Z93" s="149"/>
      <c r="AA93" s="149"/>
      <c r="AB93" s="149"/>
      <c r="AC93" s="149"/>
      <c r="AD93" s="149"/>
      <c r="AE93" s="149"/>
      <c r="AF93" s="149"/>
      <c r="AG93" s="149" t="s">
        <v>137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5">
      <c r="A94" s="156"/>
      <c r="B94" s="157"/>
      <c r="C94" s="189" t="s">
        <v>236</v>
      </c>
      <c r="D94" s="162"/>
      <c r="E94" s="163">
        <v>65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139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73">
        <v>17</v>
      </c>
      <c r="B95" s="174" t="s">
        <v>237</v>
      </c>
      <c r="C95" s="188" t="s">
        <v>238</v>
      </c>
      <c r="D95" s="175" t="s">
        <v>239</v>
      </c>
      <c r="E95" s="176">
        <v>65</v>
      </c>
      <c r="F95" s="177"/>
      <c r="G95" s="178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60" t="s">
        <v>240</v>
      </c>
      <c r="S95" s="160" t="s">
        <v>134</v>
      </c>
      <c r="T95" s="160" t="s">
        <v>134</v>
      </c>
      <c r="U95" s="160">
        <v>1</v>
      </c>
      <c r="V95" s="160">
        <f>ROUND(E95*U95,2)</f>
        <v>65</v>
      </c>
      <c r="W95" s="160"/>
      <c r="X95" s="160" t="s">
        <v>241</v>
      </c>
      <c r="Y95" s="160" t="s">
        <v>136</v>
      </c>
      <c r="Z95" s="149"/>
      <c r="AA95" s="149"/>
      <c r="AB95" s="149"/>
      <c r="AC95" s="149"/>
      <c r="AD95" s="149"/>
      <c r="AE95" s="149"/>
      <c r="AF95" s="149"/>
      <c r="AG95" s="149" t="s">
        <v>242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5">
      <c r="A96" s="156"/>
      <c r="B96" s="157"/>
      <c r="C96" s="189" t="s">
        <v>243</v>
      </c>
      <c r="D96" s="162"/>
      <c r="E96" s="163">
        <v>15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139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5">
      <c r="A97" s="156"/>
      <c r="B97" s="157"/>
      <c r="C97" s="189" t="s">
        <v>244</v>
      </c>
      <c r="D97" s="162"/>
      <c r="E97" s="163">
        <v>50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139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x14ac:dyDescent="0.25">
      <c r="A98" s="166" t="s">
        <v>129</v>
      </c>
      <c r="B98" s="167" t="s">
        <v>82</v>
      </c>
      <c r="C98" s="187" t="s">
        <v>83</v>
      </c>
      <c r="D98" s="168"/>
      <c r="E98" s="169"/>
      <c r="F98" s="170"/>
      <c r="G98" s="171">
        <f>SUMIF(AG99:AG123,"&lt;&gt;NOR",G99:G123)</f>
        <v>0</v>
      </c>
      <c r="H98" s="165"/>
      <c r="I98" s="165">
        <f>SUM(I99:I123)</f>
        <v>0</v>
      </c>
      <c r="J98" s="165"/>
      <c r="K98" s="165">
        <f>SUM(K99:K123)</f>
        <v>0</v>
      </c>
      <c r="L98" s="165"/>
      <c r="M98" s="165">
        <f>SUM(M99:M123)</f>
        <v>0</v>
      </c>
      <c r="N98" s="164"/>
      <c r="O98" s="164">
        <f>SUM(O99:O123)</f>
        <v>0.08</v>
      </c>
      <c r="P98" s="164"/>
      <c r="Q98" s="164">
        <f>SUM(Q99:Q123)</f>
        <v>11.1</v>
      </c>
      <c r="R98" s="165"/>
      <c r="S98" s="165"/>
      <c r="T98" s="165"/>
      <c r="U98" s="165"/>
      <c r="V98" s="165">
        <f>SUM(V99:V123)</f>
        <v>89.32</v>
      </c>
      <c r="W98" s="165"/>
      <c r="X98" s="165"/>
      <c r="Y98" s="165"/>
      <c r="AG98" t="s">
        <v>130</v>
      </c>
    </row>
    <row r="99" spans="1:60" outlineLevel="1" x14ac:dyDescent="0.25">
      <c r="A99" s="173">
        <v>18</v>
      </c>
      <c r="B99" s="174" t="s">
        <v>245</v>
      </c>
      <c r="C99" s="188" t="s">
        <v>246</v>
      </c>
      <c r="D99" s="175" t="s">
        <v>247</v>
      </c>
      <c r="E99" s="176">
        <v>160</v>
      </c>
      <c r="F99" s="177"/>
      <c r="G99" s="178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59">
        <v>0</v>
      </c>
      <c r="O99" s="159">
        <f>ROUND(E99*N99,2)</f>
        <v>0</v>
      </c>
      <c r="P99" s="159">
        <v>0</v>
      </c>
      <c r="Q99" s="159">
        <f>ROUND(E99*P99,2)</f>
        <v>0</v>
      </c>
      <c r="R99" s="160"/>
      <c r="S99" s="160" t="s">
        <v>134</v>
      </c>
      <c r="T99" s="160" t="s">
        <v>134</v>
      </c>
      <c r="U99" s="160">
        <v>0.03</v>
      </c>
      <c r="V99" s="160">
        <f>ROUND(E99*U99,2)</f>
        <v>4.8</v>
      </c>
      <c r="W99" s="160"/>
      <c r="X99" s="160" t="s">
        <v>135</v>
      </c>
      <c r="Y99" s="160" t="s">
        <v>136</v>
      </c>
      <c r="Z99" s="149"/>
      <c r="AA99" s="149"/>
      <c r="AB99" s="149"/>
      <c r="AC99" s="149"/>
      <c r="AD99" s="149"/>
      <c r="AE99" s="149"/>
      <c r="AF99" s="149"/>
      <c r="AG99" s="149" t="s">
        <v>137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2" x14ac:dyDescent="0.25">
      <c r="A100" s="156"/>
      <c r="B100" s="157"/>
      <c r="C100" s="189" t="s">
        <v>248</v>
      </c>
      <c r="D100" s="162"/>
      <c r="E100" s="163">
        <v>160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139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73">
        <v>19</v>
      </c>
      <c r="B101" s="174" t="s">
        <v>249</v>
      </c>
      <c r="C101" s="188" t="s">
        <v>250</v>
      </c>
      <c r="D101" s="175" t="s">
        <v>247</v>
      </c>
      <c r="E101" s="176">
        <v>4</v>
      </c>
      <c r="F101" s="177"/>
      <c r="G101" s="178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59">
        <v>0</v>
      </c>
      <c r="O101" s="159">
        <f>ROUND(E101*N101,2)</f>
        <v>0</v>
      </c>
      <c r="P101" s="159">
        <v>0</v>
      </c>
      <c r="Q101" s="159">
        <f>ROUND(E101*P101,2)</f>
        <v>0</v>
      </c>
      <c r="R101" s="160"/>
      <c r="S101" s="160" t="s">
        <v>134</v>
      </c>
      <c r="T101" s="160" t="s">
        <v>134</v>
      </c>
      <c r="U101" s="160">
        <v>0.05</v>
      </c>
      <c r="V101" s="160">
        <f>ROUND(E101*U101,2)</f>
        <v>0.2</v>
      </c>
      <c r="W101" s="160"/>
      <c r="X101" s="160" t="s">
        <v>135</v>
      </c>
      <c r="Y101" s="160" t="s">
        <v>136</v>
      </c>
      <c r="Z101" s="149"/>
      <c r="AA101" s="149"/>
      <c r="AB101" s="149"/>
      <c r="AC101" s="149"/>
      <c r="AD101" s="149"/>
      <c r="AE101" s="149"/>
      <c r="AF101" s="149"/>
      <c r="AG101" s="149" t="s">
        <v>137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5">
      <c r="A102" s="156"/>
      <c r="B102" s="157"/>
      <c r="C102" s="189" t="s">
        <v>251</v>
      </c>
      <c r="D102" s="162"/>
      <c r="E102" s="163">
        <v>4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139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73">
        <v>20</v>
      </c>
      <c r="B103" s="174" t="s">
        <v>252</v>
      </c>
      <c r="C103" s="188" t="s">
        <v>253</v>
      </c>
      <c r="D103" s="175" t="s">
        <v>149</v>
      </c>
      <c r="E103" s="176">
        <v>73.359700000000004</v>
      </c>
      <c r="F103" s="177"/>
      <c r="G103" s="178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59">
        <v>1E-3</v>
      </c>
      <c r="O103" s="159">
        <f>ROUND(E103*N103,2)</f>
        <v>7.0000000000000007E-2</v>
      </c>
      <c r="P103" s="159">
        <v>6.2E-2</v>
      </c>
      <c r="Q103" s="159">
        <f>ROUND(E103*P103,2)</f>
        <v>4.55</v>
      </c>
      <c r="R103" s="160"/>
      <c r="S103" s="160" t="s">
        <v>134</v>
      </c>
      <c r="T103" s="160" t="s">
        <v>134</v>
      </c>
      <c r="U103" s="160">
        <v>0.61199999999999999</v>
      </c>
      <c r="V103" s="160">
        <f>ROUND(E103*U103,2)</f>
        <v>44.9</v>
      </c>
      <c r="W103" s="160"/>
      <c r="X103" s="160" t="s">
        <v>135</v>
      </c>
      <c r="Y103" s="160" t="s">
        <v>136</v>
      </c>
      <c r="Z103" s="149"/>
      <c r="AA103" s="149"/>
      <c r="AB103" s="149"/>
      <c r="AC103" s="149"/>
      <c r="AD103" s="149"/>
      <c r="AE103" s="149"/>
      <c r="AF103" s="149"/>
      <c r="AG103" s="149" t="s">
        <v>137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5">
      <c r="A104" s="156"/>
      <c r="B104" s="157"/>
      <c r="C104" s="189" t="s">
        <v>254</v>
      </c>
      <c r="D104" s="162"/>
      <c r="E104" s="163">
        <v>22.254100000000001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139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5">
      <c r="A105" s="156"/>
      <c r="B105" s="157"/>
      <c r="C105" s="189" t="s">
        <v>157</v>
      </c>
      <c r="D105" s="162"/>
      <c r="E105" s="163">
        <v>27.975999999999999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139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5">
      <c r="A106" s="156"/>
      <c r="B106" s="157"/>
      <c r="C106" s="189" t="s">
        <v>158</v>
      </c>
      <c r="D106" s="162"/>
      <c r="E106" s="163">
        <v>14.7872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139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5">
      <c r="A107" s="156"/>
      <c r="B107" s="157"/>
      <c r="C107" s="189" t="s">
        <v>159</v>
      </c>
      <c r="D107" s="162"/>
      <c r="E107" s="163">
        <v>8.3423999999999996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139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73">
        <v>21</v>
      </c>
      <c r="B108" s="174" t="s">
        <v>255</v>
      </c>
      <c r="C108" s="188" t="s">
        <v>256</v>
      </c>
      <c r="D108" s="175" t="s">
        <v>149</v>
      </c>
      <c r="E108" s="176">
        <v>8.2530999999999999</v>
      </c>
      <c r="F108" s="177"/>
      <c r="G108" s="178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1E-3</v>
      </c>
      <c r="O108" s="159">
        <f>ROUND(E108*N108,2)</f>
        <v>0.01</v>
      </c>
      <c r="P108" s="159">
        <v>6.7000000000000004E-2</v>
      </c>
      <c r="Q108" s="159">
        <f>ROUND(E108*P108,2)</f>
        <v>0.55000000000000004</v>
      </c>
      <c r="R108" s="160"/>
      <c r="S108" s="160" t="s">
        <v>134</v>
      </c>
      <c r="T108" s="160" t="s">
        <v>134</v>
      </c>
      <c r="U108" s="160">
        <v>0.53300000000000003</v>
      </c>
      <c r="V108" s="160">
        <f>ROUND(E108*U108,2)</f>
        <v>4.4000000000000004</v>
      </c>
      <c r="W108" s="160"/>
      <c r="X108" s="160" t="s">
        <v>135</v>
      </c>
      <c r="Y108" s="160" t="s">
        <v>136</v>
      </c>
      <c r="Z108" s="149"/>
      <c r="AA108" s="149"/>
      <c r="AB108" s="149"/>
      <c r="AC108" s="149"/>
      <c r="AD108" s="149"/>
      <c r="AE108" s="149"/>
      <c r="AF108" s="149"/>
      <c r="AG108" s="149" t="s">
        <v>137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5">
      <c r="A109" s="156"/>
      <c r="B109" s="157"/>
      <c r="C109" s="189" t="s">
        <v>161</v>
      </c>
      <c r="D109" s="162"/>
      <c r="E109" s="163">
        <v>5.0141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139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5">
      <c r="A110" s="156"/>
      <c r="B110" s="157"/>
      <c r="C110" s="189" t="s">
        <v>162</v>
      </c>
      <c r="D110" s="162"/>
      <c r="E110" s="163">
        <v>3.2389999999999999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139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73">
        <v>22</v>
      </c>
      <c r="B111" s="174" t="s">
        <v>257</v>
      </c>
      <c r="C111" s="188" t="s">
        <v>258</v>
      </c>
      <c r="D111" s="175" t="s">
        <v>174</v>
      </c>
      <c r="E111" s="176">
        <v>43.77</v>
      </c>
      <c r="F111" s="177"/>
      <c r="G111" s="178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59">
        <v>0</v>
      </c>
      <c r="O111" s="159">
        <f>ROUND(E111*N111,2)</f>
        <v>0</v>
      </c>
      <c r="P111" s="159">
        <v>1.507E-2</v>
      </c>
      <c r="Q111" s="159">
        <f>ROUND(E111*P111,2)</f>
        <v>0.66</v>
      </c>
      <c r="R111" s="160"/>
      <c r="S111" s="160" t="s">
        <v>134</v>
      </c>
      <c r="T111" s="160" t="s">
        <v>134</v>
      </c>
      <c r="U111" s="160">
        <v>0.11</v>
      </c>
      <c r="V111" s="160">
        <f>ROUND(E111*U111,2)</f>
        <v>4.8099999999999996</v>
      </c>
      <c r="W111" s="160"/>
      <c r="X111" s="160" t="s">
        <v>135</v>
      </c>
      <c r="Y111" s="160" t="s">
        <v>136</v>
      </c>
      <c r="Z111" s="149"/>
      <c r="AA111" s="149"/>
      <c r="AB111" s="149"/>
      <c r="AC111" s="149"/>
      <c r="AD111" s="149"/>
      <c r="AE111" s="149"/>
      <c r="AF111" s="149"/>
      <c r="AG111" s="149" t="s">
        <v>137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5">
      <c r="A112" s="156"/>
      <c r="B112" s="157"/>
      <c r="C112" s="189" t="s">
        <v>259</v>
      </c>
      <c r="D112" s="162"/>
      <c r="E112" s="163">
        <v>15.23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139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5">
      <c r="A113" s="156"/>
      <c r="B113" s="157"/>
      <c r="C113" s="189" t="s">
        <v>198</v>
      </c>
      <c r="D113" s="162"/>
      <c r="E113" s="163">
        <v>15.11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139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5">
      <c r="A114" s="156"/>
      <c r="B114" s="157"/>
      <c r="C114" s="189" t="s">
        <v>199</v>
      </c>
      <c r="D114" s="162"/>
      <c r="E114" s="163">
        <v>9.17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139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5">
      <c r="A115" s="156"/>
      <c r="B115" s="157"/>
      <c r="C115" s="189" t="s">
        <v>200</v>
      </c>
      <c r="D115" s="162"/>
      <c r="E115" s="163">
        <v>4.26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139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73">
        <v>23</v>
      </c>
      <c r="B116" s="174" t="s">
        <v>260</v>
      </c>
      <c r="C116" s="188" t="s">
        <v>261</v>
      </c>
      <c r="D116" s="175" t="s">
        <v>149</v>
      </c>
      <c r="E116" s="176">
        <v>116.17400000000001</v>
      </c>
      <c r="F116" s="177"/>
      <c r="G116" s="178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59">
        <v>0</v>
      </c>
      <c r="O116" s="159">
        <f>ROUND(E116*N116,2)</f>
        <v>0</v>
      </c>
      <c r="P116" s="159">
        <v>4.5999999999999999E-2</v>
      </c>
      <c r="Q116" s="159">
        <f>ROUND(E116*P116,2)</f>
        <v>5.34</v>
      </c>
      <c r="R116" s="160"/>
      <c r="S116" s="160" t="s">
        <v>134</v>
      </c>
      <c r="T116" s="160" t="s">
        <v>134</v>
      </c>
      <c r="U116" s="160">
        <v>0.26</v>
      </c>
      <c r="V116" s="160">
        <f>ROUND(E116*U116,2)</f>
        <v>30.21</v>
      </c>
      <c r="W116" s="160"/>
      <c r="X116" s="160" t="s">
        <v>135</v>
      </c>
      <c r="Y116" s="160" t="s">
        <v>136</v>
      </c>
      <c r="Z116" s="149"/>
      <c r="AA116" s="149"/>
      <c r="AB116" s="149"/>
      <c r="AC116" s="149"/>
      <c r="AD116" s="149"/>
      <c r="AE116" s="149"/>
      <c r="AF116" s="149"/>
      <c r="AG116" s="149" t="s">
        <v>137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30.6" outlineLevel="2" x14ac:dyDescent="0.25">
      <c r="A117" s="156"/>
      <c r="B117" s="157"/>
      <c r="C117" s="189" t="s">
        <v>165</v>
      </c>
      <c r="D117" s="162"/>
      <c r="E117" s="163">
        <v>31.968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139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0.399999999999999" outlineLevel="3" x14ac:dyDescent="0.25">
      <c r="A118" s="156"/>
      <c r="B118" s="157"/>
      <c r="C118" s="189" t="s">
        <v>166</v>
      </c>
      <c r="D118" s="162"/>
      <c r="E118" s="163">
        <v>28.984000000000002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139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0.399999999999999" outlineLevel="3" x14ac:dyDescent="0.25">
      <c r="A119" s="156"/>
      <c r="B119" s="157"/>
      <c r="C119" s="189" t="s">
        <v>167</v>
      </c>
      <c r="D119" s="162"/>
      <c r="E119" s="163">
        <v>13.432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139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5">
      <c r="A120" s="156"/>
      <c r="B120" s="157"/>
      <c r="C120" s="189" t="s">
        <v>168</v>
      </c>
      <c r="D120" s="162"/>
      <c r="E120" s="163">
        <v>9.1999999999999993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139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5">
      <c r="A121" s="156"/>
      <c r="B121" s="157"/>
      <c r="C121" s="189" t="s">
        <v>169</v>
      </c>
      <c r="D121" s="162"/>
      <c r="E121" s="163">
        <v>4.1820000000000004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139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5">
      <c r="A122" s="156"/>
      <c r="B122" s="157"/>
      <c r="C122" s="189" t="s">
        <v>170</v>
      </c>
      <c r="D122" s="162"/>
      <c r="E122" s="163">
        <v>3.4079999999999999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139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5">
      <c r="A123" s="156"/>
      <c r="B123" s="157"/>
      <c r="C123" s="189" t="s">
        <v>171</v>
      </c>
      <c r="D123" s="162"/>
      <c r="E123" s="163">
        <v>25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139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5">
      <c r="A124" s="166" t="s">
        <v>129</v>
      </c>
      <c r="B124" s="167" t="s">
        <v>84</v>
      </c>
      <c r="C124" s="187" t="s">
        <v>85</v>
      </c>
      <c r="D124" s="168"/>
      <c r="E124" s="169"/>
      <c r="F124" s="170"/>
      <c r="G124" s="171">
        <f>SUMIF(AG125:AG125,"&lt;&gt;NOR",G125:G125)</f>
        <v>0</v>
      </c>
      <c r="H124" s="165"/>
      <c r="I124" s="165">
        <f>SUM(I125:I125)</f>
        <v>0</v>
      </c>
      <c r="J124" s="165"/>
      <c r="K124" s="165">
        <f>SUM(K125:K125)</f>
        <v>0</v>
      </c>
      <c r="L124" s="165"/>
      <c r="M124" s="165">
        <f>SUM(M125:M125)</f>
        <v>0</v>
      </c>
      <c r="N124" s="164"/>
      <c r="O124" s="164">
        <f>SUM(O125:O125)</f>
        <v>0</v>
      </c>
      <c r="P124" s="164"/>
      <c r="Q124" s="164">
        <f>SUM(Q125:Q125)</f>
        <v>0</v>
      </c>
      <c r="R124" s="165"/>
      <c r="S124" s="165"/>
      <c r="T124" s="165"/>
      <c r="U124" s="165"/>
      <c r="V124" s="165">
        <f>SUM(V125:V125)</f>
        <v>7.88</v>
      </c>
      <c r="W124" s="165"/>
      <c r="X124" s="165"/>
      <c r="Y124" s="165"/>
      <c r="AG124" t="s">
        <v>130</v>
      </c>
    </row>
    <row r="125" spans="1:60" outlineLevel="1" x14ac:dyDescent="0.25">
      <c r="A125" s="179">
        <v>24</v>
      </c>
      <c r="B125" s="180" t="s">
        <v>262</v>
      </c>
      <c r="C125" s="190" t="s">
        <v>263</v>
      </c>
      <c r="D125" s="181" t="s">
        <v>264</v>
      </c>
      <c r="E125" s="182">
        <v>25.667000000000002</v>
      </c>
      <c r="F125" s="183"/>
      <c r="G125" s="184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59">
        <v>0</v>
      </c>
      <c r="O125" s="159">
        <f>ROUND(E125*N125,2)</f>
        <v>0</v>
      </c>
      <c r="P125" s="159">
        <v>0</v>
      </c>
      <c r="Q125" s="159">
        <f>ROUND(E125*P125,2)</f>
        <v>0</v>
      </c>
      <c r="R125" s="160"/>
      <c r="S125" s="160" t="s">
        <v>134</v>
      </c>
      <c r="T125" s="160" t="s">
        <v>134</v>
      </c>
      <c r="U125" s="160">
        <v>0.307</v>
      </c>
      <c r="V125" s="160">
        <f>ROUND(E125*U125,2)</f>
        <v>7.88</v>
      </c>
      <c r="W125" s="160"/>
      <c r="X125" s="160" t="s">
        <v>265</v>
      </c>
      <c r="Y125" s="160" t="s">
        <v>136</v>
      </c>
      <c r="Z125" s="149"/>
      <c r="AA125" s="149"/>
      <c r="AB125" s="149"/>
      <c r="AC125" s="149"/>
      <c r="AD125" s="149"/>
      <c r="AE125" s="149"/>
      <c r="AF125" s="149"/>
      <c r="AG125" s="149" t="s">
        <v>266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5">
      <c r="A126" s="166" t="s">
        <v>129</v>
      </c>
      <c r="B126" s="167" t="s">
        <v>86</v>
      </c>
      <c r="C126" s="187" t="s">
        <v>87</v>
      </c>
      <c r="D126" s="168"/>
      <c r="E126" s="169"/>
      <c r="F126" s="170"/>
      <c r="G126" s="171">
        <f>SUMIF(AG127:AG141,"&lt;&gt;NOR",G127:G141)</f>
        <v>0</v>
      </c>
      <c r="H126" s="165"/>
      <c r="I126" s="165">
        <f>SUM(I127:I141)</f>
        <v>0</v>
      </c>
      <c r="J126" s="165"/>
      <c r="K126" s="165">
        <f>SUM(K127:K141)</f>
        <v>0</v>
      </c>
      <c r="L126" s="165"/>
      <c r="M126" s="165">
        <f>SUM(M127:M141)</f>
        <v>0</v>
      </c>
      <c r="N126" s="164"/>
      <c r="O126" s="164">
        <f>SUM(O127:O141)</f>
        <v>6.9999999999999993E-2</v>
      </c>
      <c r="P126" s="164"/>
      <c r="Q126" s="164">
        <f>SUM(Q127:Q141)</f>
        <v>0</v>
      </c>
      <c r="R126" s="165"/>
      <c r="S126" s="165"/>
      <c r="T126" s="165"/>
      <c r="U126" s="165"/>
      <c r="V126" s="165">
        <f>SUM(V127:V141)</f>
        <v>27.32</v>
      </c>
      <c r="W126" s="165"/>
      <c r="X126" s="165"/>
      <c r="Y126" s="165"/>
      <c r="AG126" t="s">
        <v>130</v>
      </c>
    </row>
    <row r="127" spans="1:60" outlineLevel="1" x14ac:dyDescent="0.25">
      <c r="A127" s="173">
        <v>25</v>
      </c>
      <c r="B127" s="174" t="s">
        <v>267</v>
      </c>
      <c r="C127" s="188" t="s">
        <v>268</v>
      </c>
      <c r="D127" s="175" t="s">
        <v>174</v>
      </c>
      <c r="E127" s="176">
        <v>40.17</v>
      </c>
      <c r="F127" s="177"/>
      <c r="G127" s="178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21</v>
      </c>
      <c r="M127" s="160">
        <f>G127*(1+L127/100)</f>
        <v>0</v>
      </c>
      <c r="N127" s="159">
        <v>1.4599999999999999E-3</v>
      </c>
      <c r="O127" s="159">
        <f>ROUND(E127*N127,2)</f>
        <v>0.06</v>
      </c>
      <c r="P127" s="159">
        <v>0</v>
      </c>
      <c r="Q127" s="159">
        <f>ROUND(E127*P127,2)</f>
        <v>0</v>
      </c>
      <c r="R127" s="160"/>
      <c r="S127" s="160" t="s">
        <v>134</v>
      </c>
      <c r="T127" s="160" t="s">
        <v>134</v>
      </c>
      <c r="U127" s="160">
        <v>0.45</v>
      </c>
      <c r="V127" s="160">
        <f>ROUND(E127*U127,2)</f>
        <v>18.079999999999998</v>
      </c>
      <c r="W127" s="160"/>
      <c r="X127" s="160" t="s">
        <v>135</v>
      </c>
      <c r="Y127" s="160" t="s">
        <v>136</v>
      </c>
      <c r="Z127" s="149"/>
      <c r="AA127" s="149"/>
      <c r="AB127" s="149"/>
      <c r="AC127" s="149"/>
      <c r="AD127" s="149"/>
      <c r="AE127" s="149"/>
      <c r="AF127" s="149"/>
      <c r="AG127" s="149" t="s">
        <v>137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5">
      <c r="A128" s="156"/>
      <c r="B128" s="157"/>
      <c r="C128" s="189" t="s">
        <v>269</v>
      </c>
      <c r="D128" s="162"/>
      <c r="E128" s="163"/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139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5">
      <c r="A129" s="156"/>
      <c r="B129" s="157"/>
      <c r="C129" s="189" t="s">
        <v>197</v>
      </c>
      <c r="D129" s="162"/>
      <c r="E129" s="163">
        <v>11.63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49"/>
      <c r="AA129" s="149"/>
      <c r="AB129" s="149"/>
      <c r="AC129" s="149"/>
      <c r="AD129" s="149"/>
      <c r="AE129" s="149"/>
      <c r="AF129" s="149"/>
      <c r="AG129" s="149" t="s">
        <v>139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3" x14ac:dyDescent="0.25">
      <c r="A130" s="156"/>
      <c r="B130" s="157"/>
      <c r="C130" s="189" t="s">
        <v>198</v>
      </c>
      <c r="D130" s="162"/>
      <c r="E130" s="163">
        <v>15.11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49"/>
      <c r="AA130" s="149"/>
      <c r="AB130" s="149"/>
      <c r="AC130" s="149"/>
      <c r="AD130" s="149"/>
      <c r="AE130" s="149"/>
      <c r="AF130" s="149"/>
      <c r="AG130" s="149" t="s">
        <v>139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5">
      <c r="A131" s="156"/>
      <c r="B131" s="157"/>
      <c r="C131" s="189" t="s">
        <v>199</v>
      </c>
      <c r="D131" s="162"/>
      <c r="E131" s="163">
        <v>9.17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139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5">
      <c r="A132" s="156"/>
      <c r="B132" s="157"/>
      <c r="C132" s="189" t="s">
        <v>200</v>
      </c>
      <c r="D132" s="162"/>
      <c r="E132" s="163">
        <v>4.26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139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73">
        <v>26</v>
      </c>
      <c r="B133" s="174" t="s">
        <v>270</v>
      </c>
      <c r="C133" s="188" t="s">
        <v>271</v>
      </c>
      <c r="D133" s="175" t="s">
        <v>174</v>
      </c>
      <c r="E133" s="176">
        <v>40.17</v>
      </c>
      <c r="F133" s="177"/>
      <c r="G133" s="178">
        <f>ROUND(E133*F133,2)</f>
        <v>0</v>
      </c>
      <c r="H133" s="161"/>
      <c r="I133" s="160">
        <f>ROUND(E133*H133,2)</f>
        <v>0</v>
      </c>
      <c r="J133" s="161"/>
      <c r="K133" s="160">
        <f>ROUND(E133*J133,2)</f>
        <v>0</v>
      </c>
      <c r="L133" s="160">
        <v>21</v>
      </c>
      <c r="M133" s="160">
        <f>G133*(1+L133/100)</f>
        <v>0</v>
      </c>
      <c r="N133" s="159">
        <v>0</v>
      </c>
      <c r="O133" s="159">
        <f>ROUND(E133*N133,2)</f>
        <v>0</v>
      </c>
      <c r="P133" s="159">
        <v>0</v>
      </c>
      <c r="Q133" s="159">
        <f>ROUND(E133*P133,2)</f>
        <v>0</v>
      </c>
      <c r="R133" s="160"/>
      <c r="S133" s="160" t="s">
        <v>134</v>
      </c>
      <c r="T133" s="160" t="s">
        <v>134</v>
      </c>
      <c r="U133" s="160">
        <v>0.23</v>
      </c>
      <c r="V133" s="160">
        <f>ROUND(E133*U133,2)</f>
        <v>9.24</v>
      </c>
      <c r="W133" s="160"/>
      <c r="X133" s="160" t="s">
        <v>135</v>
      </c>
      <c r="Y133" s="160" t="s">
        <v>136</v>
      </c>
      <c r="Z133" s="149"/>
      <c r="AA133" s="149"/>
      <c r="AB133" s="149"/>
      <c r="AC133" s="149"/>
      <c r="AD133" s="149"/>
      <c r="AE133" s="149"/>
      <c r="AF133" s="149"/>
      <c r="AG133" s="149" t="s">
        <v>137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5">
      <c r="A134" s="156"/>
      <c r="B134" s="157"/>
      <c r="C134" s="189" t="s">
        <v>269</v>
      </c>
      <c r="D134" s="162"/>
      <c r="E134" s="163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139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 x14ac:dyDescent="0.25">
      <c r="A135" s="156"/>
      <c r="B135" s="157"/>
      <c r="C135" s="189" t="s">
        <v>197</v>
      </c>
      <c r="D135" s="162"/>
      <c r="E135" s="163">
        <v>11.63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139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5">
      <c r="A136" s="156"/>
      <c r="B136" s="157"/>
      <c r="C136" s="189" t="s">
        <v>198</v>
      </c>
      <c r="D136" s="162"/>
      <c r="E136" s="163">
        <v>15.11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139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5">
      <c r="A137" s="156"/>
      <c r="B137" s="157"/>
      <c r="C137" s="189" t="s">
        <v>199</v>
      </c>
      <c r="D137" s="162"/>
      <c r="E137" s="163">
        <v>9.17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139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 x14ac:dyDescent="0.25">
      <c r="A138" s="156"/>
      <c r="B138" s="157"/>
      <c r="C138" s="189" t="s">
        <v>200</v>
      </c>
      <c r="D138" s="162"/>
      <c r="E138" s="163">
        <v>4.26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139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0.399999999999999" outlineLevel="1" x14ac:dyDescent="0.25">
      <c r="A139" s="173">
        <v>27</v>
      </c>
      <c r="B139" s="174" t="s">
        <v>272</v>
      </c>
      <c r="C139" s="188" t="s">
        <v>273</v>
      </c>
      <c r="D139" s="175" t="s">
        <v>247</v>
      </c>
      <c r="E139" s="176">
        <v>15</v>
      </c>
      <c r="F139" s="177"/>
      <c r="G139" s="178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59">
        <v>3.4000000000000002E-4</v>
      </c>
      <c r="O139" s="159">
        <f>ROUND(E139*N139,2)</f>
        <v>0.01</v>
      </c>
      <c r="P139" s="159">
        <v>0</v>
      </c>
      <c r="Q139" s="159">
        <f>ROUND(E139*P139,2)</f>
        <v>0</v>
      </c>
      <c r="R139" s="160" t="s">
        <v>274</v>
      </c>
      <c r="S139" s="160" t="s">
        <v>275</v>
      </c>
      <c r="T139" s="160" t="s">
        <v>275</v>
      </c>
      <c r="U139" s="160">
        <v>0</v>
      </c>
      <c r="V139" s="160">
        <f>ROUND(E139*U139,2)</f>
        <v>0</v>
      </c>
      <c r="W139" s="160"/>
      <c r="X139" s="160" t="s">
        <v>205</v>
      </c>
      <c r="Y139" s="160" t="s">
        <v>136</v>
      </c>
      <c r="Z139" s="149"/>
      <c r="AA139" s="149"/>
      <c r="AB139" s="149"/>
      <c r="AC139" s="149"/>
      <c r="AD139" s="149"/>
      <c r="AE139" s="149"/>
      <c r="AF139" s="149"/>
      <c r="AG139" s="149" t="s">
        <v>206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5">
      <c r="A140" s="156"/>
      <c r="B140" s="157"/>
      <c r="C140" s="189" t="s">
        <v>276</v>
      </c>
      <c r="D140" s="162"/>
      <c r="E140" s="163">
        <v>15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139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>
        <v>28</v>
      </c>
      <c r="B141" s="157" t="s">
        <v>277</v>
      </c>
      <c r="C141" s="191" t="s">
        <v>278</v>
      </c>
      <c r="D141" s="158" t="s">
        <v>0</v>
      </c>
      <c r="E141" s="185"/>
      <c r="F141" s="161"/>
      <c r="G141" s="160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21</v>
      </c>
      <c r="M141" s="160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60"/>
      <c r="S141" s="160" t="s">
        <v>134</v>
      </c>
      <c r="T141" s="160" t="s">
        <v>134</v>
      </c>
      <c r="U141" s="160">
        <v>0</v>
      </c>
      <c r="V141" s="160">
        <f>ROUND(E141*U141,2)</f>
        <v>0</v>
      </c>
      <c r="W141" s="160"/>
      <c r="X141" s="160" t="s">
        <v>265</v>
      </c>
      <c r="Y141" s="160" t="s">
        <v>136</v>
      </c>
      <c r="Z141" s="149"/>
      <c r="AA141" s="149"/>
      <c r="AB141" s="149"/>
      <c r="AC141" s="149"/>
      <c r="AD141" s="149"/>
      <c r="AE141" s="149"/>
      <c r="AF141" s="149"/>
      <c r="AG141" s="149" t="s">
        <v>266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x14ac:dyDescent="0.25">
      <c r="A142" s="166" t="s">
        <v>129</v>
      </c>
      <c r="B142" s="167" t="s">
        <v>88</v>
      </c>
      <c r="C142" s="187" t="s">
        <v>89</v>
      </c>
      <c r="D142" s="168"/>
      <c r="E142" s="169"/>
      <c r="F142" s="170"/>
      <c r="G142" s="171">
        <f>SUMIF(AG143:AG251,"&lt;&gt;NOR",G143:G251)</f>
        <v>0</v>
      </c>
      <c r="H142" s="165"/>
      <c r="I142" s="165">
        <f>SUM(I143:I251)</f>
        <v>0</v>
      </c>
      <c r="J142" s="165"/>
      <c r="K142" s="165">
        <f>SUM(K143:K251)</f>
        <v>0</v>
      </c>
      <c r="L142" s="165"/>
      <c r="M142" s="165">
        <f>SUM(M143:M251)</f>
        <v>0</v>
      </c>
      <c r="N142" s="164"/>
      <c r="O142" s="164">
        <f>SUM(O143:O251)</f>
        <v>0.01</v>
      </c>
      <c r="P142" s="164"/>
      <c r="Q142" s="164">
        <f>SUM(Q143:Q251)</f>
        <v>0</v>
      </c>
      <c r="R142" s="165"/>
      <c r="S142" s="165"/>
      <c r="T142" s="165"/>
      <c r="U142" s="165"/>
      <c r="V142" s="165">
        <f>SUM(V143:V251)</f>
        <v>155.41</v>
      </c>
      <c r="W142" s="165"/>
      <c r="X142" s="165"/>
      <c r="Y142" s="165"/>
      <c r="AG142" t="s">
        <v>130</v>
      </c>
    </row>
    <row r="143" spans="1:60" ht="20.399999999999999" outlineLevel="1" x14ac:dyDescent="0.25">
      <c r="A143" s="173">
        <v>29</v>
      </c>
      <c r="B143" s="174" t="s">
        <v>279</v>
      </c>
      <c r="C143" s="188" t="s">
        <v>280</v>
      </c>
      <c r="D143" s="175" t="s">
        <v>174</v>
      </c>
      <c r="E143" s="176">
        <v>221.61</v>
      </c>
      <c r="F143" s="177"/>
      <c r="G143" s="178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59">
        <v>4.0000000000000003E-5</v>
      </c>
      <c r="O143" s="159">
        <f>ROUND(E143*N143,2)</f>
        <v>0.01</v>
      </c>
      <c r="P143" s="159">
        <v>0</v>
      </c>
      <c r="Q143" s="159">
        <f>ROUND(E143*P143,2)</f>
        <v>0</v>
      </c>
      <c r="R143" s="160"/>
      <c r="S143" s="160" t="s">
        <v>134</v>
      </c>
      <c r="T143" s="160" t="s">
        <v>134</v>
      </c>
      <c r="U143" s="160">
        <v>0.26</v>
      </c>
      <c r="V143" s="160">
        <f>ROUND(E143*U143,2)</f>
        <v>57.62</v>
      </c>
      <c r="W143" s="160"/>
      <c r="X143" s="160" t="s">
        <v>135</v>
      </c>
      <c r="Y143" s="160" t="s">
        <v>136</v>
      </c>
      <c r="Z143" s="149"/>
      <c r="AA143" s="149"/>
      <c r="AB143" s="149"/>
      <c r="AC143" s="149"/>
      <c r="AD143" s="149"/>
      <c r="AE143" s="149"/>
      <c r="AF143" s="149"/>
      <c r="AG143" s="149" t="s">
        <v>137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2" x14ac:dyDescent="0.25">
      <c r="A144" s="156"/>
      <c r="B144" s="157"/>
      <c r="C144" s="254" t="s">
        <v>281</v>
      </c>
      <c r="D144" s="255"/>
      <c r="E144" s="255"/>
      <c r="F144" s="255"/>
      <c r="G144" s="255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49"/>
      <c r="AA144" s="149"/>
      <c r="AB144" s="149"/>
      <c r="AC144" s="149"/>
      <c r="AD144" s="149"/>
      <c r="AE144" s="149"/>
      <c r="AF144" s="149"/>
      <c r="AG144" s="149" t="s">
        <v>282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30.6" outlineLevel="2" x14ac:dyDescent="0.25">
      <c r="A145" s="156"/>
      <c r="B145" s="157"/>
      <c r="C145" s="189" t="s">
        <v>283</v>
      </c>
      <c r="D145" s="162"/>
      <c r="E145" s="163">
        <v>79.92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139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0.399999999999999" outlineLevel="3" x14ac:dyDescent="0.25">
      <c r="A146" s="156"/>
      <c r="B146" s="157"/>
      <c r="C146" s="189" t="s">
        <v>284</v>
      </c>
      <c r="D146" s="162"/>
      <c r="E146" s="163">
        <v>72.459999999999994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49"/>
      <c r="AA146" s="149"/>
      <c r="AB146" s="149"/>
      <c r="AC146" s="149"/>
      <c r="AD146" s="149"/>
      <c r="AE146" s="149"/>
      <c r="AF146" s="149"/>
      <c r="AG146" s="149" t="s">
        <v>139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0.399999999999999" outlineLevel="3" x14ac:dyDescent="0.25">
      <c r="A147" s="156"/>
      <c r="B147" s="157"/>
      <c r="C147" s="189" t="s">
        <v>285</v>
      </c>
      <c r="D147" s="162"/>
      <c r="E147" s="163">
        <v>33.58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139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5">
      <c r="A148" s="156"/>
      <c r="B148" s="157"/>
      <c r="C148" s="189" t="s">
        <v>286</v>
      </c>
      <c r="D148" s="162"/>
      <c r="E148" s="163">
        <v>23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139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5">
      <c r="A149" s="156"/>
      <c r="B149" s="157"/>
      <c r="C149" s="189" t="s">
        <v>160</v>
      </c>
      <c r="D149" s="162"/>
      <c r="E149" s="163"/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139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5">
      <c r="A150" s="156"/>
      <c r="B150" s="157"/>
      <c r="C150" s="189" t="s">
        <v>287</v>
      </c>
      <c r="D150" s="162"/>
      <c r="E150" s="163">
        <v>6.97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139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5">
      <c r="A151" s="156"/>
      <c r="B151" s="157"/>
      <c r="C151" s="189" t="s">
        <v>288</v>
      </c>
      <c r="D151" s="162"/>
      <c r="E151" s="163">
        <v>5.68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139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73">
        <v>30</v>
      </c>
      <c r="B152" s="174" t="s">
        <v>289</v>
      </c>
      <c r="C152" s="188" t="s">
        <v>290</v>
      </c>
      <c r="D152" s="175" t="s">
        <v>174</v>
      </c>
      <c r="E152" s="176">
        <v>208.96</v>
      </c>
      <c r="F152" s="177"/>
      <c r="G152" s="178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59">
        <v>2.0000000000000002E-5</v>
      </c>
      <c r="O152" s="159">
        <f>ROUND(E152*N152,2)</f>
        <v>0</v>
      </c>
      <c r="P152" s="159">
        <v>0</v>
      </c>
      <c r="Q152" s="159">
        <f>ROUND(E152*P152,2)</f>
        <v>0</v>
      </c>
      <c r="R152" s="160"/>
      <c r="S152" s="160" t="s">
        <v>134</v>
      </c>
      <c r="T152" s="160" t="s">
        <v>134</v>
      </c>
      <c r="U152" s="160">
        <v>0.46800000000000003</v>
      </c>
      <c r="V152" s="160">
        <f>ROUND(E152*U152,2)</f>
        <v>97.79</v>
      </c>
      <c r="W152" s="160"/>
      <c r="X152" s="160" t="s">
        <v>135</v>
      </c>
      <c r="Y152" s="160" t="s">
        <v>136</v>
      </c>
      <c r="Z152" s="149"/>
      <c r="AA152" s="149"/>
      <c r="AB152" s="149"/>
      <c r="AC152" s="149"/>
      <c r="AD152" s="149"/>
      <c r="AE152" s="149"/>
      <c r="AF152" s="149"/>
      <c r="AG152" s="149" t="s">
        <v>137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0.399999999999999" outlineLevel="2" x14ac:dyDescent="0.25">
      <c r="A153" s="156"/>
      <c r="B153" s="157"/>
      <c r="C153" s="189" t="s">
        <v>291</v>
      </c>
      <c r="D153" s="162"/>
      <c r="E153" s="163">
        <v>79.92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139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0.399999999999999" outlineLevel="3" x14ac:dyDescent="0.25">
      <c r="A154" s="156"/>
      <c r="B154" s="157"/>
      <c r="C154" s="189" t="s">
        <v>284</v>
      </c>
      <c r="D154" s="162"/>
      <c r="E154" s="163">
        <v>72.459999999999994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49"/>
      <c r="AA154" s="149"/>
      <c r="AB154" s="149"/>
      <c r="AC154" s="149"/>
      <c r="AD154" s="149"/>
      <c r="AE154" s="149"/>
      <c r="AF154" s="149"/>
      <c r="AG154" s="149" t="s">
        <v>139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0.399999999999999" outlineLevel="3" x14ac:dyDescent="0.25">
      <c r="A155" s="156"/>
      <c r="B155" s="157"/>
      <c r="C155" s="189" t="s">
        <v>285</v>
      </c>
      <c r="D155" s="162"/>
      <c r="E155" s="163">
        <v>33.58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139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5">
      <c r="A156" s="156"/>
      <c r="B156" s="157"/>
      <c r="C156" s="189" t="s">
        <v>286</v>
      </c>
      <c r="D156" s="162"/>
      <c r="E156" s="163">
        <v>23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139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0.399999999999999" outlineLevel="1" x14ac:dyDescent="0.25">
      <c r="A157" s="173">
        <v>31</v>
      </c>
      <c r="B157" s="174" t="s">
        <v>292</v>
      </c>
      <c r="C157" s="188" t="s">
        <v>430</v>
      </c>
      <c r="D157" s="175" t="s">
        <v>293</v>
      </c>
      <c r="E157" s="176">
        <v>4</v>
      </c>
      <c r="F157" s="177"/>
      <c r="G157" s="178">
        <f>ROUND(E157*F157,2)</f>
        <v>0</v>
      </c>
      <c r="H157" s="161"/>
      <c r="I157" s="160">
        <f>ROUND(E157*H157,2)</f>
        <v>0</v>
      </c>
      <c r="J157" s="161"/>
      <c r="K157" s="160">
        <f>ROUND(E157*J157,2)</f>
        <v>0</v>
      </c>
      <c r="L157" s="160">
        <v>21</v>
      </c>
      <c r="M157" s="160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60"/>
      <c r="S157" s="160" t="s">
        <v>203</v>
      </c>
      <c r="T157" s="160" t="s">
        <v>204</v>
      </c>
      <c r="U157" s="160">
        <v>0</v>
      </c>
      <c r="V157" s="160">
        <f>ROUND(E157*U157,2)</f>
        <v>0</v>
      </c>
      <c r="W157" s="160"/>
      <c r="X157" s="160" t="s">
        <v>135</v>
      </c>
      <c r="Y157" s="160" t="s">
        <v>136</v>
      </c>
      <c r="Z157" s="149"/>
      <c r="AA157" s="149"/>
      <c r="AB157" s="149"/>
      <c r="AC157" s="149"/>
      <c r="AD157" s="149"/>
      <c r="AE157" s="149"/>
      <c r="AF157" s="149"/>
      <c r="AG157" s="149" t="s">
        <v>137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1" outlineLevel="2" x14ac:dyDescent="0.25">
      <c r="A158" s="156"/>
      <c r="B158" s="157"/>
      <c r="C158" s="254" t="s">
        <v>294</v>
      </c>
      <c r="D158" s="255"/>
      <c r="E158" s="255"/>
      <c r="F158" s="255"/>
      <c r="G158" s="255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282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86" t="str">
        <f>C158</f>
        <v>- cena zahrnuje dodávku výplně otvoru podle specifikace v PD a to včetně kování, finální povrchové úpravy, součástí ceny je i dodávka vnitřních parapetů</v>
      </c>
      <c r="BB158" s="149"/>
      <c r="BC158" s="149"/>
      <c r="BD158" s="149"/>
      <c r="BE158" s="149"/>
      <c r="BF158" s="149"/>
      <c r="BG158" s="149"/>
      <c r="BH158" s="149"/>
    </row>
    <row r="159" spans="1:60" ht="21" outlineLevel="3" x14ac:dyDescent="0.25">
      <c r="A159" s="156"/>
      <c r="B159" s="157"/>
      <c r="C159" s="252" t="s">
        <v>295</v>
      </c>
      <c r="D159" s="253"/>
      <c r="E159" s="253"/>
      <c r="F159" s="253"/>
      <c r="G159" s="253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282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86" t="str">
        <f>C159</f>
        <v xml:space="preserve">  v ceně je zohledněn rovněž i požadavek NPÚ na profilaci rámů, křídel a klapaček oken a výroba referenčního vzorku a jeho odsouhlasení s pracovníky NPÚ Brno</v>
      </c>
      <c r="BB159" s="149"/>
      <c r="BC159" s="149"/>
      <c r="BD159" s="149"/>
      <c r="BE159" s="149"/>
      <c r="BF159" s="149"/>
      <c r="BG159" s="149"/>
      <c r="BH159" s="149"/>
    </row>
    <row r="160" spans="1:60" ht="21" outlineLevel="3" x14ac:dyDescent="0.25">
      <c r="A160" s="156"/>
      <c r="B160" s="157"/>
      <c r="C160" s="252" t="s">
        <v>296</v>
      </c>
      <c r="D160" s="253"/>
      <c r="E160" s="253"/>
      <c r="F160" s="253"/>
      <c r="G160" s="253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49"/>
      <c r="AA160" s="149"/>
      <c r="AB160" s="149"/>
      <c r="AC160" s="149"/>
      <c r="AD160" s="149"/>
      <c r="AE160" s="149"/>
      <c r="AF160" s="149"/>
      <c r="AG160" s="149" t="s">
        <v>282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86" t="str">
        <f>C160</f>
        <v>- součástí ceny je rovněž doplňkové příslušenství dle specifikace v PD (sítě proti hmyzu, větrací mřížky apod.) a to včetně jejich montáže</v>
      </c>
      <c r="BB160" s="149"/>
      <c r="BC160" s="149"/>
      <c r="BD160" s="149"/>
      <c r="BE160" s="149"/>
      <c r="BF160" s="149"/>
      <c r="BG160" s="149"/>
      <c r="BH160" s="149"/>
    </row>
    <row r="161" spans="1:60" ht="21" outlineLevel="3" x14ac:dyDescent="0.25">
      <c r="A161" s="156"/>
      <c r="B161" s="157"/>
      <c r="C161" s="252" t="s">
        <v>297</v>
      </c>
      <c r="D161" s="253"/>
      <c r="E161" s="253"/>
      <c r="F161" s="253"/>
      <c r="G161" s="253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282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86" t="str">
        <f>C161</f>
        <v>- práce nezahrnují demontáž původních oken, montáž nových výplní s vnitřními parapety a zednické zapravení, tyto jsou řešeny v rámci samostatných položek rozpočtu</v>
      </c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5">
      <c r="A162" s="156"/>
      <c r="B162" s="157"/>
      <c r="C162" s="189" t="s">
        <v>298</v>
      </c>
      <c r="D162" s="162"/>
      <c r="E162" s="163">
        <v>4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139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0.399999999999999" outlineLevel="1" x14ac:dyDescent="0.25">
      <c r="A163" s="173">
        <v>32</v>
      </c>
      <c r="B163" s="174" t="s">
        <v>299</v>
      </c>
      <c r="C163" s="188" t="s">
        <v>300</v>
      </c>
      <c r="D163" s="175" t="s">
        <v>293</v>
      </c>
      <c r="E163" s="176">
        <v>8</v>
      </c>
      <c r="F163" s="177"/>
      <c r="G163" s="178">
        <f>ROUND(E163*F163,2)</f>
        <v>0</v>
      </c>
      <c r="H163" s="161"/>
      <c r="I163" s="160">
        <f>ROUND(E163*H163,2)</f>
        <v>0</v>
      </c>
      <c r="J163" s="161"/>
      <c r="K163" s="160">
        <f>ROUND(E163*J163,2)</f>
        <v>0</v>
      </c>
      <c r="L163" s="160">
        <v>21</v>
      </c>
      <c r="M163" s="160">
        <f>G163*(1+L163/100)</f>
        <v>0</v>
      </c>
      <c r="N163" s="159">
        <v>0</v>
      </c>
      <c r="O163" s="159">
        <f>ROUND(E163*N163,2)</f>
        <v>0</v>
      </c>
      <c r="P163" s="159">
        <v>0</v>
      </c>
      <c r="Q163" s="159">
        <f>ROUND(E163*P163,2)</f>
        <v>0</v>
      </c>
      <c r="R163" s="160"/>
      <c r="S163" s="160" t="s">
        <v>203</v>
      </c>
      <c r="T163" s="160" t="s">
        <v>204</v>
      </c>
      <c r="U163" s="160">
        <v>0</v>
      </c>
      <c r="V163" s="160">
        <f>ROUND(E163*U163,2)</f>
        <v>0</v>
      </c>
      <c r="W163" s="160"/>
      <c r="X163" s="160" t="s">
        <v>135</v>
      </c>
      <c r="Y163" s="160" t="s">
        <v>136</v>
      </c>
      <c r="Z163" s="149"/>
      <c r="AA163" s="149"/>
      <c r="AB163" s="149"/>
      <c r="AC163" s="149"/>
      <c r="AD163" s="149"/>
      <c r="AE163" s="149"/>
      <c r="AF163" s="149"/>
      <c r="AG163" s="149" t="s">
        <v>137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1" outlineLevel="2" x14ac:dyDescent="0.25">
      <c r="A164" s="156"/>
      <c r="B164" s="157"/>
      <c r="C164" s="254" t="s">
        <v>294</v>
      </c>
      <c r="D164" s="255"/>
      <c r="E164" s="255"/>
      <c r="F164" s="255"/>
      <c r="G164" s="255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282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86" t="str">
        <f>C164</f>
        <v>- cena zahrnuje dodávku výplně otvoru podle specifikace v PD a to včetně kování, finální povrchové úpravy, součástí ceny je i dodávka vnitřních parapetů</v>
      </c>
      <c r="BB164" s="149"/>
      <c r="BC164" s="149"/>
      <c r="BD164" s="149"/>
      <c r="BE164" s="149"/>
      <c r="BF164" s="149"/>
      <c r="BG164" s="149"/>
      <c r="BH164" s="149"/>
    </row>
    <row r="165" spans="1:60" ht="21" outlineLevel="3" x14ac:dyDescent="0.25">
      <c r="A165" s="156"/>
      <c r="B165" s="157"/>
      <c r="C165" s="252" t="s">
        <v>295</v>
      </c>
      <c r="D165" s="253"/>
      <c r="E165" s="253"/>
      <c r="F165" s="253"/>
      <c r="G165" s="253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282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86" t="str">
        <f>C165</f>
        <v xml:space="preserve">  v ceně je zohledněn rovněž i požadavek NPÚ na profilaci rámů, křídel a klapaček oken a výroba referenčního vzorku a jeho odsouhlasení s pracovníky NPÚ Brno</v>
      </c>
      <c r="BB165" s="149"/>
      <c r="BC165" s="149"/>
      <c r="BD165" s="149"/>
      <c r="BE165" s="149"/>
      <c r="BF165" s="149"/>
      <c r="BG165" s="149"/>
      <c r="BH165" s="149"/>
    </row>
    <row r="166" spans="1:60" ht="21" outlineLevel="3" x14ac:dyDescent="0.25">
      <c r="A166" s="156"/>
      <c r="B166" s="157"/>
      <c r="C166" s="252" t="s">
        <v>296</v>
      </c>
      <c r="D166" s="253"/>
      <c r="E166" s="253"/>
      <c r="F166" s="253"/>
      <c r="G166" s="253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282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86" t="str">
        <f>C166</f>
        <v>- součástí ceny je rovněž doplňkové příslušenství dle specifikace v PD (sítě proti hmyzu, větrací mřížky apod.) a to včetně jejich montáže</v>
      </c>
      <c r="BB166" s="149"/>
      <c r="BC166" s="149"/>
      <c r="BD166" s="149"/>
      <c r="BE166" s="149"/>
      <c r="BF166" s="149"/>
      <c r="BG166" s="149"/>
      <c r="BH166" s="149"/>
    </row>
    <row r="167" spans="1:60" ht="21" outlineLevel="3" x14ac:dyDescent="0.25">
      <c r="A167" s="156"/>
      <c r="B167" s="157"/>
      <c r="C167" s="252" t="s">
        <v>297</v>
      </c>
      <c r="D167" s="253"/>
      <c r="E167" s="253"/>
      <c r="F167" s="253"/>
      <c r="G167" s="253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282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86" t="str">
        <f>C167</f>
        <v>- práce nezahrnují demontáž původních oken, montáž nových výplní s vnitřními parapety a zednické zapravení, tyto jsou řešeny v rámci samostatných položek rozpočtu</v>
      </c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5">
      <c r="A168" s="156"/>
      <c r="B168" s="157"/>
      <c r="C168" s="189" t="s">
        <v>301</v>
      </c>
      <c r="D168" s="162"/>
      <c r="E168" s="163">
        <v>8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139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0.399999999999999" outlineLevel="1" x14ac:dyDescent="0.25">
      <c r="A169" s="173">
        <v>33</v>
      </c>
      <c r="B169" s="174" t="s">
        <v>302</v>
      </c>
      <c r="C169" s="188" t="s">
        <v>431</v>
      </c>
      <c r="D169" s="175" t="s">
        <v>293</v>
      </c>
      <c r="E169" s="176">
        <v>3</v>
      </c>
      <c r="F169" s="177"/>
      <c r="G169" s="178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60"/>
      <c r="S169" s="160" t="s">
        <v>203</v>
      </c>
      <c r="T169" s="160" t="s">
        <v>204</v>
      </c>
      <c r="U169" s="160">
        <v>0</v>
      </c>
      <c r="V169" s="160">
        <f>ROUND(E169*U169,2)</f>
        <v>0</v>
      </c>
      <c r="W169" s="160"/>
      <c r="X169" s="160" t="s">
        <v>135</v>
      </c>
      <c r="Y169" s="160" t="s">
        <v>136</v>
      </c>
      <c r="Z169" s="149"/>
      <c r="AA169" s="149"/>
      <c r="AB169" s="149"/>
      <c r="AC169" s="149"/>
      <c r="AD169" s="149"/>
      <c r="AE169" s="149"/>
      <c r="AF169" s="149"/>
      <c r="AG169" s="149" t="s">
        <v>137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1" outlineLevel="2" x14ac:dyDescent="0.25">
      <c r="A170" s="156"/>
      <c r="B170" s="157"/>
      <c r="C170" s="254" t="s">
        <v>294</v>
      </c>
      <c r="D170" s="255"/>
      <c r="E170" s="255"/>
      <c r="F170" s="255"/>
      <c r="G170" s="255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49"/>
      <c r="AA170" s="149"/>
      <c r="AB170" s="149"/>
      <c r="AC170" s="149"/>
      <c r="AD170" s="149"/>
      <c r="AE170" s="149"/>
      <c r="AF170" s="149"/>
      <c r="AG170" s="149" t="s">
        <v>282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86" t="str">
        <f>C170</f>
        <v>- cena zahrnuje dodávku výplně otvoru podle specifikace v PD a to včetně kování, finální povrchové úpravy, součástí ceny je i dodávka vnitřních parapetů</v>
      </c>
      <c r="BB170" s="149"/>
      <c r="BC170" s="149"/>
      <c r="BD170" s="149"/>
      <c r="BE170" s="149"/>
      <c r="BF170" s="149"/>
      <c r="BG170" s="149"/>
      <c r="BH170" s="149"/>
    </row>
    <row r="171" spans="1:60" ht="21" outlineLevel="3" x14ac:dyDescent="0.25">
      <c r="A171" s="156"/>
      <c r="B171" s="157"/>
      <c r="C171" s="252" t="s">
        <v>295</v>
      </c>
      <c r="D171" s="253"/>
      <c r="E171" s="253"/>
      <c r="F171" s="253"/>
      <c r="G171" s="253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282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86" t="str">
        <f>C171</f>
        <v xml:space="preserve">  v ceně je zohledněn rovněž i požadavek NPÚ na profilaci rámů, křídel a klapaček oken a výroba referenčního vzorku a jeho odsouhlasení s pracovníky NPÚ Brno</v>
      </c>
      <c r="BB171" s="149"/>
      <c r="BC171" s="149"/>
      <c r="BD171" s="149"/>
      <c r="BE171" s="149"/>
      <c r="BF171" s="149"/>
      <c r="BG171" s="149"/>
      <c r="BH171" s="149"/>
    </row>
    <row r="172" spans="1:60" ht="21" outlineLevel="3" x14ac:dyDescent="0.25">
      <c r="A172" s="156"/>
      <c r="B172" s="157"/>
      <c r="C172" s="252" t="s">
        <v>296</v>
      </c>
      <c r="D172" s="253"/>
      <c r="E172" s="253"/>
      <c r="F172" s="253"/>
      <c r="G172" s="253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282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86" t="str">
        <f>C172</f>
        <v>- součástí ceny je rovněž doplňkové příslušenství dle specifikace v PD (sítě proti hmyzu, větrací mřížky apod.) a to včetně jejich montáže</v>
      </c>
      <c r="BB172" s="149"/>
      <c r="BC172" s="149"/>
      <c r="BD172" s="149"/>
      <c r="BE172" s="149"/>
      <c r="BF172" s="149"/>
      <c r="BG172" s="149"/>
      <c r="BH172" s="149"/>
    </row>
    <row r="173" spans="1:60" ht="21" outlineLevel="3" x14ac:dyDescent="0.25">
      <c r="A173" s="156"/>
      <c r="B173" s="157"/>
      <c r="C173" s="252" t="s">
        <v>297</v>
      </c>
      <c r="D173" s="253"/>
      <c r="E173" s="253"/>
      <c r="F173" s="253"/>
      <c r="G173" s="253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282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86" t="str">
        <f>C173</f>
        <v>- práce nezahrnují demontáž původních oken, montáž nových výplní s vnitřními parapety a zednické zapravení, tyto jsou řešeny v rámci samostatných položek rozpočtu</v>
      </c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5">
      <c r="A174" s="156"/>
      <c r="B174" s="157"/>
      <c r="C174" s="189" t="s">
        <v>303</v>
      </c>
      <c r="D174" s="162"/>
      <c r="E174" s="163">
        <v>3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139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0.399999999999999" outlineLevel="1" x14ac:dyDescent="0.25">
      <c r="A175" s="173">
        <v>34</v>
      </c>
      <c r="B175" s="174" t="s">
        <v>304</v>
      </c>
      <c r="C175" s="188" t="s">
        <v>432</v>
      </c>
      <c r="D175" s="175" t="s">
        <v>293</v>
      </c>
      <c r="E175" s="176">
        <v>2</v>
      </c>
      <c r="F175" s="177"/>
      <c r="G175" s="178">
        <f>ROUND(E175*F175,2)</f>
        <v>0</v>
      </c>
      <c r="H175" s="161"/>
      <c r="I175" s="160">
        <f>ROUND(E175*H175,2)</f>
        <v>0</v>
      </c>
      <c r="J175" s="161"/>
      <c r="K175" s="160">
        <f>ROUND(E175*J175,2)</f>
        <v>0</v>
      </c>
      <c r="L175" s="160">
        <v>21</v>
      </c>
      <c r="M175" s="160">
        <f>G175*(1+L175/100)</f>
        <v>0</v>
      </c>
      <c r="N175" s="159">
        <v>0</v>
      </c>
      <c r="O175" s="159">
        <f>ROUND(E175*N175,2)</f>
        <v>0</v>
      </c>
      <c r="P175" s="159">
        <v>0</v>
      </c>
      <c r="Q175" s="159">
        <f>ROUND(E175*P175,2)</f>
        <v>0</v>
      </c>
      <c r="R175" s="160"/>
      <c r="S175" s="160" t="s">
        <v>203</v>
      </c>
      <c r="T175" s="160" t="s">
        <v>204</v>
      </c>
      <c r="U175" s="160">
        <v>0</v>
      </c>
      <c r="V175" s="160">
        <f>ROUND(E175*U175,2)</f>
        <v>0</v>
      </c>
      <c r="W175" s="160"/>
      <c r="X175" s="160" t="s">
        <v>135</v>
      </c>
      <c r="Y175" s="160" t="s">
        <v>136</v>
      </c>
      <c r="Z175" s="149"/>
      <c r="AA175" s="149"/>
      <c r="AB175" s="149"/>
      <c r="AC175" s="149"/>
      <c r="AD175" s="149"/>
      <c r="AE175" s="149"/>
      <c r="AF175" s="149"/>
      <c r="AG175" s="149" t="s">
        <v>137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1" outlineLevel="2" x14ac:dyDescent="0.25">
      <c r="A176" s="156"/>
      <c r="B176" s="157"/>
      <c r="C176" s="254" t="s">
        <v>294</v>
      </c>
      <c r="D176" s="255"/>
      <c r="E176" s="255"/>
      <c r="F176" s="255"/>
      <c r="G176" s="255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49"/>
      <c r="AA176" s="149"/>
      <c r="AB176" s="149"/>
      <c r="AC176" s="149"/>
      <c r="AD176" s="149"/>
      <c r="AE176" s="149"/>
      <c r="AF176" s="149"/>
      <c r="AG176" s="149" t="s">
        <v>282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86" t="str">
        <f>C176</f>
        <v>- cena zahrnuje dodávku výplně otvoru podle specifikace v PD a to včetně kování, finální povrchové úpravy, součástí ceny je i dodávka vnitřních parapetů</v>
      </c>
      <c r="BB176" s="149"/>
      <c r="BC176" s="149"/>
      <c r="BD176" s="149"/>
      <c r="BE176" s="149"/>
      <c r="BF176" s="149"/>
      <c r="BG176" s="149"/>
      <c r="BH176" s="149"/>
    </row>
    <row r="177" spans="1:60" ht="21" outlineLevel="3" x14ac:dyDescent="0.25">
      <c r="A177" s="156"/>
      <c r="B177" s="157"/>
      <c r="C177" s="252" t="s">
        <v>295</v>
      </c>
      <c r="D177" s="253"/>
      <c r="E177" s="253"/>
      <c r="F177" s="253"/>
      <c r="G177" s="253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282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86" t="str">
        <f>C177</f>
        <v xml:space="preserve">  v ceně je zohledněn rovněž i požadavek NPÚ na profilaci rámů, křídel a klapaček oken a výroba referenčního vzorku a jeho odsouhlasení s pracovníky NPÚ Brno</v>
      </c>
      <c r="BB177" s="149"/>
      <c r="BC177" s="149"/>
      <c r="BD177" s="149"/>
      <c r="BE177" s="149"/>
      <c r="BF177" s="149"/>
      <c r="BG177" s="149"/>
      <c r="BH177" s="149"/>
    </row>
    <row r="178" spans="1:60" ht="21" outlineLevel="3" x14ac:dyDescent="0.25">
      <c r="A178" s="156"/>
      <c r="B178" s="157"/>
      <c r="C178" s="252" t="s">
        <v>296</v>
      </c>
      <c r="D178" s="253"/>
      <c r="E178" s="253"/>
      <c r="F178" s="253"/>
      <c r="G178" s="253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282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86" t="str">
        <f>C178</f>
        <v>- součástí ceny je rovněž doplňkové příslušenství dle specifikace v PD (sítě proti hmyzu, větrací mřížky apod.) a to včetně jejich montáže</v>
      </c>
      <c r="BB178" s="149"/>
      <c r="BC178" s="149"/>
      <c r="BD178" s="149"/>
      <c r="BE178" s="149"/>
      <c r="BF178" s="149"/>
      <c r="BG178" s="149"/>
      <c r="BH178" s="149"/>
    </row>
    <row r="179" spans="1:60" ht="21" outlineLevel="3" x14ac:dyDescent="0.25">
      <c r="A179" s="156"/>
      <c r="B179" s="157"/>
      <c r="C179" s="252" t="s">
        <v>297</v>
      </c>
      <c r="D179" s="253"/>
      <c r="E179" s="253"/>
      <c r="F179" s="253"/>
      <c r="G179" s="253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282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86" t="str">
        <f>C179</f>
        <v>- práce nezahrnují demontáž původních oken, montáž nových výplní s vnitřními parapety a zednické zapravení, tyto jsou řešeny v rámci samostatných položek rozpočtu</v>
      </c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5">
      <c r="A180" s="156"/>
      <c r="B180" s="157"/>
      <c r="C180" s="189" t="s">
        <v>305</v>
      </c>
      <c r="D180" s="162"/>
      <c r="E180" s="163">
        <v>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139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0.399999999999999" outlineLevel="1" x14ac:dyDescent="0.25">
      <c r="A181" s="173">
        <v>35</v>
      </c>
      <c r="B181" s="174" t="s">
        <v>306</v>
      </c>
      <c r="C181" s="188" t="s">
        <v>433</v>
      </c>
      <c r="D181" s="175" t="s">
        <v>293</v>
      </c>
      <c r="E181" s="176">
        <v>2</v>
      </c>
      <c r="F181" s="177"/>
      <c r="G181" s="178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0</v>
      </c>
      <c r="O181" s="159">
        <f>ROUND(E181*N181,2)</f>
        <v>0</v>
      </c>
      <c r="P181" s="159">
        <v>0</v>
      </c>
      <c r="Q181" s="159">
        <f>ROUND(E181*P181,2)</f>
        <v>0</v>
      </c>
      <c r="R181" s="160"/>
      <c r="S181" s="160" t="s">
        <v>203</v>
      </c>
      <c r="T181" s="160" t="s">
        <v>204</v>
      </c>
      <c r="U181" s="160">
        <v>0</v>
      </c>
      <c r="V181" s="160">
        <f>ROUND(E181*U181,2)</f>
        <v>0</v>
      </c>
      <c r="W181" s="160"/>
      <c r="X181" s="160" t="s">
        <v>135</v>
      </c>
      <c r="Y181" s="160" t="s">
        <v>136</v>
      </c>
      <c r="Z181" s="149"/>
      <c r="AA181" s="149"/>
      <c r="AB181" s="149"/>
      <c r="AC181" s="149"/>
      <c r="AD181" s="149"/>
      <c r="AE181" s="149"/>
      <c r="AF181" s="149"/>
      <c r="AG181" s="149" t="s">
        <v>137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1" outlineLevel="2" x14ac:dyDescent="0.25">
      <c r="A182" s="156"/>
      <c r="B182" s="157"/>
      <c r="C182" s="254" t="s">
        <v>294</v>
      </c>
      <c r="D182" s="255"/>
      <c r="E182" s="255"/>
      <c r="F182" s="255"/>
      <c r="G182" s="255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282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86" t="str">
        <f>C182</f>
        <v>- cena zahrnuje dodávku výplně otvoru podle specifikace v PD a to včetně kování, finální povrchové úpravy, součástí ceny je i dodávka vnitřních parapetů</v>
      </c>
      <c r="BB182" s="149"/>
      <c r="BC182" s="149"/>
      <c r="BD182" s="149"/>
      <c r="BE182" s="149"/>
      <c r="BF182" s="149"/>
      <c r="BG182" s="149"/>
      <c r="BH182" s="149"/>
    </row>
    <row r="183" spans="1:60" ht="21" outlineLevel="3" x14ac:dyDescent="0.25">
      <c r="A183" s="156"/>
      <c r="B183" s="157"/>
      <c r="C183" s="252" t="s">
        <v>295</v>
      </c>
      <c r="D183" s="253"/>
      <c r="E183" s="253"/>
      <c r="F183" s="253"/>
      <c r="G183" s="253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49"/>
      <c r="AA183" s="149"/>
      <c r="AB183" s="149"/>
      <c r="AC183" s="149"/>
      <c r="AD183" s="149"/>
      <c r="AE183" s="149"/>
      <c r="AF183" s="149"/>
      <c r="AG183" s="149" t="s">
        <v>282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86" t="str">
        <f>C183</f>
        <v xml:space="preserve">  v ceně je zohledněn rovněž i požadavek NPÚ na profilaci rámů, křídel a klapaček oken a výroba referenčního vzorku a jeho odsouhlasení s pracovníky NPÚ Brno</v>
      </c>
      <c r="BB183" s="149"/>
      <c r="BC183" s="149"/>
      <c r="BD183" s="149"/>
      <c r="BE183" s="149"/>
      <c r="BF183" s="149"/>
      <c r="BG183" s="149"/>
      <c r="BH183" s="149"/>
    </row>
    <row r="184" spans="1:60" ht="21" outlineLevel="3" x14ac:dyDescent="0.25">
      <c r="A184" s="156"/>
      <c r="B184" s="157"/>
      <c r="C184" s="252" t="s">
        <v>296</v>
      </c>
      <c r="D184" s="253"/>
      <c r="E184" s="253"/>
      <c r="F184" s="253"/>
      <c r="G184" s="253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282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86" t="str">
        <f>C184</f>
        <v>- součástí ceny je rovněž doplňkové příslušenství dle specifikace v PD (sítě proti hmyzu, větrací mřížky apod.) a to včetně jejich montáže</v>
      </c>
      <c r="BB184" s="149"/>
      <c r="BC184" s="149"/>
      <c r="BD184" s="149"/>
      <c r="BE184" s="149"/>
      <c r="BF184" s="149"/>
      <c r="BG184" s="149"/>
      <c r="BH184" s="149"/>
    </row>
    <row r="185" spans="1:60" ht="21" outlineLevel="3" x14ac:dyDescent="0.25">
      <c r="A185" s="156"/>
      <c r="B185" s="157"/>
      <c r="C185" s="252" t="s">
        <v>297</v>
      </c>
      <c r="D185" s="253"/>
      <c r="E185" s="253"/>
      <c r="F185" s="253"/>
      <c r="G185" s="253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282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86" t="str">
        <f>C185</f>
        <v>- práce nezahrnují demontáž původních oken, montáž nových výplní s vnitřními parapety a zednické zapravení, tyto jsou řešeny v rámci samostatných položek rozpočtu</v>
      </c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5">
      <c r="A186" s="156"/>
      <c r="B186" s="157"/>
      <c r="C186" s="189" t="s">
        <v>307</v>
      </c>
      <c r="D186" s="162"/>
      <c r="E186" s="163">
        <v>2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139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0.399999999999999" outlineLevel="1" x14ac:dyDescent="0.25">
      <c r="A187" s="173">
        <v>36</v>
      </c>
      <c r="B187" s="174" t="s">
        <v>308</v>
      </c>
      <c r="C187" s="188" t="s">
        <v>434</v>
      </c>
      <c r="D187" s="175" t="s">
        <v>293</v>
      </c>
      <c r="E187" s="176">
        <v>1</v>
      </c>
      <c r="F187" s="177"/>
      <c r="G187" s="178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59">
        <v>0</v>
      </c>
      <c r="O187" s="159">
        <f>ROUND(E187*N187,2)</f>
        <v>0</v>
      </c>
      <c r="P187" s="159">
        <v>0</v>
      </c>
      <c r="Q187" s="159">
        <f>ROUND(E187*P187,2)</f>
        <v>0</v>
      </c>
      <c r="R187" s="160"/>
      <c r="S187" s="160" t="s">
        <v>203</v>
      </c>
      <c r="T187" s="160" t="s">
        <v>204</v>
      </c>
      <c r="U187" s="160">
        <v>0</v>
      </c>
      <c r="V187" s="160">
        <f>ROUND(E187*U187,2)</f>
        <v>0</v>
      </c>
      <c r="W187" s="160"/>
      <c r="X187" s="160" t="s">
        <v>135</v>
      </c>
      <c r="Y187" s="160" t="s">
        <v>136</v>
      </c>
      <c r="Z187" s="149"/>
      <c r="AA187" s="149"/>
      <c r="AB187" s="149"/>
      <c r="AC187" s="149"/>
      <c r="AD187" s="149"/>
      <c r="AE187" s="149"/>
      <c r="AF187" s="149"/>
      <c r="AG187" s="149" t="s">
        <v>137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1" outlineLevel="2" x14ac:dyDescent="0.25">
      <c r="A188" s="156"/>
      <c r="B188" s="157"/>
      <c r="C188" s="254" t="s">
        <v>294</v>
      </c>
      <c r="D188" s="255"/>
      <c r="E188" s="255"/>
      <c r="F188" s="255"/>
      <c r="G188" s="255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49"/>
      <c r="AA188" s="149"/>
      <c r="AB188" s="149"/>
      <c r="AC188" s="149"/>
      <c r="AD188" s="149"/>
      <c r="AE188" s="149"/>
      <c r="AF188" s="149"/>
      <c r="AG188" s="149" t="s">
        <v>282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86" t="str">
        <f>C188</f>
        <v>- cena zahrnuje dodávku výplně otvoru podle specifikace v PD a to včetně kování, finální povrchové úpravy, součástí ceny je i dodávka vnitřních parapetů</v>
      </c>
      <c r="BB188" s="149"/>
      <c r="BC188" s="149"/>
      <c r="BD188" s="149"/>
      <c r="BE188" s="149"/>
      <c r="BF188" s="149"/>
      <c r="BG188" s="149"/>
      <c r="BH188" s="149"/>
    </row>
    <row r="189" spans="1:60" ht="21" outlineLevel="3" x14ac:dyDescent="0.25">
      <c r="A189" s="156"/>
      <c r="B189" s="157"/>
      <c r="C189" s="252" t="s">
        <v>295</v>
      </c>
      <c r="D189" s="253"/>
      <c r="E189" s="253"/>
      <c r="F189" s="253"/>
      <c r="G189" s="253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49"/>
      <c r="AA189" s="149"/>
      <c r="AB189" s="149"/>
      <c r="AC189" s="149"/>
      <c r="AD189" s="149"/>
      <c r="AE189" s="149"/>
      <c r="AF189" s="149"/>
      <c r="AG189" s="149" t="s">
        <v>282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86" t="str">
        <f>C189</f>
        <v xml:space="preserve">  v ceně je zohledněn rovněž i požadavek NPÚ na profilaci rámů, křídel a klapaček oken a výroba referenčního vzorku a jeho odsouhlasení s pracovníky NPÚ Brno</v>
      </c>
      <c r="BB189" s="149"/>
      <c r="BC189" s="149"/>
      <c r="BD189" s="149"/>
      <c r="BE189" s="149"/>
      <c r="BF189" s="149"/>
      <c r="BG189" s="149"/>
      <c r="BH189" s="149"/>
    </row>
    <row r="190" spans="1:60" ht="21" outlineLevel="3" x14ac:dyDescent="0.25">
      <c r="A190" s="156"/>
      <c r="B190" s="157"/>
      <c r="C190" s="252" t="s">
        <v>296</v>
      </c>
      <c r="D190" s="253"/>
      <c r="E190" s="253"/>
      <c r="F190" s="253"/>
      <c r="G190" s="253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49"/>
      <c r="AA190" s="149"/>
      <c r="AB190" s="149"/>
      <c r="AC190" s="149"/>
      <c r="AD190" s="149"/>
      <c r="AE190" s="149"/>
      <c r="AF190" s="149"/>
      <c r="AG190" s="149" t="s">
        <v>282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86" t="str">
        <f>C190</f>
        <v>- součástí ceny je rovněž doplňkové příslušenství dle specifikace v PD (sítě proti hmyzu, větrací mřížky apod.) a to včetně jejich montáže</v>
      </c>
      <c r="BB190" s="149"/>
      <c r="BC190" s="149"/>
      <c r="BD190" s="149"/>
      <c r="BE190" s="149"/>
      <c r="BF190" s="149"/>
      <c r="BG190" s="149"/>
      <c r="BH190" s="149"/>
    </row>
    <row r="191" spans="1:60" ht="21" outlineLevel="3" x14ac:dyDescent="0.25">
      <c r="A191" s="156"/>
      <c r="B191" s="157"/>
      <c r="C191" s="252" t="s">
        <v>297</v>
      </c>
      <c r="D191" s="253"/>
      <c r="E191" s="253"/>
      <c r="F191" s="253"/>
      <c r="G191" s="253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282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86" t="str">
        <f>C191</f>
        <v>- práce nezahrnují demontáž původních oken, montáž nových výplní s vnitřními parapety a zednické zapravení, tyto jsou řešeny v rámci samostatných položek rozpočtu</v>
      </c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5">
      <c r="A192" s="156"/>
      <c r="B192" s="157"/>
      <c r="C192" s="189" t="s">
        <v>309</v>
      </c>
      <c r="D192" s="162"/>
      <c r="E192" s="163">
        <v>1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139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0.399999999999999" outlineLevel="1" x14ac:dyDescent="0.25">
      <c r="A193" s="173">
        <v>37</v>
      </c>
      <c r="B193" s="174" t="s">
        <v>310</v>
      </c>
      <c r="C193" s="188" t="s">
        <v>435</v>
      </c>
      <c r="D193" s="175" t="s">
        <v>293</v>
      </c>
      <c r="E193" s="176">
        <v>2</v>
      </c>
      <c r="F193" s="177"/>
      <c r="G193" s="178">
        <f>ROUND(E193*F193,2)</f>
        <v>0</v>
      </c>
      <c r="H193" s="161"/>
      <c r="I193" s="160">
        <f>ROUND(E193*H193,2)</f>
        <v>0</v>
      </c>
      <c r="J193" s="161"/>
      <c r="K193" s="160">
        <f>ROUND(E193*J193,2)</f>
        <v>0</v>
      </c>
      <c r="L193" s="160">
        <v>21</v>
      </c>
      <c r="M193" s="160">
        <f>G193*(1+L193/100)</f>
        <v>0</v>
      </c>
      <c r="N193" s="159">
        <v>0</v>
      </c>
      <c r="O193" s="159">
        <f>ROUND(E193*N193,2)</f>
        <v>0</v>
      </c>
      <c r="P193" s="159">
        <v>0</v>
      </c>
      <c r="Q193" s="159">
        <f>ROUND(E193*P193,2)</f>
        <v>0</v>
      </c>
      <c r="R193" s="160"/>
      <c r="S193" s="160" t="s">
        <v>203</v>
      </c>
      <c r="T193" s="160" t="s">
        <v>204</v>
      </c>
      <c r="U193" s="160">
        <v>0</v>
      </c>
      <c r="V193" s="160">
        <f>ROUND(E193*U193,2)</f>
        <v>0</v>
      </c>
      <c r="W193" s="160"/>
      <c r="X193" s="160" t="s">
        <v>135</v>
      </c>
      <c r="Y193" s="160" t="s">
        <v>136</v>
      </c>
      <c r="Z193" s="149"/>
      <c r="AA193" s="149"/>
      <c r="AB193" s="149"/>
      <c r="AC193" s="149"/>
      <c r="AD193" s="149"/>
      <c r="AE193" s="149"/>
      <c r="AF193" s="149"/>
      <c r="AG193" s="149" t="s">
        <v>137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1" outlineLevel="2" x14ac:dyDescent="0.25">
      <c r="A194" s="156"/>
      <c r="B194" s="157"/>
      <c r="C194" s="254" t="s">
        <v>294</v>
      </c>
      <c r="D194" s="255"/>
      <c r="E194" s="255"/>
      <c r="F194" s="255"/>
      <c r="G194" s="255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49"/>
      <c r="AA194" s="149"/>
      <c r="AB194" s="149"/>
      <c r="AC194" s="149"/>
      <c r="AD194" s="149"/>
      <c r="AE194" s="149"/>
      <c r="AF194" s="149"/>
      <c r="AG194" s="149" t="s">
        <v>282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86" t="str">
        <f>C194</f>
        <v>- cena zahrnuje dodávku výplně otvoru podle specifikace v PD a to včetně kování, finální povrchové úpravy, součástí ceny je i dodávka vnitřních parapetů</v>
      </c>
      <c r="BB194" s="149"/>
      <c r="BC194" s="149"/>
      <c r="BD194" s="149"/>
      <c r="BE194" s="149"/>
      <c r="BF194" s="149"/>
      <c r="BG194" s="149"/>
      <c r="BH194" s="149"/>
    </row>
    <row r="195" spans="1:60" ht="21" outlineLevel="3" x14ac:dyDescent="0.25">
      <c r="A195" s="156"/>
      <c r="B195" s="157"/>
      <c r="C195" s="252" t="s">
        <v>295</v>
      </c>
      <c r="D195" s="253"/>
      <c r="E195" s="253"/>
      <c r="F195" s="253"/>
      <c r="G195" s="253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282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86" t="str">
        <f>C195</f>
        <v xml:space="preserve">  v ceně je zohledněn rovněž i požadavek NPÚ na profilaci rámů, křídel a klapaček oken a výroba referenčního vzorku a jeho odsouhlasení s pracovníky NPÚ Brno</v>
      </c>
      <c r="BB195" s="149"/>
      <c r="BC195" s="149"/>
      <c r="BD195" s="149"/>
      <c r="BE195" s="149"/>
      <c r="BF195" s="149"/>
      <c r="BG195" s="149"/>
      <c r="BH195" s="149"/>
    </row>
    <row r="196" spans="1:60" ht="21" outlineLevel="3" x14ac:dyDescent="0.25">
      <c r="A196" s="156"/>
      <c r="B196" s="157"/>
      <c r="C196" s="252" t="s">
        <v>296</v>
      </c>
      <c r="D196" s="253"/>
      <c r="E196" s="253"/>
      <c r="F196" s="253"/>
      <c r="G196" s="253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282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86" t="str">
        <f>C196</f>
        <v>- součástí ceny je rovněž doplňkové příslušenství dle specifikace v PD (sítě proti hmyzu, větrací mřížky apod.) a to včetně jejich montáže</v>
      </c>
      <c r="BB196" s="149"/>
      <c r="BC196" s="149"/>
      <c r="BD196" s="149"/>
      <c r="BE196" s="149"/>
      <c r="BF196" s="149"/>
      <c r="BG196" s="149"/>
      <c r="BH196" s="149"/>
    </row>
    <row r="197" spans="1:60" ht="21" outlineLevel="3" x14ac:dyDescent="0.25">
      <c r="A197" s="156"/>
      <c r="B197" s="157"/>
      <c r="C197" s="252" t="s">
        <v>297</v>
      </c>
      <c r="D197" s="253"/>
      <c r="E197" s="253"/>
      <c r="F197" s="253"/>
      <c r="G197" s="253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282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86" t="str">
        <f>C197</f>
        <v>- práce nezahrnují demontáž původních oken, montáž nových výplní s vnitřními parapety a zednické zapravení, tyto jsou řešeny v rámci samostatných položek rozpočtu</v>
      </c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5">
      <c r="A198" s="156"/>
      <c r="B198" s="157"/>
      <c r="C198" s="189" t="s">
        <v>311</v>
      </c>
      <c r="D198" s="162"/>
      <c r="E198" s="163">
        <v>2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139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0.399999999999999" outlineLevel="1" x14ac:dyDescent="0.25">
      <c r="A199" s="173">
        <v>38</v>
      </c>
      <c r="B199" s="174" t="s">
        <v>312</v>
      </c>
      <c r="C199" s="188" t="s">
        <v>436</v>
      </c>
      <c r="D199" s="175" t="s">
        <v>293</v>
      </c>
      <c r="E199" s="176">
        <v>2</v>
      </c>
      <c r="F199" s="177"/>
      <c r="G199" s="178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59">
        <v>0</v>
      </c>
      <c r="O199" s="159">
        <f>ROUND(E199*N199,2)</f>
        <v>0</v>
      </c>
      <c r="P199" s="159">
        <v>0</v>
      </c>
      <c r="Q199" s="159">
        <f>ROUND(E199*P199,2)</f>
        <v>0</v>
      </c>
      <c r="R199" s="160"/>
      <c r="S199" s="160" t="s">
        <v>203</v>
      </c>
      <c r="T199" s="160" t="s">
        <v>204</v>
      </c>
      <c r="U199" s="160">
        <v>0</v>
      </c>
      <c r="V199" s="160">
        <f>ROUND(E199*U199,2)</f>
        <v>0</v>
      </c>
      <c r="W199" s="160"/>
      <c r="X199" s="160" t="s">
        <v>135</v>
      </c>
      <c r="Y199" s="160" t="s">
        <v>136</v>
      </c>
      <c r="Z199" s="149"/>
      <c r="AA199" s="149"/>
      <c r="AB199" s="149"/>
      <c r="AC199" s="149"/>
      <c r="AD199" s="149"/>
      <c r="AE199" s="149"/>
      <c r="AF199" s="149"/>
      <c r="AG199" s="149" t="s">
        <v>137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1" outlineLevel="2" x14ac:dyDescent="0.25">
      <c r="A200" s="156"/>
      <c r="B200" s="157"/>
      <c r="C200" s="254" t="s">
        <v>294</v>
      </c>
      <c r="D200" s="255"/>
      <c r="E200" s="255"/>
      <c r="F200" s="255"/>
      <c r="G200" s="255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282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86" t="str">
        <f>C200</f>
        <v>- cena zahrnuje dodávku výplně otvoru podle specifikace v PD a to včetně kování, finální povrchové úpravy, součástí ceny je i dodávka vnitřních parapetů</v>
      </c>
      <c r="BB200" s="149"/>
      <c r="BC200" s="149"/>
      <c r="BD200" s="149"/>
      <c r="BE200" s="149"/>
      <c r="BF200" s="149"/>
      <c r="BG200" s="149"/>
      <c r="BH200" s="149"/>
    </row>
    <row r="201" spans="1:60" ht="21" outlineLevel="3" x14ac:dyDescent="0.25">
      <c r="A201" s="156"/>
      <c r="B201" s="157"/>
      <c r="C201" s="252" t="s">
        <v>295</v>
      </c>
      <c r="D201" s="253"/>
      <c r="E201" s="253"/>
      <c r="F201" s="253"/>
      <c r="G201" s="253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49"/>
      <c r="AA201" s="149"/>
      <c r="AB201" s="149"/>
      <c r="AC201" s="149"/>
      <c r="AD201" s="149"/>
      <c r="AE201" s="149"/>
      <c r="AF201" s="149"/>
      <c r="AG201" s="149" t="s">
        <v>282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86" t="str">
        <f>C201</f>
        <v xml:space="preserve">  v ceně je zohledněn rovněž i požadavek NPÚ na profilaci rámů, křídel a klapaček oken a výroba referenčního vzorku a jeho odsouhlasení s pracovníky NPÚ Brno</v>
      </c>
      <c r="BB201" s="149"/>
      <c r="BC201" s="149"/>
      <c r="BD201" s="149"/>
      <c r="BE201" s="149"/>
      <c r="BF201" s="149"/>
      <c r="BG201" s="149"/>
      <c r="BH201" s="149"/>
    </row>
    <row r="202" spans="1:60" ht="21" outlineLevel="3" x14ac:dyDescent="0.25">
      <c r="A202" s="156"/>
      <c r="B202" s="157"/>
      <c r="C202" s="252" t="s">
        <v>296</v>
      </c>
      <c r="D202" s="253"/>
      <c r="E202" s="253"/>
      <c r="F202" s="253"/>
      <c r="G202" s="253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282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86" t="str">
        <f>C202</f>
        <v>- součástí ceny je rovněž doplňkové příslušenství dle specifikace v PD (sítě proti hmyzu, větrací mřížky apod.) a to včetně jejich montáže</v>
      </c>
      <c r="BB202" s="149"/>
      <c r="BC202" s="149"/>
      <c r="BD202" s="149"/>
      <c r="BE202" s="149"/>
      <c r="BF202" s="149"/>
      <c r="BG202" s="149"/>
      <c r="BH202" s="149"/>
    </row>
    <row r="203" spans="1:60" ht="21" outlineLevel="3" x14ac:dyDescent="0.25">
      <c r="A203" s="156"/>
      <c r="B203" s="157"/>
      <c r="C203" s="252" t="s">
        <v>297</v>
      </c>
      <c r="D203" s="253"/>
      <c r="E203" s="253"/>
      <c r="F203" s="253"/>
      <c r="G203" s="253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282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86" t="str">
        <f>C203</f>
        <v>- práce nezahrnují demontáž původních oken, montáž nových výplní s vnitřními parapety a zednické zapravení, tyto jsou řešeny v rámci samostatných položek rozpočtu</v>
      </c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5">
      <c r="A204" s="156"/>
      <c r="B204" s="157"/>
      <c r="C204" s="189" t="s">
        <v>313</v>
      </c>
      <c r="D204" s="162"/>
      <c r="E204" s="163">
        <v>2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49"/>
      <c r="AA204" s="149"/>
      <c r="AB204" s="149"/>
      <c r="AC204" s="149"/>
      <c r="AD204" s="149"/>
      <c r="AE204" s="149"/>
      <c r="AF204" s="149"/>
      <c r="AG204" s="149" t="s">
        <v>139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0.399999999999999" outlineLevel="1" x14ac:dyDescent="0.25">
      <c r="A205" s="173">
        <v>39</v>
      </c>
      <c r="B205" s="174" t="s">
        <v>314</v>
      </c>
      <c r="C205" s="188" t="s">
        <v>315</v>
      </c>
      <c r="D205" s="175" t="s">
        <v>293</v>
      </c>
      <c r="E205" s="176">
        <v>2</v>
      </c>
      <c r="F205" s="177"/>
      <c r="G205" s="178">
        <f>ROUND(E205*F205,2)</f>
        <v>0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0</v>
      </c>
      <c r="N205" s="159">
        <v>0</v>
      </c>
      <c r="O205" s="159">
        <f>ROUND(E205*N205,2)</f>
        <v>0</v>
      </c>
      <c r="P205" s="159">
        <v>0</v>
      </c>
      <c r="Q205" s="159">
        <f>ROUND(E205*P205,2)</f>
        <v>0</v>
      </c>
      <c r="R205" s="160"/>
      <c r="S205" s="160" t="s">
        <v>203</v>
      </c>
      <c r="T205" s="160" t="s">
        <v>204</v>
      </c>
      <c r="U205" s="160">
        <v>0</v>
      </c>
      <c r="V205" s="160">
        <f>ROUND(E205*U205,2)</f>
        <v>0</v>
      </c>
      <c r="W205" s="160"/>
      <c r="X205" s="160" t="s">
        <v>135</v>
      </c>
      <c r="Y205" s="160" t="s">
        <v>136</v>
      </c>
      <c r="Z205" s="149"/>
      <c r="AA205" s="149"/>
      <c r="AB205" s="149"/>
      <c r="AC205" s="149"/>
      <c r="AD205" s="149"/>
      <c r="AE205" s="149"/>
      <c r="AF205" s="149"/>
      <c r="AG205" s="149" t="s">
        <v>137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1" outlineLevel="2" x14ac:dyDescent="0.25">
      <c r="A206" s="156"/>
      <c r="B206" s="157"/>
      <c r="C206" s="254" t="s">
        <v>294</v>
      </c>
      <c r="D206" s="255"/>
      <c r="E206" s="255"/>
      <c r="F206" s="255"/>
      <c r="G206" s="255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49"/>
      <c r="AA206" s="149"/>
      <c r="AB206" s="149"/>
      <c r="AC206" s="149"/>
      <c r="AD206" s="149"/>
      <c r="AE206" s="149"/>
      <c r="AF206" s="149"/>
      <c r="AG206" s="149" t="s">
        <v>282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86" t="str">
        <f>C206</f>
        <v>- cena zahrnuje dodávku výplně otvoru podle specifikace v PD a to včetně kování, finální povrchové úpravy, součástí ceny je i dodávka vnitřních parapetů</v>
      </c>
      <c r="BB206" s="149"/>
      <c r="BC206" s="149"/>
      <c r="BD206" s="149"/>
      <c r="BE206" s="149"/>
      <c r="BF206" s="149"/>
      <c r="BG206" s="149"/>
      <c r="BH206" s="149"/>
    </row>
    <row r="207" spans="1:60" ht="21" outlineLevel="3" x14ac:dyDescent="0.25">
      <c r="A207" s="156"/>
      <c r="B207" s="157"/>
      <c r="C207" s="252" t="s">
        <v>295</v>
      </c>
      <c r="D207" s="253"/>
      <c r="E207" s="253"/>
      <c r="F207" s="253"/>
      <c r="G207" s="253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49"/>
      <c r="AA207" s="149"/>
      <c r="AB207" s="149"/>
      <c r="AC207" s="149"/>
      <c r="AD207" s="149"/>
      <c r="AE207" s="149"/>
      <c r="AF207" s="149"/>
      <c r="AG207" s="149" t="s">
        <v>282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86" t="str">
        <f>C207</f>
        <v xml:space="preserve">  v ceně je zohledněn rovněž i požadavek NPÚ na profilaci rámů, křídel a klapaček oken a výroba referenčního vzorku a jeho odsouhlasení s pracovníky NPÚ Brno</v>
      </c>
      <c r="BB207" s="149"/>
      <c r="BC207" s="149"/>
      <c r="BD207" s="149"/>
      <c r="BE207" s="149"/>
      <c r="BF207" s="149"/>
      <c r="BG207" s="149"/>
      <c r="BH207" s="149"/>
    </row>
    <row r="208" spans="1:60" ht="21" outlineLevel="3" x14ac:dyDescent="0.25">
      <c r="A208" s="156"/>
      <c r="B208" s="157"/>
      <c r="C208" s="252" t="s">
        <v>296</v>
      </c>
      <c r="D208" s="253"/>
      <c r="E208" s="253"/>
      <c r="F208" s="253"/>
      <c r="G208" s="253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49"/>
      <c r="AA208" s="149"/>
      <c r="AB208" s="149"/>
      <c r="AC208" s="149"/>
      <c r="AD208" s="149"/>
      <c r="AE208" s="149"/>
      <c r="AF208" s="149"/>
      <c r="AG208" s="149" t="s">
        <v>282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86" t="str">
        <f>C208</f>
        <v>- součástí ceny je rovněž doplňkové příslušenství dle specifikace v PD (sítě proti hmyzu, větrací mřížky apod.) a to včetně jejich montáže</v>
      </c>
      <c r="BB208" s="149"/>
      <c r="BC208" s="149"/>
      <c r="BD208" s="149"/>
      <c r="BE208" s="149"/>
      <c r="BF208" s="149"/>
      <c r="BG208" s="149"/>
      <c r="BH208" s="149"/>
    </row>
    <row r="209" spans="1:60" ht="21" outlineLevel="3" x14ac:dyDescent="0.25">
      <c r="A209" s="156"/>
      <c r="B209" s="157"/>
      <c r="C209" s="252" t="s">
        <v>297</v>
      </c>
      <c r="D209" s="253"/>
      <c r="E209" s="253"/>
      <c r="F209" s="253"/>
      <c r="G209" s="253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282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86" t="str">
        <f>C209</f>
        <v>- práce nezahrnují demontáž původních oken, montáž nových výplní s vnitřními parapety a zednické zapravení, tyto jsou řešeny v rámci samostatných položek rozpočtu</v>
      </c>
      <c r="BB209" s="149"/>
      <c r="BC209" s="149"/>
      <c r="BD209" s="149"/>
      <c r="BE209" s="149"/>
      <c r="BF209" s="149"/>
      <c r="BG209" s="149"/>
      <c r="BH209" s="149"/>
    </row>
    <row r="210" spans="1:60" outlineLevel="2" x14ac:dyDescent="0.25">
      <c r="A210" s="156"/>
      <c r="B210" s="157"/>
      <c r="C210" s="189" t="s">
        <v>316</v>
      </c>
      <c r="D210" s="162"/>
      <c r="E210" s="163">
        <v>2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49"/>
      <c r="AA210" s="149"/>
      <c r="AB210" s="149"/>
      <c r="AC210" s="149"/>
      <c r="AD210" s="149"/>
      <c r="AE210" s="149"/>
      <c r="AF210" s="149"/>
      <c r="AG210" s="149" t="s">
        <v>139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ht="20.399999999999999" outlineLevel="1" x14ac:dyDescent="0.25">
      <c r="A211" s="173">
        <v>40</v>
      </c>
      <c r="B211" s="174" t="s">
        <v>317</v>
      </c>
      <c r="C211" s="188" t="s">
        <v>318</v>
      </c>
      <c r="D211" s="175" t="s">
        <v>293</v>
      </c>
      <c r="E211" s="176">
        <v>1</v>
      </c>
      <c r="F211" s="177"/>
      <c r="G211" s="178">
        <f>ROUND(E211*F211,2)</f>
        <v>0</v>
      </c>
      <c r="H211" s="161"/>
      <c r="I211" s="160">
        <f>ROUND(E211*H211,2)</f>
        <v>0</v>
      </c>
      <c r="J211" s="161"/>
      <c r="K211" s="160">
        <f>ROUND(E211*J211,2)</f>
        <v>0</v>
      </c>
      <c r="L211" s="160">
        <v>21</v>
      </c>
      <c r="M211" s="160">
        <f>G211*(1+L211/100)</f>
        <v>0</v>
      </c>
      <c r="N211" s="159">
        <v>0</v>
      </c>
      <c r="O211" s="159">
        <f>ROUND(E211*N211,2)</f>
        <v>0</v>
      </c>
      <c r="P211" s="159">
        <v>0</v>
      </c>
      <c r="Q211" s="159">
        <f>ROUND(E211*P211,2)</f>
        <v>0</v>
      </c>
      <c r="R211" s="160"/>
      <c r="S211" s="160" t="s">
        <v>203</v>
      </c>
      <c r="T211" s="160" t="s">
        <v>204</v>
      </c>
      <c r="U211" s="160">
        <v>0</v>
      </c>
      <c r="V211" s="160">
        <f>ROUND(E211*U211,2)</f>
        <v>0</v>
      </c>
      <c r="W211" s="160"/>
      <c r="X211" s="160" t="s">
        <v>135</v>
      </c>
      <c r="Y211" s="160" t="s">
        <v>136</v>
      </c>
      <c r="Z211" s="149"/>
      <c r="AA211" s="149"/>
      <c r="AB211" s="149"/>
      <c r="AC211" s="149"/>
      <c r="AD211" s="149"/>
      <c r="AE211" s="149"/>
      <c r="AF211" s="149"/>
      <c r="AG211" s="149" t="s">
        <v>137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1" outlineLevel="2" x14ac:dyDescent="0.25">
      <c r="A212" s="156"/>
      <c r="B212" s="157"/>
      <c r="C212" s="254" t="s">
        <v>294</v>
      </c>
      <c r="D212" s="255"/>
      <c r="E212" s="255"/>
      <c r="F212" s="255"/>
      <c r="G212" s="255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49"/>
      <c r="AA212" s="149"/>
      <c r="AB212" s="149"/>
      <c r="AC212" s="149"/>
      <c r="AD212" s="149"/>
      <c r="AE212" s="149"/>
      <c r="AF212" s="149"/>
      <c r="AG212" s="149" t="s">
        <v>282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86" t="str">
        <f>C212</f>
        <v>- cena zahrnuje dodávku výplně otvoru podle specifikace v PD a to včetně kování, finální povrchové úpravy, součástí ceny je i dodávka vnitřních parapetů</v>
      </c>
      <c r="BB212" s="149"/>
      <c r="BC212" s="149"/>
      <c r="BD212" s="149"/>
      <c r="BE212" s="149"/>
      <c r="BF212" s="149"/>
      <c r="BG212" s="149"/>
      <c r="BH212" s="149"/>
    </row>
    <row r="213" spans="1:60" ht="21" outlineLevel="3" x14ac:dyDescent="0.25">
      <c r="A213" s="156"/>
      <c r="B213" s="157"/>
      <c r="C213" s="252" t="s">
        <v>295</v>
      </c>
      <c r="D213" s="253"/>
      <c r="E213" s="253"/>
      <c r="F213" s="253"/>
      <c r="G213" s="253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49"/>
      <c r="AA213" s="149"/>
      <c r="AB213" s="149"/>
      <c r="AC213" s="149"/>
      <c r="AD213" s="149"/>
      <c r="AE213" s="149"/>
      <c r="AF213" s="149"/>
      <c r="AG213" s="149" t="s">
        <v>282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86" t="str">
        <f>C213</f>
        <v xml:space="preserve">  v ceně je zohledněn rovněž i požadavek NPÚ na profilaci rámů, křídel a klapaček oken a výroba referenčního vzorku a jeho odsouhlasení s pracovníky NPÚ Brno</v>
      </c>
      <c r="BB213" s="149"/>
      <c r="BC213" s="149"/>
      <c r="BD213" s="149"/>
      <c r="BE213" s="149"/>
      <c r="BF213" s="149"/>
      <c r="BG213" s="149"/>
      <c r="BH213" s="149"/>
    </row>
    <row r="214" spans="1:60" ht="21" outlineLevel="3" x14ac:dyDescent="0.25">
      <c r="A214" s="156"/>
      <c r="B214" s="157"/>
      <c r="C214" s="252" t="s">
        <v>296</v>
      </c>
      <c r="D214" s="253"/>
      <c r="E214" s="253"/>
      <c r="F214" s="253"/>
      <c r="G214" s="253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49"/>
      <c r="AA214" s="149"/>
      <c r="AB214" s="149"/>
      <c r="AC214" s="149"/>
      <c r="AD214" s="149"/>
      <c r="AE214" s="149"/>
      <c r="AF214" s="149"/>
      <c r="AG214" s="149" t="s">
        <v>282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86" t="str">
        <f>C214</f>
        <v>- součástí ceny je rovněž doplňkové příslušenství dle specifikace v PD (sítě proti hmyzu, větrací mřížky apod.) a to včetně jejich montáže</v>
      </c>
      <c r="BB214" s="149"/>
      <c r="BC214" s="149"/>
      <c r="BD214" s="149"/>
      <c r="BE214" s="149"/>
      <c r="BF214" s="149"/>
      <c r="BG214" s="149"/>
      <c r="BH214" s="149"/>
    </row>
    <row r="215" spans="1:60" ht="21" outlineLevel="3" x14ac:dyDescent="0.25">
      <c r="A215" s="156"/>
      <c r="B215" s="157"/>
      <c r="C215" s="252" t="s">
        <v>297</v>
      </c>
      <c r="D215" s="253"/>
      <c r="E215" s="253"/>
      <c r="F215" s="253"/>
      <c r="G215" s="253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49"/>
      <c r="AA215" s="149"/>
      <c r="AB215" s="149"/>
      <c r="AC215" s="149"/>
      <c r="AD215" s="149"/>
      <c r="AE215" s="149"/>
      <c r="AF215" s="149"/>
      <c r="AG215" s="149" t="s">
        <v>282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86" t="str">
        <f>C215</f>
        <v>- práce nezahrnují demontáž původních oken, montáž nových výplní s vnitřními parapety a zednické zapravení, tyto jsou řešeny v rámci samostatných položek rozpočtu</v>
      </c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5">
      <c r="A216" s="156"/>
      <c r="B216" s="157"/>
      <c r="C216" s="189" t="s">
        <v>319</v>
      </c>
      <c r="D216" s="162"/>
      <c r="E216" s="163">
        <v>1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139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0.399999999999999" outlineLevel="1" x14ac:dyDescent="0.25">
      <c r="A217" s="173">
        <v>41</v>
      </c>
      <c r="B217" s="174" t="s">
        <v>320</v>
      </c>
      <c r="C217" s="188" t="s">
        <v>321</v>
      </c>
      <c r="D217" s="175" t="s">
        <v>293</v>
      </c>
      <c r="E217" s="176">
        <v>5</v>
      </c>
      <c r="F217" s="177"/>
      <c r="G217" s="178">
        <f>ROUND(E217*F217,2)</f>
        <v>0</v>
      </c>
      <c r="H217" s="161"/>
      <c r="I217" s="160">
        <f>ROUND(E217*H217,2)</f>
        <v>0</v>
      </c>
      <c r="J217" s="161"/>
      <c r="K217" s="160">
        <f>ROUND(E217*J217,2)</f>
        <v>0</v>
      </c>
      <c r="L217" s="160">
        <v>21</v>
      </c>
      <c r="M217" s="160">
        <f>G217*(1+L217/100)</f>
        <v>0</v>
      </c>
      <c r="N217" s="159">
        <v>0</v>
      </c>
      <c r="O217" s="159">
        <f>ROUND(E217*N217,2)</f>
        <v>0</v>
      </c>
      <c r="P217" s="159">
        <v>0</v>
      </c>
      <c r="Q217" s="159">
        <f>ROUND(E217*P217,2)</f>
        <v>0</v>
      </c>
      <c r="R217" s="160"/>
      <c r="S217" s="160" t="s">
        <v>203</v>
      </c>
      <c r="T217" s="160" t="s">
        <v>204</v>
      </c>
      <c r="U217" s="160">
        <v>0</v>
      </c>
      <c r="V217" s="160">
        <f>ROUND(E217*U217,2)</f>
        <v>0</v>
      </c>
      <c r="W217" s="160"/>
      <c r="X217" s="160" t="s">
        <v>135</v>
      </c>
      <c r="Y217" s="160" t="s">
        <v>136</v>
      </c>
      <c r="Z217" s="149"/>
      <c r="AA217" s="149"/>
      <c r="AB217" s="149"/>
      <c r="AC217" s="149"/>
      <c r="AD217" s="149"/>
      <c r="AE217" s="149"/>
      <c r="AF217" s="149"/>
      <c r="AG217" s="149" t="s">
        <v>137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21" outlineLevel="2" x14ac:dyDescent="0.25">
      <c r="A218" s="156"/>
      <c r="B218" s="157"/>
      <c r="C218" s="254" t="s">
        <v>294</v>
      </c>
      <c r="D218" s="255"/>
      <c r="E218" s="255"/>
      <c r="F218" s="255"/>
      <c r="G218" s="255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282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86" t="str">
        <f>C218</f>
        <v>- cena zahrnuje dodávku výplně otvoru podle specifikace v PD a to včetně kování, finální povrchové úpravy, součástí ceny je i dodávka vnitřních parapetů</v>
      </c>
      <c r="BB218" s="149"/>
      <c r="BC218" s="149"/>
      <c r="BD218" s="149"/>
      <c r="BE218" s="149"/>
      <c r="BF218" s="149"/>
      <c r="BG218" s="149"/>
      <c r="BH218" s="149"/>
    </row>
    <row r="219" spans="1:60" ht="21" outlineLevel="3" x14ac:dyDescent="0.25">
      <c r="A219" s="156"/>
      <c r="B219" s="157"/>
      <c r="C219" s="252" t="s">
        <v>295</v>
      </c>
      <c r="D219" s="253"/>
      <c r="E219" s="253"/>
      <c r="F219" s="253"/>
      <c r="G219" s="253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49"/>
      <c r="AA219" s="149"/>
      <c r="AB219" s="149"/>
      <c r="AC219" s="149"/>
      <c r="AD219" s="149"/>
      <c r="AE219" s="149"/>
      <c r="AF219" s="149"/>
      <c r="AG219" s="149" t="s">
        <v>282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86" t="str">
        <f>C219</f>
        <v xml:space="preserve">  v ceně je zohledněn rovněž i požadavek NPÚ na profilaci rámů, křídel a klapaček oken a výroba referenčního vzorku a jeho odsouhlasení s pracovníky NPÚ Brno</v>
      </c>
      <c r="BB219" s="149"/>
      <c r="BC219" s="149"/>
      <c r="BD219" s="149"/>
      <c r="BE219" s="149"/>
      <c r="BF219" s="149"/>
      <c r="BG219" s="149"/>
      <c r="BH219" s="149"/>
    </row>
    <row r="220" spans="1:60" ht="21" outlineLevel="3" x14ac:dyDescent="0.25">
      <c r="A220" s="156"/>
      <c r="B220" s="157"/>
      <c r="C220" s="252" t="s">
        <v>296</v>
      </c>
      <c r="D220" s="253"/>
      <c r="E220" s="253"/>
      <c r="F220" s="253"/>
      <c r="G220" s="253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282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86" t="str">
        <f>C220</f>
        <v>- součástí ceny je rovněž doplňkové příslušenství dle specifikace v PD (sítě proti hmyzu, větrací mřížky apod.) a to včetně jejich montáže</v>
      </c>
      <c r="BB220" s="149"/>
      <c r="BC220" s="149"/>
      <c r="BD220" s="149"/>
      <c r="BE220" s="149"/>
      <c r="BF220" s="149"/>
      <c r="BG220" s="149"/>
      <c r="BH220" s="149"/>
    </row>
    <row r="221" spans="1:60" ht="21" outlineLevel="3" x14ac:dyDescent="0.25">
      <c r="A221" s="156"/>
      <c r="B221" s="157"/>
      <c r="C221" s="252" t="s">
        <v>297</v>
      </c>
      <c r="D221" s="253"/>
      <c r="E221" s="253"/>
      <c r="F221" s="253"/>
      <c r="G221" s="253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49"/>
      <c r="AA221" s="149"/>
      <c r="AB221" s="149"/>
      <c r="AC221" s="149"/>
      <c r="AD221" s="149"/>
      <c r="AE221" s="149"/>
      <c r="AF221" s="149"/>
      <c r="AG221" s="149" t="s">
        <v>282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86" t="str">
        <f>C221</f>
        <v>- práce nezahrnují demontáž původních oken, montáž nových výplní s vnitřními parapety a zednické zapravení, tyto jsou řešeny v rámci samostatných položek rozpočtu</v>
      </c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5">
      <c r="A222" s="156"/>
      <c r="B222" s="157"/>
      <c r="C222" s="189" t="s">
        <v>322</v>
      </c>
      <c r="D222" s="162"/>
      <c r="E222" s="163">
        <v>5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49"/>
      <c r="AA222" s="149"/>
      <c r="AB222" s="149"/>
      <c r="AC222" s="149"/>
      <c r="AD222" s="149"/>
      <c r="AE222" s="149"/>
      <c r="AF222" s="149"/>
      <c r="AG222" s="149" t="s">
        <v>139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t="20.399999999999999" outlineLevel="1" x14ac:dyDescent="0.25">
      <c r="A223" s="173">
        <v>42</v>
      </c>
      <c r="B223" s="174" t="s">
        <v>323</v>
      </c>
      <c r="C223" s="188" t="s">
        <v>324</v>
      </c>
      <c r="D223" s="175" t="s">
        <v>293</v>
      </c>
      <c r="E223" s="176">
        <v>2</v>
      </c>
      <c r="F223" s="177"/>
      <c r="G223" s="178">
        <f>ROUND(E223*F223,2)</f>
        <v>0</v>
      </c>
      <c r="H223" s="161"/>
      <c r="I223" s="160">
        <f>ROUND(E223*H223,2)</f>
        <v>0</v>
      </c>
      <c r="J223" s="161"/>
      <c r="K223" s="160">
        <f>ROUND(E223*J223,2)</f>
        <v>0</v>
      </c>
      <c r="L223" s="160">
        <v>21</v>
      </c>
      <c r="M223" s="160">
        <f>G223*(1+L223/100)</f>
        <v>0</v>
      </c>
      <c r="N223" s="159">
        <v>0</v>
      </c>
      <c r="O223" s="159">
        <f>ROUND(E223*N223,2)</f>
        <v>0</v>
      </c>
      <c r="P223" s="159">
        <v>0</v>
      </c>
      <c r="Q223" s="159">
        <f>ROUND(E223*P223,2)</f>
        <v>0</v>
      </c>
      <c r="R223" s="160"/>
      <c r="S223" s="160" t="s">
        <v>203</v>
      </c>
      <c r="T223" s="160" t="s">
        <v>204</v>
      </c>
      <c r="U223" s="160">
        <v>0</v>
      </c>
      <c r="V223" s="160">
        <f>ROUND(E223*U223,2)</f>
        <v>0</v>
      </c>
      <c r="W223" s="160"/>
      <c r="X223" s="160" t="s">
        <v>135</v>
      </c>
      <c r="Y223" s="160" t="s">
        <v>136</v>
      </c>
      <c r="Z223" s="149"/>
      <c r="AA223" s="149"/>
      <c r="AB223" s="149"/>
      <c r="AC223" s="149"/>
      <c r="AD223" s="149"/>
      <c r="AE223" s="149"/>
      <c r="AF223" s="149"/>
      <c r="AG223" s="149" t="s">
        <v>137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21" outlineLevel="2" x14ac:dyDescent="0.25">
      <c r="A224" s="156"/>
      <c r="B224" s="157"/>
      <c r="C224" s="254" t="s">
        <v>294</v>
      </c>
      <c r="D224" s="255"/>
      <c r="E224" s="255"/>
      <c r="F224" s="255"/>
      <c r="G224" s="255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49"/>
      <c r="AA224" s="149"/>
      <c r="AB224" s="149"/>
      <c r="AC224" s="149"/>
      <c r="AD224" s="149"/>
      <c r="AE224" s="149"/>
      <c r="AF224" s="149"/>
      <c r="AG224" s="149" t="s">
        <v>282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86" t="str">
        <f>C224</f>
        <v>- cena zahrnuje dodávku výplně otvoru podle specifikace v PD a to včetně kování, finální povrchové úpravy, součástí ceny je i dodávka vnitřních parapetů</v>
      </c>
      <c r="BB224" s="149"/>
      <c r="BC224" s="149"/>
      <c r="BD224" s="149"/>
      <c r="BE224" s="149"/>
      <c r="BF224" s="149"/>
      <c r="BG224" s="149"/>
      <c r="BH224" s="149"/>
    </row>
    <row r="225" spans="1:60" ht="21" outlineLevel="3" x14ac:dyDescent="0.25">
      <c r="A225" s="156"/>
      <c r="B225" s="157"/>
      <c r="C225" s="252" t="s">
        <v>295</v>
      </c>
      <c r="D225" s="253"/>
      <c r="E225" s="253"/>
      <c r="F225" s="253"/>
      <c r="G225" s="253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49"/>
      <c r="AA225" s="149"/>
      <c r="AB225" s="149"/>
      <c r="AC225" s="149"/>
      <c r="AD225" s="149"/>
      <c r="AE225" s="149"/>
      <c r="AF225" s="149"/>
      <c r="AG225" s="149" t="s">
        <v>282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86" t="str">
        <f>C225</f>
        <v xml:space="preserve">  v ceně je zohledněn rovněž i požadavek NPÚ na profilaci rámů, křídel a klapaček oken a výroba referenčního vzorku a jeho odsouhlasení s pracovníky NPÚ Brno</v>
      </c>
      <c r="BB225" s="149"/>
      <c r="BC225" s="149"/>
      <c r="BD225" s="149"/>
      <c r="BE225" s="149"/>
      <c r="BF225" s="149"/>
      <c r="BG225" s="149"/>
      <c r="BH225" s="149"/>
    </row>
    <row r="226" spans="1:60" ht="21" outlineLevel="3" x14ac:dyDescent="0.25">
      <c r="A226" s="156"/>
      <c r="B226" s="157"/>
      <c r="C226" s="252" t="s">
        <v>296</v>
      </c>
      <c r="D226" s="253"/>
      <c r="E226" s="253"/>
      <c r="F226" s="253"/>
      <c r="G226" s="253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49"/>
      <c r="AA226" s="149"/>
      <c r="AB226" s="149"/>
      <c r="AC226" s="149"/>
      <c r="AD226" s="149"/>
      <c r="AE226" s="149"/>
      <c r="AF226" s="149"/>
      <c r="AG226" s="149" t="s">
        <v>282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86" t="str">
        <f>C226</f>
        <v>- součástí ceny je rovněž doplňkové příslušenství dle specifikace v PD (sítě proti hmyzu, větrací mřížky apod.) a to včetně jejich montáže</v>
      </c>
      <c r="BB226" s="149"/>
      <c r="BC226" s="149"/>
      <c r="BD226" s="149"/>
      <c r="BE226" s="149"/>
      <c r="BF226" s="149"/>
      <c r="BG226" s="149"/>
      <c r="BH226" s="149"/>
    </row>
    <row r="227" spans="1:60" ht="21" outlineLevel="3" x14ac:dyDescent="0.25">
      <c r="A227" s="156"/>
      <c r="B227" s="157"/>
      <c r="C227" s="252" t="s">
        <v>297</v>
      </c>
      <c r="D227" s="253"/>
      <c r="E227" s="253"/>
      <c r="F227" s="253"/>
      <c r="G227" s="253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49"/>
      <c r="AA227" s="149"/>
      <c r="AB227" s="149"/>
      <c r="AC227" s="149"/>
      <c r="AD227" s="149"/>
      <c r="AE227" s="149"/>
      <c r="AF227" s="149"/>
      <c r="AG227" s="149" t="s">
        <v>282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86" t="str">
        <f>C227</f>
        <v>- práce nezahrnují demontáž původních oken, montáž nových výplní s vnitřními parapety a zednické zapravení, tyto jsou řešeny v rámci samostatných položek rozpočtu</v>
      </c>
      <c r="BB227" s="149"/>
      <c r="BC227" s="149"/>
      <c r="BD227" s="149"/>
      <c r="BE227" s="149"/>
      <c r="BF227" s="149"/>
      <c r="BG227" s="149"/>
      <c r="BH227" s="149"/>
    </row>
    <row r="228" spans="1:60" outlineLevel="2" x14ac:dyDescent="0.25">
      <c r="A228" s="156"/>
      <c r="B228" s="157"/>
      <c r="C228" s="189" t="s">
        <v>325</v>
      </c>
      <c r="D228" s="162"/>
      <c r="E228" s="163">
        <v>2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49"/>
      <c r="AA228" s="149"/>
      <c r="AB228" s="149"/>
      <c r="AC228" s="149"/>
      <c r="AD228" s="149"/>
      <c r="AE228" s="149"/>
      <c r="AF228" s="149"/>
      <c r="AG228" s="149" t="s">
        <v>139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20.399999999999999" outlineLevel="1" x14ac:dyDescent="0.25">
      <c r="A229" s="173">
        <v>43</v>
      </c>
      <c r="B229" s="174" t="s">
        <v>326</v>
      </c>
      <c r="C229" s="188" t="s">
        <v>327</v>
      </c>
      <c r="D229" s="175" t="s">
        <v>293</v>
      </c>
      <c r="E229" s="176">
        <v>1</v>
      </c>
      <c r="F229" s="177"/>
      <c r="G229" s="178">
        <f>ROUND(E229*F229,2)</f>
        <v>0</v>
      </c>
      <c r="H229" s="161"/>
      <c r="I229" s="160">
        <f>ROUND(E229*H229,2)</f>
        <v>0</v>
      </c>
      <c r="J229" s="161"/>
      <c r="K229" s="160">
        <f>ROUND(E229*J229,2)</f>
        <v>0</v>
      </c>
      <c r="L229" s="160">
        <v>21</v>
      </c>
      <c r="M229" s="160">
        <f>G229*(1+L229/100)</f>
        <v>0</v>
      </c>
      <c r="N229" s="159">
        <v>0</v>
      </c>
      <c r="O229" s="159">
        <f>ROUND(E229*N229,2)</f>
        <v>0</v>
      </c>
      <c r="P229" s="159">
        <v>0</v>
      </c>
      <c r="Q229" s="159">
        <f>ROUND(E229*P229,2)</f>
        <v>0</v>
      </c>
      <c r="R229" s="160"/>
      <c r="S229" s="160" t="s">
        <v>203</v>
      </c>
      <c r="T229" s="160" t="s">
        <v>204</v>
      </c>
      <c r="U229" s="160">
        <v>0</v>
      </c>
      <c r="V229" s="160">
        <f>ROUND(E229*U229,2)</f>
        <v>0</v>
      </c>
      <c r="W229" s="160"/>
      <c r="X229" s="160" t="s">
        <v>135</v>
      </c>
      <c r="Y229" s="160" t="s">
        <v>136</v>
      </c>
      <c r="Z229" s="149"/>
      <c r="AA229" s="149"/>
      <c r="AB229" s="149"/>
      <c r="AC229" s="149"/>
      <c r="AD229" s="149"/>
      <c r="AE229" s="149"/>
      <c r="AF229" s="149"/>
      <c r="AG229" s="149" t="s">
        <v>137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1" outlineLevel="2" x14ac:dyDescent="0.25">
      <c r="A230" s="156"/>
      <c r="B230" s="157"/>
      <c r="C230" s="254" t="s">
        <v>294</v>
      </c>
      <c r="D230" s="255"/>
      <c r="E230" s="255"/>
      <c r="F230" s="255"/>
      <c r="G230" s="255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49"/>
      <c r="AA230" s="149"/>
      <c r="AB230" s="149"/>
      <c r="AC230" s="149"/>
      <c r="AD230" s="149"/>
      <c r="AE230" s="149"/>
      <c r="AF230" s="149"/>
      <c r="AG230" s="149" t="s">
        <v>282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86" t="str">
        <f>C230</f>
        <v>- cena zahrnuje dodávku výplně otvoru podle specifikace v PD a to včetně kování, finální povrchové úpravy, součástí ceny je i dodávka vnitřních parapetů</v>
      </c>
      <c r="BB230" s="149"/>
      <c r="BC230" s="149"/>
      <c r="BD230" s="149"/>
      <c r="BE230" s="149"/>
      <c r="BF230" s="149"/>
      <c r="BG230" s="149"/>
      <c r="BH230" s="149"/>
    </row>
    <row r="231" spans="1:60" ht="21" outlineLevel="3" x14ac:dyDescent="0.25">
      <c r="A231" s="156"/>
      <c r="B231" s="157"/>
      <c r="C231" s="252" t="s">
        <v>295</v>
      </c>
      <c r="D231" s="253"/>
      <c r="E231" s="253"/>
      <c r="F231" s="253"/>
      <c r="G231" s="253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49"/>
      <c r="AA231" s="149"/>
      <c r="AB231" s="149"/>
      <c r="AC231" s="149"/>
      <c r="AD231" s="149"/>
      <c r="AE231" s="149"/>
      <c r="AF231" s="149"/>
      <c r="AG231" s="149" t="s">
        <v>282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86" t="str">
        <f>C231</f>
        <v xml:space="preserve">  v ceně je zohledněn rovněž i požadavek NPÚ na profilaci rámů, křídel a klapaček oken a výroba referenčního vzorku a jeho odsouhlasení s pracovníky NPÚ Brno</v>
      </c>
      <c r="BB231" s="149"/>
      <c r="BC231" s="149"/>
      <c r="BD231" s="149"/>
      <c r="BE231" s="149"/>
      <c r="BF231" s="149"/>
      <c r="BG231" s="149"/>
      <c r="BH231" s="149"/>
    </row>
    <row r="232" spans="1:60" ht="21" outlineLevel="3" x14ac:dyDescent="0.25">
      <c r="A232" s="156"/>
      <c r="B232" s="157"/>
      <c r="C232" s="252" t="s">
        <v>296</v>
      </c>
      <c r="D232" s="253"/>
      <c r="E232" s="253"/>
      <c r="F232" s="253"/>
      <c r="G232" s="253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49"/>
      <c r="AA232" s="149"/>
      <c r="AB232" s="149"/>
      <c r="AC232" s="149"/>
      <c r="AD232" s="149"/>
      <c r="AE232" s="149"/>
      <c r="AF232" s="149"/>
      <c r="AG232" s="149" t="s">
        <v>282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86" t="str">
        <f>C232</f>
        <v>- součástí ceny je rovněž doplňkové příslušenství dle specifikace v PD (sítě proti hmyzu, větrací mřížky apod.) a to včetně jejich montáže</v>
      </c>
      <c r="BB232" s="149"/>
      <c r="BC232" s="149"/>
      <c r="BD232" s="149"/>
      <c r="BE232" s="149"/>
      <c r="BF232" s="149"/>
      <c r="BG232" s="149"/>
      <c r="BH232" s="149"/>
    </row>
    <row r="233" spans="1:60" ht="21" outlineLevel="3" x14ac:dyDescent="0.25">
      <c r="A233" s="156"/>
      <c r="B233" s="157"/>
      <c r="C233" s="252" t="s">
        <v>297</v>
      </c>
      <c r="D233" s="253"/>
      <c r="E233" s="253"/>
      <c r="F233" s="253"/>
      <c r="G233" s="253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49"/>
      <c r="AA233" s="149"/>
      <c r="AB233" s="149"/>
      <c r="AC233" s="149"/>
      <c r="AD233" s="149"/>
      <c r="AE233" s="149"/>
      <c r="AF233" s="149"/>
      <c r="AG233" s="149" t="s">
        <v>282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86" t="str">
        <f>C233</f>
        <v>- práce nezahrnují demontáž původních oken, montáž nových výplní s vnitřními parapety a zednické zapravení, tyto jsou řešeny v rámci samostatných položek rozpočtu</v>
      </c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5">
      <c r="A234" s="156"/>
      <c r="B234" s="157"/>
      <c r="C234" s="189" t="s">
        <v>328</v>
      </c>
      <c r="D234" s="162"/>
      <c r="E234" s="163">
        <v>1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49"/>
      <c r="AA234" s="149"/>
      <c r="AB234" s="149"/>
      <c r="AC234" s="149"/>
      <c r="AD234" s="149"/>
      <c r="AE234" s="149"/>
      <c r="AF234" s="149"/>
      <c r="AG234" s="149" t="s">
        <v>139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0.399999999999999" outlineLevel="1" x14ac:dyDescent="0.25">
      <c r="A235" s="173">
        <v>44</v>
      </c>
      <c r="B235" s="174" t="s">
        <v>329</v>
      </c>
      <c r="C235" s="188" t="s">
        <v>330</v>
      </c>
      <c r="D235" s="175" t="s">
        <v>293</v>
      </c>
      <c r="E235" s="176">
        <v>1</v>
      </c>
      <c r="F235" s="177"/>
      <c r="G235" s="178">
        <f>ROUND(E235*F235,2)</f>
        <v>0</v>
      </c>
      <c r="H235" s="161"/>
      <c r="I235" s="160">
        <f>ROUND(E235*H235,2)</f>
        <v>0</v>
      </c>
      <c r="J235" s="161"/>
      <c r="K235" s="160">
        <f>ROUND(E235*J235,2)</f>
        <v>0</v>
      </c>
      <c r="L235" s="160">
        <v>21</v>
      </c>
      <c r="M235" s="160">
        <f>G235*(1+L235/100)</f>
        <v>0</v>
      </c>
      <c r="N235" s="159">
        <v>0</v>
      </c>
      <c r="O235" s="159">
        <f>ROUND(E235*N235,2)</f>
        <v>0</v>
      </c>
      <c r="P235" s="159">
        <v>0</v>
      </c>
      <c r="Q235" s="159">
        <f>ROUND(E235*P235,2)</f>
        <v>0</v>
      </c>
      <c r="R235" s="160"/>
      <c r="S235" s="160" t="s">
        <v>203</v>
      </c>
      <c r="T235" s="160" t="s">
        <v>204</v>
      </c>
      <c r="U235" s="160">
        <v>0</v>
      </c>
      <c r="V235" s="160">
        <f>ROUND(E235*U235,2)</f>
        <v>0</v>
      </c>
      <c r="W235" s="160"/>
      <c r="X235" s="160" t="s">
        <v>135</v>
      </c>
      <c r="Y235" s="160" t="s">
        <v>136</v>
      </c>
      <c r="Z235" s="149"/>
      <c r="AA235" s="149"/>
      <c r="AB235" s="149"/>
      <c r="AC235" s="149"/>
      <c r="AD235" s="149"/>
      <c r="AE235" s="149"/>
      <c r="AF235" s="149"/>
      <c r="AG235" s="149" t="s">
        <v>137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1" outlineLevel="2" x14ac:dyDescent="0.25">
      <c r="A236" s="156"/>
      <c r="B236" s="157"/>
      <c r="C236" s="254" t="s">
        <v>294</v>
      </c>
      <c r="D236" s="255"/>
      <c r="E236" s="255"/>
      <c r="F236" s="255"/>
      <c r="G236" s="255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49"/>
      <c r="AA236" s="149"/>
      <c r="AB236" s="149"/>
      <c r="AC236" s="149"/>
      <c r="AD236" s="149"/>
      <c r="AE236" s="149"/>
      <c r="AF236" s="149"/>
      <c r="AG236" s="149" t="s">
        <v>282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86" t="str">
        <f>C236</f>
        <v>- cena zahrnuje dodávku výplně otvoru podle specifikace v PD a to včetně kování, finální povrchové úpravy, součástí ceny je i dodávka vnitřních parapetů</v>
      </c>
      <c r="BB236" s="149"/>
      <c r="BC236" s="149"/>
      <c r="BD236" s="149"/>
      <c r="BE236" s="149"/>
      <c r="BF236" s="149"/>
      <c r="BG236" s="149"/>
      <c r="BH236" s="149"/>
    </row>
    <row r="237" spans="1:60" ht="21" outlineLevel="3" x14ac:dyDescent="0.25">
      <c r="A237" s="156"/>
      <c r="B237" s="157"/>
      <c r="C237" s="252" t="s">
        <v>295</v>
      </c>
      <c r="D237" s="253"/>
      <c r="E237" s="253"/>
      <c r="F237" s="253"/>
      <c r="G237" s="253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49"/>
      <c r="AA237" s="149"/>
      <c r="AB237" s="149"/>
      <c r="AC237" s="149"/>
      <c r="AD237" s="149"/>
      <c r="AE237" s="149"/>
      <c r="AF237" s="149"/>
      <c r="AG237" s="149" t="s">
        <v>282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86" t="str">
        <f>C237</f>
        <v xml:space="preserve">  v ceně je zohledněn rovněž i požadavek NPÚ na profilaci rámů, křídel a klapaček oken a výroba referenčního vzorku a jeho odsouhlasení s pracovníky NPÚ Brno</v>
      </c>
      <c r="BB237" s="149"/>
      <c r="BC237" s="149"/>
      <c r="BD237" s="149"/>
      <c r="BE237" s="149"/>
      <c r="BF237" s="149"/>
      <c r="BG237" s="149"/>
      <c r="BH237" s="149"/>
    </row>
    <row r="238" spans="1:60" ht="21" outlineLevel="3" x14ac:dyDescent="0.25">
      <c r="A238" s="156"/>
      <c r="B238" s="157"/>
      <c r="C238" s="252" t="s">
        <v>296</v>
      </c>
      <c r="D238" s="253"/>
      <c r="E238" s="253"/>
      <c r="F238" s="253"/>
      <c r="G238" s="253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49"/>
      <c r="AA238" s="149"/>
      <c r="AB238" s="149"/>
      <c r="AC238" s="149"/>
      <c r="AD238" s="149"/>
      <c r="AE238" s="149"/>
      <c r="AF238" s="149"/>
      <c r="AG238" s="149" t="s">
        <v>282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86" t="str">
        <f>C238</f>
        <v>- součástí ceny je rovněž doplňkové příslušenství dle specifikace v PD (sítě proti hmyzu, větrací mřížky apod.) a to včetně jejich montáže</v>
      </c>
      <c r="BB238" s="149"/>
      <c r="BC238" s="149"/>
      <c r="BD238" s="149"/>
      <c r="BE238" s="149"/>
      <c r="BF238" s="149"/>
      <c r="BG238" s="149"/>
      <c r="BH238" s="149"/>
    </row>
    <row r="239" spans="1:60" ht="21" outlineLevel="3" x14ac:dyDescent="0.25">
      <c r="A239" s="156"/>
      <c r="B239" s="157"/>
      <c r="C239" s="252" t="s">
        <v>297</v>
      </c>
      <c r="D239" s="253"/>
      <c r="E239" s="253"/>
      <c r="F239" s="253"/>
      <c r="G239" s="253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49"/>
      <c r="AA239" s="149"/>
      <c r="AB239" s="149"/>
      <c r="AC239" s="149"/>
      <c r="AD239" s="149"/>
      <c r="AE239" s="149"/>
      <c r="AF239" s="149"/>
      <c r="AG239" s="149" t="s">
        <v>282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86" t="str">
        <f>C239</f>
        <v>- práce nezahrnují demontáž původních oken, montáž nových výplní s vnitřními parapety a zednické zapravení, tyto jsou řešeny v rámci samostatných položek rozpočtu</v>
      </c>
      <c r="BB239" s="149"/>
      <c r="BC239" s="149"/>
      <c r="BD239" s="149"/>
      <c r="BE239" s="149"/>
      <c r="BF239" s="149"/>
      <c r="BG239" s="149"/>
      <c r="BH239" s="149"/>
    </row>
    <row r="240" spans="1:60" outlineLevel="2" x14ac:dyDescent="0.25">
      <c r="A240" s="156"/>
      <c r="B240" s="157"/>
      <c r="C240" s="189" t="s">
        <v>331</v>
      </c>
      <c r="D240" s="162"/>
      <c r="E240" s="163">
        <v>1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49"/>
      <c r="AA240" s="149"/>
      <c r="AB240" s="149"/>
      <c r="AC240" s="149"/>
      <c r="AD240" s="149"/>
      <c r="AE240" s="149"/>
      <c r="AF240" s="149"/>
      <c r="AG240" s="149" t="s">
        <v>139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30.6" outlineLevel="1" x14ac:dyDescent="0.25">
      <c r="A241" s="173">
        <v>45</v>
      </c>
      <c r="B241" s="174" t="s">
        <v>332</v>
      </c>
      <c r="C241" s="188" t="s">
        <v>333</v>
      </c>
      <c r="D241" s="175" t="s">
        <v>293</v>
      </c>
      <c r="E241" s="176">
        <v>1</v>
      </c>
      <c r="F241" s="177"/>
      <c r="G241" s="178">
        <f>ROUND(E241*F241,2)</f>
        <v>0</v>
      </c>
      <c r="H241" s="161"/>
      <c r="I241" s="160">
        <f>ROUND(E241*H241,2)</f>
        <v>0</v>
      </c>
      <c r="J241" s="161"/>
      <c r="K241" s="160">
        <f>ROUND(E241*J241,2)</f>
        <v>0</v>
      </c>
      <c r="L241" s="160">
        <v>21</v>
      </c>
      <c r="M241" s="160">
        <f>G241*(1+L241/100)</f>
        <v>0</v>
      </c>
      <c r="N241" s="159">
        <v>0</v>
      </c>
      <c r="O241" s="159">
        <f>ROUND(E241*N241,2)</f>
        <v>0</v>
      </c>
      <c r="P241" s="159">
        <v>0</v>
      </c>
      <c r="Q241" s="159">
        <f>ROUND(E241*P241,2)</f>
        <v>0</v>
      </c>
      <c r="R241" s="160"/>
      <c r="S241" s="160" t="s">
        <v>203</v>
      </c>
      <c r="T241" s="160" t="s">
        <v>204</v>
      </c>
      <c r="U241" s="160">
        <v>0</v>
      </c>
      <c r="V241" s="160">
        <f>ROUND(E241*U241,2)</f>
        <v>0</v>
      </c>
      <c r="W241" s="160"/>
      <c r="X241" s="160" t="s">
        <v>135</v>
      </c>
      <c r="Y241" s="160" t="s">
        <v>136</v>
      </c>
      <c r="Z241" s="149"/>
      <c r="AA241" s="149"/>
      <c r="AB241" s="149"/>
      <c r="AC241" s="149"/>
      <c r="AD241" s="149"/>
      <c r="AE241" s="149"/>
      <c r="AF241" s="149"/>
      <c r="AG241" s="149" t="s">
        <v>137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31.2" outlineLevel="2" x14ac:dyDescent="0.25">
      <c r="A242" s="156"/>
      <c r="B242" s="157"/>
      <c r="C242" s="254" t="s">
        <v>334</v>
      </c>
      <c r="D242" s="255"/>
      <c r="E242" s="255"/>
      <c r="F242" s="255"/>
      <c r="G242" s="255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49"/>
      <c r="AA242" s="149"/>
      <c r="AB242" s="149"/>
      <c r="AC242" s="149"/>
      <c r="AD242" s="149"/>
      <c r="AE242" s="149"/>
      <c r="AF242" s="149"/>
      <c r="AG242" s="149" t="s">
        <v>282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86" t="str">
        <f>C242</f>
        <v>- cena zahrnuje dodávku výplně otvoru podle specifikace v PD a to včetně kování, finální povrchové úpravy v ceně je zohledněn rovněž i požadavek NPÚ na výroba referenčního vzorku a jeho odsouhlasení s pracovníky NPÚ Brno</v>
      </c>
      <c r="BB242" s="149"/>
      <c r="BC242" s="149"/>
      <c r="BD242" s="149"/>
      <c r="BE242" s="149"/>
      <c r="BF242" s="149"/>
      <c r="BG242" s="149"/>
      <c r="BH242" s="149"/>
    </row>
    <row r="243" spans="1:60" ht="21" outlineLevel="3" x14ac:dyDescent="0.25">
      <c r="A243" s="156"/>
      <c r="B243" s="157"/>
      <c r="C243" s="252" t="s">
        <v>335</v>
      </c>
      <c r="D243" s="253"/>
      <c r="E243" s="253"/>
      <c r="F243" s="253"/>
      <c r="G243" s="253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49"/>
      <c r="AA243" s="149"/>
      <c r="AB243" s="149"/>
      <c r="AC243" s="149"/>
      <c r="AD243" s="149"/>
      <c r="AE243" s="149"/>
      <c r="AF243" s="149"/>
      <c r="AG243" s="149" t="s">
        <v>282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86" t="str">
        <f>C243</f>
        <v>- součástí ceny je rovněž doplňkové příslušenství dle specifikace v PD (samozavírače, sítě proti hmyzu, větrací mřížky apod.) a to včetně jejich montáže</v>
      </c>
      <c r="BB243" s="149"/>
      <c r="BC243" s="149"/>
      <c r="BD243" s="149"/>
      <c r="BE243" s="149"/>
      <c r="BF243" s="149"/>
      <c r="BG243" s="149"/>
      <c r="BH243" s="149"/>
    </row>
    <row r="244" spans="1:60" ht="21" outlineLevel="3" x14ac:dyDescent="0.25">
      <c r="A244" s="156"/>
      <c r="B244" s="157"/>
      <c r="C244" s="252" t="s">
        <v>336</v>
      </c>
      <c r="D244" s="253"/>
      <c r="E244" s="253"/>
      <c r="F244" s="253"/>
      <c r="G244" s="253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49"/>
      <c r="AA244" s="149"/>
      <c r="AB244" s="149"/>
      <c r="AC244" s="149"/>
      <c r="AD244" s="149"/>
      <c r="AE244" s="149"/>
      <c r="AF244" s="149"/>
      <c r="AG244" s="149" t="s">
        <v>282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86" t="str">
        <f>C244</f>
        <v>- práce nezahrnují demontáž původních dveří, montáž nových výplní zednické zapravení, tyto jsou řešeny v rámci samostatných položek rozpočtu</v>
      </c>
      <c r="BB244" s="149"/>
      <c r="BC244" s="149"/>
      <c r="BD244" s="149"/>
      <c r="BE244" s="149"/>
      <c r="BF244" s="149"/>
      <c r="BG244" s="149"/>
      <c r="BH244" s="149"/>
    </row>
    <row r="245" spans="1:60" outlineLevel="2" x14ac:dyDescent="0.25">
      <c r="A245" s="156"/>
      <c r="B245" s="157"/>
      <c r="C245" s="189" t="s">
        <v>337</v>
      </c>
      <c r="D245" s="162"/>
      <c r="E245" s="163">
        <v>1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49"/>
      <c r="AA245" s="149"/>
      <c r="AB245" s="149"/>
      <c r="AC245" s="149"/>
      <c r="AD245" s="149"/>
      <c r="AE245" s="149"/>
      <c r="AF245" s="149"/>
      <c r="AG245" s="149" t="s">
        <v>139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30.6" outlineLevel="1" x14ac:dyDescent="0.25">
      <c r="A246" s="173">
        <v>46</v>
      </c>
      <c r="B246" s="174" t="s">
        <v>338</v>
      </c>
      <c r="C246" s="188" t="s">
        <v>339</v>
      </c>
      <c r="D246" s="175" t="s">
        <v>293</v>
      </c>
      <c r="E246" s="176">
        <v>1</v>
      </c>
      <c r="F246" s="177"/>
      <c r="G246" s="178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59">
        <v>0</v>
      </c>
      <c r="O246" s="159">
        <f>ROUND(E246*N246,2)</f>
        <v>0</v>
      </c>
      <c r="P246" s="159">
        <v>0</v>
      </c>
      <c r="Q246" s="159">
        <f>ROUND(E246*P246,2)</f>
        <v>0</v>
      </c>
      <c r="R246" s="160"/>
      <c r="S246" s="160" t="s">
        <v>203</v>
      </c>
      <c r="T246" s="160" t="s">
        <v>204</v>
      </c>
      <c r="U246" s="160">
        <v>0</v>
      </c>
      <c r="V246" s="160">
        <f>ROUND(E246*U246,2)</f>
        <v>0</v>
      </c>
      <c r="W246" s="160"/>
      <c r="X246" s="160" t="s">
        <v>135</v>
      </c>
      <c r="Y246" s="160" t="s">
        <v>136</v>
      </c>
      <c r="Z246" s="149"/>
      <c r="AA246" s="149"/>
      <c r="AB246" s="149"/>
      <c r="AC246" s="149"/>
      <c r="AD246" s="149"/>
      <c r="AE246" s="149"/>
      <c r="AF246" s="149"/>
      <c r="AG246" s="149" t="s">
        <v>137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ht="31.2" outlineLevel="2" x14ac:dyDescent="0.25">
      <c r="A247" s="156"/>
      <c r="B247" s="157"/>
      <c r="C247" s="254" t="s">
        <v>334</v>
      </c>
      <c r="D247" s="255"/>
      <c r="E247" s="255"/>
      <c r="F247" s="255"/>
      <c r="G247" s="255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49"/>
      <c r="AA247" s="149"/>
      <c r="AB247" s="149"/>
      <c r="AC247" s="149"/>
      <c r="AD247" s="149"/>
      <c r="AE247" s="149"/>
      <c r="AF247" s="149"/>
      <c r="AG247" s="149" t="s">
        <v>282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86" t="str">
        <f>C247</f>
        <v>- cena zahrnuje dodávku výplně otvoru podle specifikace v PD a to včetně kování, finální povrchové úpravy v ceně je zohledněn rovněž i požadavek NPÚ na výroba referenčního vzorku a jeho odsouhlasení s pracovníky NPÚ Brno</v>
      </c>
      <c r="BB247" s="149"/>
      <c r="BC247" s="149"/>
      <c r="BD247" s="149"/>
      <c r="BE247" s="149"/>
      <c r="BF247" s="149"/>
      <c r="BG247" s="149"/>
      <c r="BH247" s="149"/>
    </row>
    <row r="248" spans="1:60" ht="21" outlineLevel="3" x14ac:dyDescent="0.25">
      <c r="A248" s="156"/>
      <c r="B248" s="157"/>
      <c r="C248" s="252" t="s">
        <v>335</v>
      </c>
      <c r="D248" s="253"/>
      <c r="E248" s="253"/>
      <c r="F248" s="253"/>
      <c r="G248" s="253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49"/>
      <c r="AA248" s="149"/>
      <c r="AB248" s="149"/>
      <c r="AC248" s="149"/>
      <c r="AD248" s="149"/>
      <c r="AE248" s="149"/>
      <c r="AF248" s="149"/>
      <c r="AG248" s="149" t="s">
        <v>282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86" t="str">
        <f>C248</f>
        <v>- součástí ceny je rovněž doplňkové příslušenství dle specifikace v PD (samozavírače, sítě proti hmyzu, větrací mřížky apod.) a to včetně jejich montáže</v>
      </c>
      <c r="BB248" s="149"/>
      <c r="BC248" s="149"/>
      <c r="BD248" s="149"/>
      <c r="BE248" s="149"/>
      <c r="BF248" s="149"/>
      <c r="BG248" s="149"/>
      <c r="BH248" s="149"/>
    </row>
    <row r="249" spans="1:60" ht="21" outlineLevel="3" x14ac:dyDescent="0.25">
      <c r="A249" s="156"/>
      <c r="B249" s="157"/>
      <c r="C249" s="252" t="s">
        <v>336</v>
      </c>
      <c r="D249" s="253"/>
      <c r="E249" s="253"/>
      <c r="F249" s="253"/>
      <c r="G249" s="253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49"/>
      <c r="AA249" s="149"/>
      <c r="AB249" s="149"/>
      <c r="AC249" s="149"/>
      <c r="AD249" s="149"/>
      <c r="AE249" s="149"/>
      <c r="AF249" s="149"/>
      <c r="AG249" s="149" t="s">
        <v>282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86" t="str">
        <f>C249</f>
        <v>- práce nezahrnují demontáž původních dveří, montáž nových výplní zednické zapravení, tyto jsou řešeny v rámci samostatných položek rozpočtu</v>
      </c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5">
      <c r="A250" s="156"/>
      <c r="B250" s="157"/>
      <c r="C250" s="189" t="s">
        <v>340</v>
      </c>
      <c r="D250" s="162"/>
      <c r="E250" s="163">
        <v>1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49"/>
      <c r="AA250" s="149"/>
      <c r="AB250" s="149"/>
      <c r="AC250" s="149"/>
      <c r="AD250" s="149"/>
      <c r="AE250" s="149"/>
      <c r="AF250" s="149"/>
      <c r="AG250" s="149" t="s">
        <v>139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56">
        <v>47</v>
      </c>
      <c r="B251" s="157" t="s">
        <v>341</v>
      </c>
      <c r="C251" s="191" t="s">
        <v>342</v>
      </c>
      <c r="D251" s="158" t="s">
        <v>0</v>
      </c>
      <c r="E251" s="185"/>
      <c r="F251" s="161"/>
      <c r="G251" s="160">
        <f>ROUND(E251*F251,2)</f>
        <v>0</v>
      </c>
      <c r="H251" s="161"/>
      <c r="I251" s="160">
        <f>ROUND(E251*H251,2)</f>
        <v>0</v>
      </c>
      <c r="J251" s="161"/>
      <c r="K251" s="160">
        <f>ROUND(E251*J251,2)</f>
        <v>0</v>
      </c>
      <c r="L251" s="160">
        <v>21</v>
      </c>
      <c r="M251" s="160">
        <f>G251*(1+L251/100)</f>
        <v>0</v>
      </c>
      <c r="N251" s="159">
        <v>0</v>
      </c>
      <c r="O251" s="159">
        <f>ROUND(E251*N251,2)</f>
        <v>0</v>
      </c>
      <c r="P251" s="159">
        <v>0</v>
      </c>
      <c r="Q251" s="159">
        <f>ROUND(E251*P251,2)</f>
        <v>0</v>
      </c>
      <c r="R251" s="160"/>
      <c r="S251" s="160" t="s">
        <v>134</v>
      </c>
      <c r="T251" s="160" t="s">
        <v>134</v>
      </c>
      <c r="U251" s="160">
        <v>0</v>
      </c>
      <c r="V251" s="160">
        <f>ROUND(E251*U251,2)</f>
        <v>0</v>
      </c>
      <c r="W251" s="160"/>
      <c r="X251" s="160" t="s">
        <v>265</v>
      </c>
      <c r="Y251" s="160" t="s">
        <v>136</v>
      </c>
      <c r="Z251" s="149"/>
      <c r="AA251" s="149"/>
      <c r="AB251" s="149"/>
      <c r="AC251" s="149"/>
      <c r="AD251" s="149"/>
      <c r="AE251" s="149"/>
      <c r="AF251" s="149"/>
      <c r="AG251" s="149" t="s">
        <v>266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x14ac:dyDescent="0.25">
      <c r="A252" s="166" t="s">
        <v>129</v>
      </c>
      <c r="B252" s="167" t="s">
        <v>90</v>
      </c>
      <c r="C252" s="187" t="s">
        <v>91</v>
      </c>
      <c r="D252" s="168"/>
      <c r="E252" s="169"/>
      <c r="F252" s="170"/>
      <c r="G252" s="171">
        <f>SUMIF(AG253:AG259,"&lt;&gt;NOR",G253:G259)</f>
        <v>0</v>
      </c>
      <c r="H252" s="165"/>
      <c r="I252" s="165">
        <f>SUM(I253:I259)</f>
        <v>0</v>
      </c>
      <c r="J252" s="165"/>
      <c r="K252" s="165">
        <f>SUM(K253:K259)</f>
        <v>0</v>
      </c>
      <c r="L252" s="165"/>
      <c r="M252" s="165">
        <f>SUM(M253:M259)</f>
        <v>0</v>
      </c>
      <c r="N252" s="164"/>
      <c r="O252" s="164">
        <f>SUM(O253:O259)</f>
        <v>0</v>
      </c>
      <c r="P252" s="164"/>
      <c r="Q252" s="164">
        <f>SUM(Q253:Q259)</f>
        <v>0</v>
      </c>
      <c r="R252" s="165"/>
      <c r="S252" s="165"/>
      <c r="T252" s="165"/>
      <c r="U252" s="165"/>
      <c r="V252" s="165">
        <f>SUM(V253:V259)</f>
        <v>0</v>
      </c>
      <c r="W252" s="165"/>
      <c r="X252" s="165"/>
      <c r="Y252" s="165"/>
      <c r="AG252" t="s">
        <v>130</v>
      </c>
    </row>
    <row r="253" spans="1:60" ht="20.399999999999999" outlineLevel="1" x14ac:dyDescent="0.25">
      <c r="A253" s="173">
        <v>48</v>
      </c>
      <c r="B253" s="174" t="s">
        <v>343</v>
      </c>
      <c r="C253" s="188" t="s">
        <v>344</v>
      </c>
      <c r="D253" s="175" t="s">
        <v>149</v>
      </c>
      <c r="E253" s="176">
        <v>34.5105</v>
      </c>
      <c r="F253" s="177"/>
      <c r="G253" s="178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59">
        <v>0</v>
      </c>
      <c r="O253" s="159">
        <f>ROUND(E253*N253,2)</f>
        <v>0</v>
      </c>
      <c r="P253" s="159">
        <v>0</v>
      </c>
      <c r="Q253" s="159">
        <f>ROUND(E253*P253,2)</f>
        <v>0</v>
      </c>
      <c r="R253" s="160"/>
      <c r="S253" s="160" t="s">
        <v>203</v>
      </c>
      <c r="T253" s="160" t="s">
        <v>204</v>
      </c>
      <c r="U253" s="160">
        <v>0</v>
      </c>
      <c r="V253" s="160">
        <f>ROUND(E253*U253,2)</f>
        <v>0</v>
      </c>
      <c r="W253" s="160"/>
      <c r="X253" s="160" t="s">
        <v>135</v>
      </c>
      <c r="Y253" s="160" t="s">
        <v>136</v>
      </c>
      <c r="Z253" s="149"/>
      <c r="AA253" s="149"/>
      <c r="AB253" s="149"/>
      <c r="AC253" s="149"/>
      <c r="AD253" s="149"/>
      <c r="AE253" s="149"/>
      <c r="AF253" s="149"/>
      <c r="AG253" s="149" t="s">
        <v>137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2" x14ac:dyDescent="0.25">
      <c r="A254" s="156"/>
      <c r="B254" s="157"/>
      <c r="C254" s="189" t="s">
        <v>345</v>
      </c>
      <c r="D254" s="162"/>
      <c r="E254" s="163">
        <v>21.648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49"/>
      <c r="AA254" s="149"/>
      <c r="AB254" s="149"/>
      <c r="AC254" s="149"/>
      <c r="AD254" s="149"/>
      <c r="AE254" s="149"/>
      <c r="AF254" s="149"/>
      <c r="AG254" s="149" t="s">
        <v>139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 x14ac:dyDescent="0.25">
      <c r="A255" s="156"/>
      <c r="B255" s="157"/>
      <c r="C255" s="189" t="s">
        <v>346</v>
      </c>
      <c r="D255" s="162"/>
      <c r="E255" s="163">
        <v>10.762499999999999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49"/>
      <c r="AA255" s="149"/>
      <c r="AB255" s="149"/>
      <c r="AC255" s="149"/>
      <c r="AD255" s="149"/>
      <c r="AE255" s="149"/>
      <c r="AF255" s="149"/>
      <c r="AG255" s="149" t="s">
        <v>139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5">
      <c r="A256" s="156"/>
      <c r="B256" s="157"/>
      <c r="C256" s="189" t="s">
        <v>347</v>
      </c>
      <c r="D256" s="162"/>
      <c r="E256" s="163">
        <v>2.1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49"/>
      <c r="AA256" s="149"/>
      <c r="AB256" s="149"/>
      <c r="AC256" s="149"/>
      <c r="AD256" s="149"/>
      <c r="AE256" s="149"/>
      <c r="AF256" s="149"/>
      <c r="AG256" s="149" t="s">
        <v>139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73">
        <v>49</v>
      </c>
      <c r="B257" s="174" t="s">
        <v>348</v>
      </c>
      <c r="C257" s="188" t="s">
        <v>349</v>
      </c>
      <c r="D257" s="175" t="s">
        <v>350</v>
      </c>
      <c r="E257" s="176">
        <v>1</v>
      </c>
      <c r="F257" s="177"/>
      <c r="G257" s="178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59">
        <v>0</v>
      </c>
      <c r="O257" s="159">
        <f>ROUND(E257*N257,2)</f>
        <v>0</v>
      </c>
      <c r="P257" s="159">
        <v>0</v>
      </c>
      <c r="Q257" s="159">
        <f>ROUND(E257*P257,2)</f>
        <v>0</v>
      </c>
      <c r="R257" s="160"/>
      <c r="S257" s="160" t="s">
        <v>203</v>
      </c>
      <c r="T257" s="160" t="s">
        <v>204</v>
      </c>
      <c r="U257" s="160">
        <v>0</v>
      </c>
      <c r="V257" s="160">
        <f>ROUND(E257*U257,2)</f>
        <v>0</v>
      </c>
      <c r="W257" s="160"/>
      <c r="X257" s="160" t="s">
        <v>135</v>
      </c>
      <c r="Y257" s="160" t="s">
        <v>136</v>
      </c>
      <c r="Z257" s="149"/>
      <c r="AA257" s="149"/>
      <c r="AB257" s="149"/>
      <c r="AC257" s="149"/>
      <c r="AD257" s="149"/>
      <c r="AE257" s="149"/>
      <c r="AF257" s="149"/>
      <c r="AG257" s="149" t="s">
        <v>137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2" x14ac:dyDescent="0.25">
      <c r="A258" s="156"/>
      <c r="B258" s="157"/>
      <c r="C258" s="189" t="s">
        <v>309</v>
      </c>
      <c r="D258" s="162"/>
      <c r="E258" s="163">
        <v>1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49"/>
      <c r="AA258" s="149"/>
      <c r="AB258" s="149"/>
      <c r="AC258" s="149"/>
      <c r="AD258" s="149"/>
      <c r="AE258" s="149"/>
      <c r="AF258" s="149"/>
      <c r="AG258" s="149" t="s">
        <v>139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56">
        <v>50</v>
      </c>
      <c r="B259" s="157" t="s">
        <v>351</v>
      </c>
      <c r="C259" s="191" t="s">
        <v>352</v>
      </c>
      <c r="D259" s="158" t="s">
        <v>0</v>
      </c>
      <c r="E259" s="185"/>
      <c r="F259" s="161"/>
      <c r="G259" s="160">
        <f>ROUND(E259*F259,2)</f>
        <v>0</v>
      </c>
      <c r="H259" s="161"/>
      <c r="I259" s="160">
        <f>ROUND(E259*H259,2)</f>
        <v>0</v>
      </c>
      <c r="J259" s="161"/>
      <c r="K259" s="160">
        <f>ROUND(E259*J259,2)</f>
        <v>0</v>
      </c>
      <c r="L259" s="160">
        <v>21</v>
      </c>
      <c r="M259" s="160">
        <f>G259*(1+L259/100)</f>
        <v>0</v>
      </c>
      <c r="N259" s="159">
        <v>0</v>
      </c>
      <c r="O259" s="159">
        <f>ROUND(E259*N259,2)</f>
        <v>0</v>
      </c>
      <c r="P259" s="159">
        <v>0</v>
      </c>
      <c r="Q259" s="159">
        <f>ROUND(E259*P259,2)</f>
        <v>0</v>
      </c>
      <c r="R259" s="160"/>
      <c r="S259" s="160" t="s">
        <v>134</v>
      </c>
      <c r="T259" s="160" t="s">
        <v>134</v>
      </c>
      <c r="U259" s="160">
        <v>0</v>
      </c>
      <c r="V259" s="160">
        <f>ROUND(E259*U259,2)</f>
        <v>0</v>
      </c>
      <c r="W259" s="160"/>
      <c r="X259" s="160" t="s">
        <v>265</v>
      </c>
      <c r="Y259" s="160" t="s">
        <v>136</v>
      </c>
      <c r="Z259" s="149"/>
      <c r="AA259" s="149"/>
      <c r="AB259" s="149"/>
      <c r="AC259" s="149"/>
      <c r="AD259" s="149"/>
      <c r="AE259" s="149"/>
      <c r="AF259" s="149"/>
      <c r="AG259" s="149" t="s">
        <v>266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x14ac:dyDescent="0.25">
      <c r="A260" s="166" t="s">
        <v>129</v>
      </c>
      <c r="B260" s="167" t="s">
        <v>92</v>
      </c>
      <c r="C260" s="187" t="s">
        <v>93</v>
      </c>
      <c r="D260" s="168"/>
      <c r="E260" s="169"/>
      <c r="F260" s="170"/>
      <c r="G260" s="171">
        <f>SUMIF(AG261:AG275,"&lt;&gt;NOR",G261:G275)</f>
        <v>0</v>
      </c>
      <c r="H260" s="165"/>
      <c r="I260" s="165">
        <f>SUM(I261:I275)</f>
        <v>0</v>
      </c>
      <c r="J260" s="165"/>
      <c r="K260" s="165">
        <f>SUM(K261:K275)</f>
        <v>0</v>
      </c>
      <c r="L260" s="165"/>
      <c r="M260" s="165">
        <f>SUM(M261:M275)</f>
        <v>0</v>
      </c>
      <c r="N260" s="164"/>
      <c r="O260" s="164">
        <f>SUM(O261:O275)</f>
        <v>7.0000000000000007E-2</v>
      </c>
      <c r="P260" s="164"/>
      <c r="Q260" s="164">
        <f>SUM(Q261:Q275)</f>
        <v>0</v>
      </c>
      <c r="R260" s="165"/>
      <c r="S260" s="165"/>
      <c r="T260" s="165"/>
      <c r="U260" s="165"/>
      <c r="V260" s="165">
        <f>SUM(V261:V275)</f>
        <v>13.06</v>
      </c>
      <c r="W260" s="165"/>
      <c r="X260" s="165"/>
      <c r="Y260" s="165"/>
      <c r="AG260" t="s">
        <v>130</v>
      </c>
    </row>
    <row r="261" spans="1:60" outlineLevel="1" x14ac:dyDescent="0.25">
      <c r="A261" s="173">
        <v>51</v>
      </c>
      <c r="B261" s="174" t="s">
        <v>353</v>
      </c>
      <c r="C261" s="188" t="s">
        <v>354</v>
      </c>
      <c r="D261" s="175" t="s">
        <v>149</v>
      </c>
      <c r="E261" s="176">
        <v>91.174000000000007</v>
      </c>
      <c r="F261" s="177"/>
      <c r="G261" s="178">
        <f>ROUND(E261*F261,2)</f>
        <v>0</v>
      </c>
      <c r="H261" s="161"/>
      <c r="I261" s="160">
        <f>ROUND(E261*H261,2)</f>
        <v>0</v>
      </c>
      <c r="J261" s="161"/>
      <c r="K261" s="160">
        <f>ROUND(E261*J261,2)</f>
        <v>0</v>
      </c>
      <c r="L261" s="160">
        <v>21</v>
      </c>
      <c r="M261" s="160">
        <f>G261*(1+L261/100)</f>
        <v>0</v>
      </c>
      <c r="N261" s="159">
        <v>1.4999999999999999E-4</v>
      </c>
      <c r="O261" s="159">
        <f>ROUND(E261*N261,2)</f>
        <v>0.01</v>
      </c>
      <c r="P261" s="159">
        <v>0</v>
      </c>
      <c r="Q261" s="159">
        <f>ROUND(E261*P261,2)</f>
        <v>0</v>
      </c>
      <c r="R261" s="160"/>
      <c r="S261" s="160" t="s">
        <v>134</v>
      </c>
      <c r="T261" s="160" t="s">
        <v>134</v>
      </c>
      <c r="U261" s="160">
        <v>3.2480000000000002E-2</v>
      </c>
      <c r="V261" s="160">
        <f>ROUND(E261*U261,2)</f>
        <v>2.96</v>
      </c>
      <c r="W261" s="160"/>
      <c r="X261" s="160" t="s">
        <v>135</v>
      </c>
      <c r="Y261" s="160" t="s">
        <v>136</v>
      </c>
      <c r="Z261" s="149"/>
      <c r="AA261" s="149"/>
      <c r="AB261" s="149"/>
      <c r="AC261" s="149"/>
      <c r="AD261" s="149"/>
      <c r="AE261" s="149"/>
      <c r="AF261" s="149"/>
      <c r="AG261" s="149" t="s">
        <v>137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t="30.6" outlineLevel="2" x14ac:dyDescent="0.25">
      <c r="A262" s="156"/>
      <c r="B262" s="157"/>
      <c r="C262" s="189" t="s">
        <v>165</v>
      </c>
      <c r="D262" s="162"/>
      <c r="E262" s="163">
        <v>31.968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49"/>
      <c r="AA262" s="149"/>
      <c r="AB262" s="149"/>
      <c r="AC262" s="149"/>
      <c r="AD262" s="149"/>
      <c r="AE262" s="149"/>
      <c r="AF262" s="149"/>
      <c r="AG262" s="149" t="s">
        <v>139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20.399999999999999" outlineLevel="3" x14ac:dyDescent="0.25">
      <c r="A263" s="156"/>
      <c r="B263" s="157"/>
      <c r="C263" s="189" t="s">
        <v>166</v>
      </c>
      <c r="D263" s="162"/>
      <c r="E263" s="163">
        <v>28.984000000000002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49"/>
      <c r="AA263" s="149"/>
      <c r="AB263" s="149"/>
      <c r="AC263" s="149"/>
      <c r="AD263" s="149"/>
      <c r="AE263" s="149"/>
      <c r="AF263" s="149"/>
      <c r="AG263" s="149" t="s">
        <v>139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0.399999999999999" outlineLevel="3" x14ac:dyDescent="0.25">
      <c r="A264" s="156"/>
      <c r="B264" s="157"/>
      <c r="C264" s="189" t="s">
        <v>167</v>
      </c>
      <c r="D264" s="162"/>
      <c r="E264" s="163">
        <v>13.432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49"/>
      <c r="AA264" s="149"/>
      <c r="AB264" s="149"/>
      <c r="AC264" s="149"/>
      <c r="AD264" s="149"/>
      <c r="AE264" s="149"/>
      <c r="AF264" s="149"/>
      <c r="AG264" s="149" t="s">
        <v>139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5">
      <c r="A265" s="156"/>
      <c r="B265" s="157"/>
      <c r="C265" s="189" t="s">
        <v>168</v>
      </c>
      <c r="D265" s="162"/>
      <c r="E265" s="163">
        <v>9.1999999999999993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49"/>
      <c r="AA265" s="149"/>
      <c r="AB265" s="149"/>
      <c r="AC265" s="149"/>
      <c r="AD265" s="149"/>
      <c r="AE265" s="149"/>
      <c r="AF265" s="149"/>
      <c r="AG265" s="149" t="s">
        <v>139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5">
      <c r="A266" s="156"/>
      <c r="B266" s="157"/>
      <c r="C266" s="189" t="s">
        <v>169</v>
      </c>
      <c r="D266" s="162"/>
      <c r="E266" s="163">
        <v>4.1820000000000004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49"/>
      <c r="AA266" s="149"/>
      <c r="AB266" s="149"/>
      <c r="AC266" s="149"/>
      <c r="AD266" s="149"/>
      <c r="AE266" s="149"/>
      <c r="AF266" s="149"/>
      <c r="AG266" s="149" t="s">
        <v>139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5">
      <c r="A267" s="156"/>
      <c r="B267" s="157"/>
      <c r="C267" s="189" t="s">
        <v>170</v>
      </c>
      <c r="D267" s="162"/>
      <c r="E267" s="163">
        <v>3.4079999999999999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49"/>
      <c r="AA267" s="149"/>
      <c r="AB267" s="149"/>
      <c r="AC267" s="149"/>
      <c r="AD267" s="149"/>
      <c r="AE267" s="149"/>
      <c r="AF267" s="149"/>
      <c r="AG267" s="149" t="s">
        <v>139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73">
        <v>52</v>
      </c>
      <c r="B268" s="174" t="s">
        <v>355</v>
      </c>
      <c r="C268" s="188" t="s">
        <v>356</v>
      </c>
      <c r="D268" s="175" t="s">
        <v>149</v>
      </c>
      <c r="E268" s="176">
        <v>91.174000000000007</v>
      </c>
      <c r="F268" s="177"/>
      <c r="G268" s="178">
        <f>ROUND(E268*F268,2)</f>
        <v>0</v>
      </c>
      <c r="H268" s="161"/>
      <c r="I268" s="160">
        <f>ROUND(E268*H268,2)</f>
        <v>0</v>
      </c>
      <c r="J268" s="161"/>
      <c r="K268" s="160">
        <f>ROUND(E268*J268,2)</f>
        <v>0</v>
      </c>
      <c r="L268" s="160">
        <v>21</v>
      </c>
      <c r="M268" s="160">
        <f>G268*(1+L268/100)</f>
        <v>0</v>
      </c>
      <c r="N268" s="159">
        <v>4.6000000000000001E-4</v>
      </c>
      <c r="O268" s="159">
        <f>ROUND(E268*N268,2)</f>
        <v>0.04</v>
      </c>
      <c r="P268" s="159">
        <v>0</v>
      </c>
      <c r="Q268" s="159">
        <f>ROUND(E268*P268,2)</f>
        <v>0</v>
      </c>
      <c r="R268" s="160"/>
      <c r="S268" s="160" t="s">
        <v>134</v>
      </c>
      <c r="T268" s="160" t="s">
        <v>134</v>
      </c>
      <c r="U268" s="160">
        <v>0.10191</v>
      </c>
      <c r="V268" s="160">
        <f>ROUND(E268*U268,2)</f>
        <v>9.2899999999999991</v>
      </c>
      <c r="W268" s="160"/>
      <c r="X268" s="160" t="s">
        <v>135</v>
      </c>
      <c r="Y268" s="160" t="s">
        <v>136</v>
      </c>
      <c r="Z268" s="149"/>
      <c r="AA268" s="149"/>
      <c r="AB268" s="149"/>
      <c r="AC268" s="149"/>
      <c r="AD268" s="149"/>
      <c r="AE268" s="149"/>
      <c r="AF268" s="149"/>
      <c r="AG268" s="149" t="s">
        <v>137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2" x14ac:dyDescent="0.25">
      <c r="A269" s="156"/>
      <c r="B269" s="157"/>
      <c r="C269" s="189" t="s">
        <v>357</v>
      </c>
      <c r="D269" s="162"/>
      <c r="E269" s="163">
        <v>91.174000000000007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49"/>
      <c r="AA269" s="149"/>
      <c r="AB269" s="149"/>
      <c r="AC269" s="149"/>
      <c r="AD269" s="149"/>
      <c r="AE269" s="149"/>
      <c r="AF269" s="149"/>
      <c r="AG269" s="149" t="s">
        <v>139</v>
      </c>
      <c r="AH269" s="149">
        <v>5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73">
        <v>53</v>
      </c>
      <c r="B270" s="174" t="s">
        <v>358</v>
      </c>
      <c r="C270" s="188" t="s">
        <v>359</v>
      </c>
      <c r="D270" s="175" t="s">
        <v>149</v>
      </c>
      <c r="E270" s="176">
        <v>60.255000000000003</v>
      </c>
      <c r="F270" s="177"/>
      <c r="G270" s="178">
        <f>ROUND(E270*F270,2)</f>
        <v>0</v>
      </c>
      <c r="H270" s="161"/>
      <c r="I270" s="160">
        <f>ROUND(E270*H270,2)</f>
        <v>0</v>
      </c>
      <c r="J270" s="161"/>
      <c r="K270" s="160">
        <f>ROUND(E270*J270,2)</f>
        <v>0</v>
      </c>
      <c r="L270" s="160">
        <v>21</v>
      </c>
      <c r="M270" s="160">
        <f>G270*(1+L270/100)</f>
        <v>0</v>
      </c>
      <c r="N270" s="159">
        <v>3.5E-4</v>
      </c>
      <c r="O270" s="159">
        <f>ROUND(E270*N270,2)</f>
        <v>0.02</v>
      </c>
      <c r="P270" s="159">
        <v>0</v>
      </c>
      <c r="Q270" s="159">
        <f>ROUND(E270*P270,2)</f>
        <v>0</v>
      </c>
      <c r="R270" s="160"/>
      <c r="S270" s="160" t="s">
        <v>134</v>
      </c>
      <c r="T270" s="160" t="s">
        <v>134</v>
      </c>
      <c r="U270" s="160">
        <v>1.35E-2</v>
      </c>
      <c r="V270" s="160">
        <f>ROUND(E270*U270,2)</f>
        <v>0.81</v>
      </c>
      <c r="W270" s="160"/>
      <c r="X270" s="160" t="s">
        <v>135</v>
      </c>
      <c r="Y270" s="160" t="s">
        <v>136</v>
      </c>
      <c r="Z270" s="149"/>
      <c r="AA270" s="149"/>
      <c r="AB270" s="149"/>
      <c r="AC270" s="149"/>
      <c r="AD270" s="149"/>
      <c r="AE270" s="149"/>
      <c r="AF270" s="149"/>
      <c r="AG270" s="149" t="s">
        <v>137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2" x14ac:dyDescent="0.25">
      <c r="A271" s="156"/>
      <c r="B271" s="157"/>
      <c r="C271" s="189" t="s">
        <v>220</v>
      </c>
      <c r="D271" s="162"/>
      <c r="E271" s="163"/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49"/>
      <c r="AA271" s="149"/>
      <c r="AB271" s="149"/>
      <c r="AC271" s="149"/>
      <c r="AD271" s="149"/>
      <c r="AE271" s="149"/>
      <c r="AF271" s="149"/>
      <c r="AG271" s="149" t="s">
        <v>139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5">
      <c r="A272" s="156"/>
      <c r="B272" s="157"/>
      <c r="C272" s="189" t="s">
        <v>221</v>
      </c>
      <c r="D272" s="162"/>
      <c r="E272" s="163">
        <v>17.445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49"/>
      <c r="AA272" s="149"/>
      <c r="AB272" s="149"/>
      <c r="AC272" s="149"/>
      <c r="AD272" s="149"/>
      <c r="AE272" s="149"/>
      <c r="AF272" s="149"/>
      <c r="AG272" s="149" t="s">
        <v>139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5">
      <c r="A273" s="156"/>
      <c r="B273" s="157"/>
      <c r="C273" s="189" t="s">
        <v>222</v>
      </c>
      <c r="D273" s="162"/>
      <c r="E273" s="163">
        <v>22.664999999999999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49"/>
      <c r="AA273" s="149"/>
      <c r="AB273" s="149"/>
      <c r="AC273" s="149"/>
      <c r="AD273" s="149"/>
      <c r="AE273" s="149"/>
      <c r="AF273" s="149"/>
      <c r="AG273" s="149" t="s">
        <v>139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5">
      <c r="A274" s="156"/>
      <c r="B274" s="157"/>
      <c r="C274" s="189" t="s">
        <v>223</v>
      </c>
      <c r="D274" s="162"/>
      <c r="E274" s="163">
        <v>13.755000000000001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49"/>
      <c r="AA274" s="149"/>
      <c r="AB274" s="149"/>
      <c r="AC274" s="149"/>
      <c r="AD274" s="149"/>
      <c r="AE274" s="149"/>
      <c r="AF274" s="149"/>
      <c r="AG274" s="149" t="s">
        <v>139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5">
      <c r="A275" s="156"/>
      <c r="B275" s="157"/>
      <c r="C275" s="189" t="s">
        <v>224</v>
      </c>
      <c r="D275" s="162"/>
      <c r="E275" s="163">
        <v>6.39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49"/>
      <c r="AA275" s="149"/>
      <c r="AB275" s="149"/>
      <c r="AC275" s="149"/>
      <c r="AD275" s="149"/>
      <c r="AE275" s="149"/>
      <c r="AF275" s="149"/>
      <c r="AG275" s="149" t="s">
        <v>139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x14ac:dyDescent="0.25">
      <c r="A276" s="166" t="s">
        <v>129</v>
      </c>
      <c r="B276" s="167" t="s">
        <v>94</v>
      </c>
      <c r="C276" s="187" t="s">
        <v>95</v>
      </c>
      <c r="D276" s="168"/>
      <c r="E276" s="169"/>
      <c r="F276" s="170"/>
      <c r="G276" s="171">
        <f>SUMIF(AG277:AG291,"&lt;&gt;NOR",G277:G291)</f>
        <v>0</v>
      </c>
      <c r="H276" s="165"/>
      <c r="I276" s="165">
        <f>SUM(I277:I291)</f>
        <v>0</v>
      </c>
      <c r="J276" s="165"/>
      <c r="K276" s="165">
        <f>SUM(K277:K291)</f>
        <v>0</v>
      </c>
      <c r="L276" s="165"/>
      <c r="M276" s="165">
        <f>SUM(M277:M291)</f>
        <v>0</v>
      </c>
      <c r="N276" s="164"/>
      <c r="O276" s="164">
        <f>SUM(O277:O291)</f>
        <v>0.17</v>
      </c>
      <c r="P276" s="164"/>
      <c r="Q276" s="164">
        <f>SUM(Q277:Q291)</f>
        <v>0.13</v>
      </c>
      <c r="R276" s="165"/>
      <c r="S276" s="165"/>
      <c r="T276" s="165"/>
      <c r="U276" s="165"/>
      <c r="V276" s="165">
        <f>SUM(V277:V291)</f>
        <v>31.239999999999995</v>
      </c>
      <c r="W276" s="165"/>
      <c r="X276" s="165"/>
      <c r="Y276" s="165"/>
      <c r="AG276" t="s">
        <v>130</v>
      </c>
    </row>
    <row r="277" spans="1:60" outlineLevel="1" x14ac:dyDescent="0.25">
      <c r="A277" s="179">
        <v>54</v>
      </c>
      <c r="B277" s="180" t="s">
        <v>360</v>
      </c>
      <c r="C277" s="190" t="s">
        <v>361</v>
      </c>
      <c r="D277" s="181" t="s">
        <v>247</v>
      </c>
      <c r="E277" s="182">
        <v>8</v>
      </c>
      <c r="F277" s="183"/>
      <c r="G277" s="184">
        <f>ROUND(E277*F277,2)</f>
        <v>0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0</v>
      </c>
      <c r="N277" s="159">
        <v>0</v>
      </c>
      <c r="O277" s="159">
        <f>ROUND(E277*N277,2)</f>
        <v>0</v>
      </c>
      <c r="P277" s="159">
        <v>1.6E-2</v>
      </c>
      <c r="Q277" s="159">
        <f>ROUND(E277*P277,2)</f>
        <v>0.13</v>
      </c>
      <c r="R277" s="160"/>
      <c r="S277" s="160" t="s">
        <v>134</v>
      </c>
      <c r="T277" s="160" t="s">
        <v>134</v>
      </c>
      <c r="U277" s="160">
        <v>0.92220000000000002</v>
      </c>
      <c r="V277" s="160">
        <f>ROUND(E277*U277,2)</f>
        <v>7.38</v>
      </c>
      <c r="W277" s="160"/>
      <c r="X277" s="160" t="s">
        <v>135</v>
      </c>
      <c r="Y277" s="160" t="s">
        <v>136</v>
      </c>
      <c r="Z277" s="149"/>
      <c r="AA277" s="149"/>
      <c r="AB277" s="149"/>
      <c r="AC277" s="149"/>
      <c r="AD277" s="149"/>
      <c r="AE277" s="149"/>
      <c r="AF277" s="149"/>
      <c r="AG277" s="149" t="s">
        <v>137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t="20.399999999999999" outlineLevel="1" x14ac:dyDescent="0.25">
      <c r="A278" s="173">
        <v>55</v>
      </c>
      <c r="B278" s="174" t="s">
        <v>362</v>
      </c>
      <c r="C278" s="188" t="s">
        <v>363</v>
      </c>
      <c r="D278" s="175" t="s">
        <v>149</v>
      </c>
      <c r="E278" s="176">
        <v>23.2742</v>
      </c>
      <c r="F278" s="177"/>
      <c r="G278" s="178">
        <f>ROUND(E278*F278,2)</f>
        <v>0</v>
      </c>
      <c r="H278" s="161"/>
      <c r="I278" s="160">
        <f>ROUND(E278*H278,2)</f>
        <v>0</v>
      </c>
      <c r="J278" s="161"/>
      <c r="K278" s="160">
        <f>ROUND(E278*J278,2)</f>
        <v>0</v>
      </c>
      <c r="L278" s="160">
        <v>21</v>
      </c>
      <c r="M278" s="160">
        <f>G278*(1+L278/100)</f>
        <v>0</v>
      </c>
      <c r="N278" s="159">
        <v>3.82E-3</v>
      </c>
      <c r="O278" s="159">
        <f>ROUND(E278*N278,2)</f>
        <v>0.09</v>
      </c>
      <c r="P278" s="159">
        <v>0</v>
      </c>
      <c r="Q278" s="159">
        <f>ROUND(E278*P278,2)</f>
        <v>0</v>
      </c>
      <c r="R278" s="160"/>
      <c r="S278" s="160" t="s">
        <v>134</v>
      </c>
      <c r="T278" s="160" t="s">
        <v>204</v>
      </c>
      <c r="U278" s="160">
        <v>0.3</v>
      </c>
      <c r="V278" s="160">
        <f>ROUND(E278*U278,2)</f>
        <v>6.98</v>
      </c>
      <c r="W278" s="160"/>
      <c r="X278" s="160" t="s">
        <v>135</v>
      </c>
      <c r="Y278" s="160" t="s">
        <v>136</v>
      </c>
      <c r="Z278" s="149"/>
      <c r="AA278" s="149"/>
      <c r="AB278" s="149"/>
      <c r="AC278" s="149"/>
      <c r="AD278" s="149"/>
      <c r="AE278" s="149"/>
      <c r="AF278" s="149"/>
      <c r="AG278" s="149" t="s">
        <v>137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2" x14ac:dyDescent="0.25">
      <c r="A279" s="156"/>
      <c r="B279" s="157"/>
      <c r="C279" s="189" t="s">
        <v>364</v>
      </c>
      <c r="D279" s="162"/>
      <c r="E279" s="163">
        <v>6.6024000000000003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49"/>
      <c r="AA279" s="149"/>
      <c r="AB279" s="149"/>
      <c r="AC279" s="149"/>
      <c r="AD279" s="149"/>
      <c r="AE279" s="149"/>
      <c r="AF279" s="149"/>
      <c r="AG279" s="149" t="s">
        <v>139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5">
      <c r="A280" s="156"/>
      <c r="B280" s="157"/>
      <c r="C280" s="189" t="s">
        <v>365</v>
      </c>
      <c r="D280" s="162"/>
      <c r="E280" s="163">
        <v>5.5389999999999997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49"/>
      <c r="AA280" s="149"/>
      <c r="AB280" s="149"/>
      <c r="AC280" s="149"/>
      <c r="AD280" s="149"/>
      <c r="AE280" s="149"/>
      <c r="AF280" s="149"/>
      <c r="AG280" s="149" t="s">
        <v>139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5">
      <c r="A281" s="156"/>
      <c r="B281" s="157"/>
      <c r="C281" s="189" t="s">
        <v>366</v>
      </c>
      <c r="D281" s="162"/>
      <c r="E281" s="163">
        <v>3.5335000000000001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49"/>
      <c r="AA281" s="149"/>
      <c r="AB281" s="149"/>
      <c r="AC281" s="149"/>
      <c r="AD281" s="149"/>
      <c r="AE281" s="149"/>
      <c r="AF281" s="149"/>
      <c r="AG281" s="149" t="s">
        <v>139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5">
      <c r="A282" s="156"/>
      <c r="B282" s="157"/>
      <c r="C282" s="189" t="s">
        <v>367</v>
      </c>
      <c r="D282" s="162"/>
      <c r="E282" s="163">
        <v>4.9278000000000004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139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5">
      <c r="A283" s="156"/>
      <c r="B283" s="157"/>
      <c r="C283" s="189" t="s">
        <v>368</v>
      </c>
      <c r="D283" s="162"/>
      <c r="E283" s="163">
        <v>2.6715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139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73">
        <v>56</v>
      </c>
      <c r="B284" s="174" t="s">
        <v>369</v>
      </c>
      <c r="C284" s="188" t="s">
        <v>370</v>
      </c>
      <c r="D284" s="175" t="s">
        <v>247</v>
      </c>
      <c r="E284" s="176">
        <v>3</v>
      </c>
      <c r="F284" s="177"/>
      <c r="G284" s="178">
        <f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59">
        <v>9.1999999999999998E-3</v>
      </c>
      <c r="O284" s="159">
        <f>ROUND(E284*N284,2)</f>
        <v>0.03</v>
      </c>
      <c r="P284" s="159">
        <v>0</v>
      </c>
      <c r="Q284" s="159">
        <f>ROUND(E284*P284,2)</f>
        <v>0</v>
      </c>
      <c r="R284" s="160"/>
      <c r="S284" s="160" t="s">
        <v>203</v>
      </c>
      <c r="T284" s="160" t="s">
        <v>204</v>
      </c>
      <c r="U284" s="160">
        <v>2.11</v>
      </c>
      <c r="V284" s="160">
        <f>ROUND(E284*U284,2)</f>
        <v>6.33</v>
      </c>
      <c r="W284" s="160"/>
      <c r="X284" s="160" t="s">
        <v>135</v>
      </c>
      <c r="Y284" s="160" t="s">
        <v>136</v>
      </c>
      <c r="Z284" s="149"/>
      <c r="AA284" s="149"/>
      <c r="AB284" s="149"/>
      <c r="AC284" s="149"/>
      <c r="AD284" s="149"/>
      <c r="AE284" s="149"/>
      <c r="AF284" s="149"/>
      <c r="AG284" s="149" t="s">
        <v>137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2" x14ac:dyDescent="0.25">
      <c r="A285" s="156"/>
      <c r="B285" s="157"/>
      <c r="C285" s="189" t="s">
        <v>303</v>
      </c>
      <c r="D285" s="162"/>
      <c r="E285" s="163">
        <v>3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139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73">
        <v>57</v>
      </c>
      <c r="B286" s="174" t="s">
        <v>371</v>
      </c>
      <c r="C286" s="188" t="s">
        <v>372</v>
      </c>
      <c r="D286" s="175" t="s">
        <v>247</v>
      </c>
      <c r="E286" s="176">
        <v>4</v>
      </c>
      <c r="F286" s="177"/>
      <c r="G286" s="178">
        <f>ROUND(E286*F286,2)</f>
        <v>0</v>
      </c>
      <c r="H286" s="161"/>
      <c r="I286" s="160">
        <f>ROUND(E286*H286,2)</f>
        <v>0</v>
      </c>
      <c r="J286" s="161"/>
      <c r="K286" s="160">
        <f>ROUND(E286*J286,2)</f>
        <v>0</v>
      </c>
      <c r="L286" s="160">
        <v>21</v>
      </c>
      <c r="M286" s="160">
        <f>G286*(1+L286/100)</f>
        <v>0</v>
      </c>
      <c r="N286" s="159">
        <v>9.1999999999999998E-3</v>
      </c>
      <c r="O286" s="159">
        <f>ROUND(E286*N286,2)</f>
        <v>0.04</v>
      </c>
      <c r="P286" s="159">
        <v>0</v>
      </c>
      <c r="Q286" s="159">
        <f>ROUND(E286*P286,2)</f>
        <v>0</v>
      </c>
      <c r="R286" s="160"/>
      <c r="S286" s="160" t="s">
        <v>203</v>
      </c>
      <c r="T286" s="160" t="s">
        <v>204</v>
      </c>
      <c r="U286" s="160">
        <v>2.11</v>
      </c>
      <c r="V286" s="160">
        <f>ROUND(E286*U286,2)</f>
        <v>8.44</v>
      </c>
      <c r="W286" s="160"/>
      <c r="X286" s="160" t="s">
        <v>135</v>
      </c>
      <c r="Y286" s="160" t="s">
        <v>136</v>
      </c>
      <c r="Z286" s="149"/>
      <c r="AA286" s="149"/>
      <c r="AB286" s="149"/>
      <c r="AC286" s="149"/>
      <c r="AD286" s="149"/>
      <c r="AE286" s="149"/>
      <c r="AF286" s="149"/>
      <c r="AG286" s="149" t="s">
        <v>137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2" x14ac:dyDescent="0.25">
      <c r="A287" s="156"/>
      <c r="B287" s="157"/>
      <c r="C287" s="189" t="s">
        <v>373</v>
      </c>
      <c r="D287" s="162"/>
      <c r="E287" s="163">
        <v>2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139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5">
      <c r="A288" s="156"/>
      <c r="B288" s="157"/>
      <c r="C288" s="189" t="s">
        <v>374</v>
      </c>
      <c r="D288" s="162"/>
      <c r="E288" s="163">
        <v>2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49"/>
      <c r="AA288" s="149"/>
      <c r="AB288" s="149"/>
      <c r="AC288" s="149"/>
      <c r="AD288" s="149"/>
      <c r="AE288" s="149"/>
      <c r="AF288" s="149"/>
      <c r="AG288" s="149" t="s">
        <v>139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5">
      <c r="A289" s="173">
        <v>58</v>
      </c>
      <c r="B289" s="174" t="s">
        <v>375</v>
      </c>
      <c r="C289" s="188" t="s">
        <v>376</v>
      </c>
      <c r="D289" s="175" t="s">
        <v>247</v>
      </c>
      <c r="E289" s="176">
        <v>1</v>
      </c>
      <c r="F289" s="177"/>
      <c r="G289" s="178">
        <f>ROUND(E289*F289,2)</f>
        <v>0</v>
      </c>
      <c r="H289" s="161"/>
      <c r="I289" s="160">
        <f>ROUND(E289*H289,2)</f>
        <v>0</v>
      </c>
      <c r="J289" s="161"/>
      <c r="K289" s="160">
        <f>ROUND(E289*J289,2)</f>
        <v>0</v>
      </c>
      <c r="L289" s="160">
        <v>21</v>
      </c>
      <c r="M289" s="160">
        <f>G289*(1+L289/100)</f>
        <v>0</v>
      </c>
      <c r="N289" s="159">
        <v>9.1999999999999998E-3</v>
      </c>
      <c r="O289" s="159">
        <f>ROUND(E289*N289,2)</f>
        <v>0.01</v>
      </c>
      <c r="P289" s="159">
        <v>0</v>
      </c>
      <c r="Q289" s="159">
        <f>ROUND(E289*P289,2)</f>
        <v>0</v>
      </c>
      <c r="R289" s="160"/>
      <c r="S289" s="160" t="s">
        <v>203</v>
      </c>
      <c r="T289" s="160" t="s">
        <v>204</v>
      </c>
      <c r="U289" s="160">
        <v>2.11</v>
      </c>
      <c r="V289" s="160">
        <f>ROUND(E289*U289,2)</f>
        <v>2.11</v>
      </c>
      <c r="W289" s="160"/>
      <c r="X289" s="160" t="s">
        <v>135</v>
      </c>
      <c r="Y289" s="160" t="s">
        <v>136</v>
      </c>
      <c r="Z289" s="149"/>
      <c r="AA289" s="149"/>
      <c r="AB289" s="149"/>
      <c r="AC289" s="149"/>
      <c r="AD289" s="149"/>
      <c r="AE289" s="149"/>
      <c r="AF289" s="149"/>
      <c r="AG289" s="149" t="s">
        <v>137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2" x14ac:dyDescent="0.25">
      <c r="A290" s="156"/>
      <c r="B290" s="157"/>
      <c r="C290" s="189" t="s">
        <v>377</v>
      </c>
      <c r="D290" s="162"/>
      <c r="E290" s="163">
        <v>1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139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5">
      <c r="A291" s="156">
        <v>59</v>
      </c>
      <c r="B291" s="157" t="s">
        <v>378</v>
      </c>
      <c r="C291" s="191" t="s">
        <v>379</v>
      </c>
      <c r="D291" s="158" t="s">
        <v>0</v>
      </c>
      <c r="E291" s="185"/>
      <c r="F291" s="161"/>
      <c r="G291" s="160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59">
        <v>0</v>
      </c>
      <c r="O291" s="159">
        <f>ROUND(E291*N291,2)</f>
        <v>0</v>
      </c>
      <c r="P291" s="159">
        <v>0</v>
      </c>
      <c r="Q291" s="159">
        <f>ROUND(E291*P291,2)</f>
        <v>0</v>
      </c>
      <c r="R291" s="160"/>
      <c r="S291" s="160" t="s">
        <v>134</v>
      </c>
      <c r="T291" s="160" t="s">
        <v>134</v>
      </c>
      <c r="U291" s="160">
        <v>0</v>
      </c>
      <c r="V291" s="160">
        <f>ROUND(E291*U291,2)</f>
        <v>0</v>
      </c>
      <c r="W291" s="160"/>
      <c r="X291" s="160" t="s">
        <v>265</v>
      </c>
      <c r="Y291" s="160" t="s">
        <v>136</v>
      </c>
      <c r="Z291" s="149"/>
      <c r="AA291" s="149"/>
      <c r="AB291" s="149"/>
      <c r="AC291" s="149"/>
      <c r="AD291" s="149"/>
      <c r="AE291" s="149"/>
      <c r="AF291" s="149"/>
      <c r="AG291" s="149" t="s">
        <v>266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x14ac:dyDescent="0.25">
      <c r="A292" s="166" t="s">
        <v>129</v>
      </c>
      <c r="B292" s="167" t="s">
        <v>96</v>
      </c>
      <c r="C292" s="187" t="s">
        <v>97</v>
      </c>
      <c r="D292" s="168"/>
      <c r="E292" s="169"/>
      <c r="F292" s="170"/>
      <c r="G292" s="171">
        <f>SUMIF(AG293:AG304,"&lt;&gt;NOR",G293:G304)</f>
        <v>0</v>
      </c>
      <c r="H292" s="165"/>
      <c r="I292" s="165">
        <f>SUM(I293:I304)</f>
        <v>0</v>
      </c>
      <c r="J292" s="165"/>
      <c r="K292" s="165">
        <f>SUM(K293:K304)</f>
        <v>0</v>
      </c>
      <c r="L292" s="165"/>
      <c r="M292" s="165">
        <f>SUM(M293:M304)</f>
        <v>0</v>
      </c>
      <c r="N292" s="164"/>
      <c r="O292" s="164">
        <f>SUM(O293:O304)</f>
        <v>0</v>
      </c>
      <c r="P292" s="164"/>
      <c r="Q292" s="164">
        <f>SUM(Q293:Q304)</f>
        <v>0</v>
      </c>
      <c r="R292" s="165"/>
      <c r="S292" s="165"/>
      <c r="T292" s="165"/>
      <c r="U292" s="165"/>
      <c r="V292" s="165">
        <f>SUM(V293:V304)</f>
        <v>23.32</v>
      </c>
      <c r="W292" s="165"/>
      <c r="X292" s="165"/>
      <c r="Y292" s="165"/>
      <c r="AG292" t="s">
        <v>130</v>
      </c>
    </row>
    <row r="293" spans="1:60" ht="20.399999999999999" outlineLevel="1" x14ac:dyDescent="0.25">
      <c r="A293" s="173">
        <v>60</v>
      </c>
      <c r="B293" s="174" t="s">
        <v>380</v>
      </c>
      <c r="C293" s="188" t="s">
        <v>381</v>
      </c>
      <c r="D293" s="175" t="s">
        <v>174</v>
      </c>
      <c r="E293" s="176">
        <v>20</v>
      </c>
      <c r="F293" s="177"/>
      <c r="G293" s="178">
        <f>ROUND(E293*F293,2)</f>
        <v>0</v>
      </c>
      <c r="H293" s="161"/>
      <c r="I293" s="160">
        <f>ROUND(E293*H293,2)</f>
        <v>0</v>
      </c>
      <c r="J293" s="161"/>
      <c r="K293" s="160">
        <f>ROUND(E293*J293,2)</f>
        <v>0</v>
      </c>
      <c r="L293" s="160">
        <v>21</v>
      </c>
      <c r="M293" s="160">
        <f>G293*(1+L293/100)</f>
        <v>0</v>
      </c>
      <c r="N293" s="159">
        <v>6.0000000000000002E-5</v>
      </c>
      <c r="O293" s="159">
        <f>ROUND(E293*N293,2)</f>
        <v>0</v>
      </c>
      <c r="P293" s="159">
        <v>0</v>
      </c>
      <c r="Q293" s="159">
        <f>ROUND(E293*P293,2)</f>
        <v>0</v>
      </c>
      <c r="R293" s="160"/>
      <c r="S293" s="160" t="s">
        <v>134</v>
      </c>
      <c r="T293" s="160" t="s">
        <v>134</v>
      </c>
      <c r="U293" s="160">
        <v>0.17083000000000001</v>
      </c>
      <c r="V293" s="160">
        <f>ROUND(E293*U293,2)</f>
        <v>3.42</v>
      </c>
      <c r="W293" s="160"/>
      <c r="X293" s="160" t="s">
        <v>135</v>
      </c>
      <c r="Y293" s="160" t="s">
        <v>136</v>
      </c>
      <c r="Z293" s="149"/>
      <c r="AA293" s="149"/>
      <c r="AB293" s="149"/>
      <c r="AC293" s="149"/>
      <c r="AD293" s="149"/>
      <c r="AE293" s="149"/>
      <c r="AF293" s="149"/>
      <c r="AG293" s="149" t="s">
        <v>137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2" x14ac:dyDescent="0.25">
      <c r="A294" s="156"/>
      <c r="B294" s="157"/>
      <c r="C294" s="189" t="s">
        <v>382</v>
      </c>
      <c r="D294" s="162"/>
      <c r="E294" s="163">
        <v>20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49"/>
      <c r="AA294" s="149"/>
      <c r="AB294" s="149"/>
      <c r="AC294" s="149"/>
      <c r="AD294" s="149"/>
      <c r="AE294" s="149"/>
      <c r="AF294" s="149"/>
      <c r="AG294" s="149" t="s">
        <v>139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0.399999999999999" outlineLevel="1" x14ac:dyDescent="0.25">
      <c r="A295" s="173">
        <v>61</v>
      </c>
      <c r="B295" s="174" t="s">
        <v>383</v>
      </c>
      <c r="C295" s="188" t="s">
        <v>384</v>
      </c>
      <c r="D295" s="175" t="s">
        <v>247</v>
      </c>
      <c r="E295" s="176">
        <v>16</v>
      </c>
      <c r="F295" s="177"/>
      <c r="G295" s="178">
        <f>ROUND(E295*F295,2)</f>
        <v>0</v>
      </c>
      <c r="H295" s="161"/>
      <c r="I295" s="160">
        <f>ROUND(E295*H295,2)</f>
        <v>0</v>
      </c>
      <c r="J295" s="161"/>
      <c r="K295" s="160">
        <f>ROUND(E295*J295,2)</f>
        <v>0</v>
      </c>
      <c r="L295" s="160">
        <v>21</v>
      </c>
      <c r="M295" s="160">
        <f>G295*(1+L295/100)</f>
        <v>0</v>
      </c>
      <c r="N295" s="159">
        <v>2.0000000000000002E-5</v>
      </c>
      <c r="O295" s="159">
        <f>ROUND(E295*N295,2)</f>
        <v>0</v>
      </c>
      <c r="P295" s="159">
        <v>0</v>
      </c>
      <c r="Q295" s="159">
        <f>ROUND(E295*P295,2)</f>
        <v>0</v>
      </c>
      <c r="R295" s="160"/>
      <c r="S295" s="160" t="s">
        <v>134</v>
      </c>
      <c r="T295" s="160" t="s">
        <v>134</v>
      </c>
      <c r="U295" s="160">
        <v>0.14130000000000001</v>
      </c>
      <c r="V295" s="160">
        <f>ROUND(E295*U295,2)</f>
        <v>2.2599999999999998</v>
      </c>
      <c r="W295" s="160"/>
      <c r="X295" s="160" t="s">
        <v>135</v>
      </c>
      <c r="Y295" s="160" t="s">
        <v>136</v>
      </c>
      <c r="Z295" s="149"/>
      <c r="AA295" s="149"/>
      <c r="AB295" s="149"/>
      <c r="AC295" s="149"/>
      <c r="AD295" s="149"/>
      <c r="AE295" s="149"/>
      <c r="AF295" s="149"/>
      <c r="AG295" s="149" t="s">
        <v>137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5">
      <c r="A296" s="156"/>
      <c r="B296" s="157"/>
      <c r="C296" s="189" t="s">
        <v>385</v>
      </c>
      <c r="D296" s="162"/>
      <c r="E296" s="163">
        <v>16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49"/>
      <c r="AA296" s="149"/>
      <c r="AB296" s="149"/>
      <c r="AC296" s="149"/>
      <c r="AD296" s="149"/>
      <c r="AE296" s="149"/>
      <c r="AF296" s="149"/>
      <c r="AG296" s="149" t="s">
        <v>139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0.399999999999999" outlineLevel="1" x14ac:dyDescent="0.25">
      <c r="A297" s="173">
        <v>62</v>
      </c>
      <c r="B297" s="174" t="s">
        <v>386</v>
      </c>
      <c r="C297" s="188" t="s">
        <v>387</v>
      </c>
      <c r="D297" s="175" t="s">
        <v>247</v>
      </c>
      <c r="E297" s="176">
        <v>8</v>
      </c>
      <c r="F297" s="177"/>
      <c r="G297" s="178">
        <f>ROUND(E297*F297,2)</f>
        <v>0</v>
      </c>
      <c r="H297" s="161"/>
      <c r="I297" s="160">
        <f>ROUND(E297*H297,2)</f>
        <v>0</v>
      </c>
      <c r="J297" s="161"/>
      <c r="K297" s="160">
        <f>ROUND(E297*J297,2)</f>
        <v>0</v>
      </c>
      <c r="L297" s="160">
        <v>21</v>
      </c>
      <c r="M297" s="160">
        <f>G297*(1+L297/100)</f>
        <v>0</v>
      </c>
      <c r="N297" s="159">
        <v>1.1E-4</v>
      </c>
      <c r="O297" s="159">
        <f>ROUND(E297*N297,2)</f>
        <v>0</v>
      </c>
      <c r="P297" s="159">
        <v>0</v>
      </c>
      <c r="Q297" s="159">
        <f>ROUND(E297*P297,2)</f>
        <v>0</v>
      </c>
      <c r="R297" s="160"/>
      <c r="S297" s="160" t="s">
        <v>134</v>
      </c>
      <c r="T297" s="160" t="s">
        <v>134</v>
      </c>
      <c r="U297" s="160">
        <v>0.13</v>
      </c>
      <c r="V297" s="160">
        <f>ROUND(E297*U297,2)</f>
        <v>1.04</v>
      </c>
      <c r="W297" s="160"/>
      <c r="X297" s="160" t="s">
        <v>135</v>
      </c>
      <c r="Y297" s="160" t="s">
        <v>136</v>
      </c>
      <c r="Z297" s="149"/>
      <c r="AA297" s="149"/>
      <c r="AB297" s="149"/>
      <c r="AC297" s="149"/>
      <c r="AD297" s="149"/>
      <c r="AE297" s="149"/>
      <c r="AF297" s="149"/>
      <c r="AG297" s="149" t="s">
        <v>137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5">
      <c r="A298" s="156"/>
      <c r="B298" s="157"/>
      <c r="C298" s="189" t="s">
        <v>388</v>
      </c>
      <c r="D298" s="162"/>
      <c r="E298" s="163">
        <v>8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49"/>
      <c r="AA298" s="149"/>
      <c r="AB298" s="149"/>
      <c r="AC298" s="149"/>
      <c r="AD298" s="149"/>
      <c r="AE298" s="149"/>
      <c r="AF298" s="149"/>
      <c r="AG298" s="149" t="s">
        <v>139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0.399999999999999" outlineLevel="1" x14ac:dyDescent="0.25">
      <c r="A299" s="173">
        <v>63</v>
      </c>
      <c r="B299" s="174" t="s">
        <v>389</v>
      </c>
      <c r="C299" s="188" t="s">
        <v>390</v>
      </c>
      <c r="D299" s="175" t="s">
        <v>174</v>
      </c>
      <c r="E299" s="176">
        <v>25</v>
      </c>
      <c r="F299" s="177"/>
      <c r="G299" s="178">
        <f>ROUND(E299*F299,2)</f>
        <v>0</v>
      </c>
      <c r="H299" s="161"/>
      <c r="I299" s="160">
        <f>ROUND(E299*H299,2)</f>
        <v>0</v>
      </c>
      <c r="J299" s="161"/>
      <c r="K299" s="160">
        <f>ROUND(E299*J299,2)</f>
        <v>0</v>
      </c>
      <c r="L299" s="160">
        <v>21</v>
      </c>
      <c r="M299" s="160">
        <f>G299*(1+L299/100)</f>
        <v>0</v>
      </c>
      <c r="N299" s="159">
        <v>9.0000000000000006E-5</v>
      </c>
      <c r="O299" s="159">
        <f>ROUND(E299*N299,2)</f>
        <v>0</v>
      </c>
      <c r="P299" s="159">
        <v>0</v>
      </c>
      <c r="Q299" s="159">
        <f>ROUND(E299*P299,2)</f>
        <v>0</v>
      </c>
      <c r="R299" s="160"/>
      <c r="S299" s="160" t="s">
        <v>134</v>
      </c>
      <c r="T299" s="160" t="s">
        <v>134</v>
      </c>
      <c r="U299" s="160">
        <v>6.4149999999999999E-2</v>
      </c>
      <c r="V299" s="160">
        <f>ROUND(E299*U299,2)</f>
        <v>1.6</v>
      </c>
      <c r="W299" s="160"/>
      <c r="X299" s="160" t="s">
        <v>135</v>
      </c>
      <c r="Y299" s="160" t="s">
        <v>136</v>
      </c>
      <c r="Z299" s="149"/>
      <c r="AA299" s="149"/>
      <c r="AB299" s="149"/>
      <c r="AC299" s="149"/>
      <c r="AD299" s="149"/>
      <c r="AE299" s="149"/>
      <c r="AF299" s="149"/>
      <c r="AG299" s="149" t="s">
        <v>137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2" x14ac:dyDescent="0.25">
      <c r="A300" s="156"/>
      <c r="B300" s="157"/>
      <c r="C300" s="189" t="s">
        <v>391</v>
      </c>
      <c r="D300" s="162"/>
      <c r="E300" s="163">
        <v>25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49"/>
      <c r="AA300" s="149"/>
      <c r="AB300" s="149"/>
      <c r="AC300" s="149"/>
      <c r="AD300" s="149"/>
      <c r="AE300" s="149"/>
      <c r="AF300" s="149"/>
      <c r="AG300" s="149" t="s">
        <v>139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79">
        <v>64</v>
      </c>
      <c r="B301" s="180" t="s">
        <v>392</v>
      </c>
      <c r="C301" s="190" t="s">
        <v>393</v>
      </c>
      <c r="D301" s="181" t="s">
        <v>350</v>
      </c>
      <c r="E301" s="182">
        <v>1</v>
      </c>
      <c r="F301" s="183"/>
      <c r="G301" s="184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59">
        <v>0</v>
      </c>
      <c r="O301" s="159">
        <f>ROUND(E301*N301,2)</f>
        <v>0</v>
      </c>
      <c r="P301" s="159">
        <v>0</v>
      </c>
      <c r="Q301" s="159">
        <f>ROUND(E301*P301,2)</f>
        <v>0</v>
      </c>
      <c r="R301" s="160"/>
      <c r="S301" s="160" t="s">
        <v>203</v>
      </c>
      <c r="T301" s="160" t="s">
        <v>204</v>
      </c>
      <c r="U301" s="160">
        <v>0</v>
      </c>
      <c r="V301" s="160">
        <f>ROUND(E301*U301,2)</f>
        <v>0</v>
      </c>
      <c r="W301" s="160"/>
      <c r="X301" s="160" t="s">
        <v>135</v>
      </c>
      <c r="Y301" s="160" t="s">
        <v>136</v>
      </c>
      <c r="Z301" s="149"/>
      <c r="AA301" s="149"/>
      <c r="AB301" s="149"/>
      <c r="AC301" s="149"/>
      <c r="AD301" s="149"/>
      <c r="AE301" s="149"/>
      <c r="AF301" s="149"/>
      <c r="AG301" s="149" t="s">
        <v>137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79">
        <v>65</v>
      </c>
      <c r="B302" s="180" t="s">
        <v>394</v>
      </c>
      <c r="C302" s="190" t="s">
        <v>395</v>
      </c>
      <c r="D302" s="181" t="s">
        <v>350</v>
      </c>
      <c r="E302" s="182">
        <v>1</v>
      </c>
      <c r="F302" s="183"/>
      <c r="G302" s="184">
        <f>ROUND(E302*F302,2)</f>
        <v>0</v>
      </c>
      <c r="H302" s="161"/>
      <c r="I302" s="160">
        <f>ROUND(E302*H302,2)</f>
        <v>0</v>
      </c>
      <c r="J302" s="161"/>
      <c r="K302" s="160">
        <f>ROUND(E302*J302,2)</f>
        <v>0</v>
      </c>
      <c r="L302" s="160">
        <v>21</v>
      </c>
      <c r="M302" s="160">
        <f>G302*(1+L302/100)</f>
        <v>0</v>
      </c>
      <c r="N302" s="159">
        <v>0</v>
      </c>
      <c r="O302" s="159">
        <f>ROUND(E302*N302,2)</f>
        <v>0</v>
      </c>
      <c r="P302" s="159">
        <v>0</v>
      </c>
      <c r="Q302" s="159">
        <f>ROUND(E302*P302,2)</f>
        <v>0</v>
      </c>
      <c r="R302" s="160"/>
      <c r="S302" s="160" t="s">
        <v>203</v>
      </c>
      <c r="T302" s="160" t="s">
        <v>204</v>
      </c>
      <c r="U302" s="160">
        <v>0</v>
      </c>
      <c r="V302" s="160">
        <f>ROUND(E302*U302,2)</f>
        <v>0</v>
      </c>
      <c r="W302" s="160"/>
      <c r="X302" s="160" t="s">
        <v>135</v>
      </c>
      <c r="Y302" s="160" t="s">
        <v>136</v>
      </c>
      <c r="Z302" s="149"/>
      <c r="AA302" s="149"/>
      <c r="AB302" s="149"/>
      <c r="AC302" s="149"/>
      <c r="AD302" s="149"/>
      <c r="AE302" s="149"/>
      <c r="AF302" s="149"/>
      <c r="AG302" s="149" t="s">
        <v>137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5">
      <c r="A303" s="173">
        <v>66</v>
      </c>
      <c r="B303" s="174" t="s">
        <v>396</v>
      </c>
      <c r="C303" s="188" t="s">
        <v>397</v>
      </c>
      <c r="D303" s="175" t="s">
        <v>239</v>
      </c>
      <c r="E303" s="176">
        <v>15</v>
      </c>
      <c r="F303" s="177"/>
      <c r="G303" s="178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59">
        <v>0</v>
      </c>
      <c r="O303" s="159">
        <f>ROUND(E303*N303,2)</f>
        <v>0</v>
      </c>
      <c r="P303" s="159">
        <v>0</v>
      </c>
      <c r="Q303" s="159">
        <f>ROUND(E303*P303,2)</f>
        <v>0</v>
      </c>
      <c r="R303" s="160" t="s">
        <v>240</v>
      </c>
      <c r="S303" s="160" t="s">
        <v>134</v>
      </c>
      <c r="T303" s="160" t="s">
        <v>398</v>
      </c>
      <c r="U303" s="160">
        <v>1</v>
      </c>
      <c r="V303" s="160">
        <f>ROUND(E303*U303,2)</f>
        <v>15</v>
      </c>
      <c r="W303" s="160"/>
      <c r="X303" s="160" t="s">
        <v>241</v>
      </c>
      <c r="Y303" s="160" t="s">
        <v>136</v>
      </c>
      <c r="Z303" s="149"/>
      <c r="AA303" s="149"/>
      <c r="AB303" s="149"/>
      <c r="AC303" s="149"/>
      <c r="AD303" s="149"/>
      <c r="AE303" s="149"/>
      <c r="AF303" s="149"/>
      <c r="AG303" s="149" t="s">
        <v>242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2" x14ac:dyDescent="0.25">
      <c r="A304" s="156"/>
      <c r="B304" s="157"/>
      <c r="C304" s="189" t="s">
        <v>399</v>
      </c>
      <c r="D304" s="162"/>
      <c r="E304" s="163">
        <v>15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49"/>
      <c r="AA304" s="149"/>
      <c r="AB304" s="149"/>
      <c r="AC304" s="149"/>
      <c r="AD304" s="149"/>
      <c r="AE304" s="149"/>
      <c r="AF304" s="149"/>
      <c r="AG304" s="149" t="s">
        <v>139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x14ac:dyDescent="0.25">
      <c r="A305" s="166" t="s">
        <v>129</v>
      </c>
      <c r="B305" s="167" t="s">
        <v>98</v>
      </c>
      <c r="C305" s="187" t="s">
        <v>99</v>
      </c>
      <c r="D305" s="168"/>
      <c r="E305" s="169"/>
      <c r="F305" s="170"/>
      <c r="G305" s="171">
        <f>SUMIF(AG306:AG314,"&lt;&gt;NOR",G306:G314)</f>
        <v>0</v>
      </c>
      <c r="H305" s="165"/>
      <c r="I305" s="165">
        <f>SUM(I306:I314)</f>
        <v>0</v>
      </c>
      <c r="J305" s="165"/>
      <c r="K305" s="165">
        <f>SUM(K306:K314)</f>
        <v>0</v>
      </c>
      <c r="L305" s="165"/>
      <c r="M305" s="165">
        <f>SUM(M306:M314)</f>
        <v>0</v>
      </c>
      <c r="N305" s="164"/>
      <c r="O305" s="164">
        <f>SUM(O306:O314)</f>
        <v>0</v>
      </c>
      <c r="P305" s="164"/>
      <c r="Q305" s="164">
        <f>SUM(Q306:Q314)</f>
        <v>0</v>
      </c>
      <c r="R305" s="165"/>
      <c r="S305" s="165"/>
      <c r="T305" s="165"/>
      <c r="U305" s="165"/>
      <c r="V305" s="165">
        <f>SUM(V306:V314)</f>
        <v>45.73</v>
      </c>
      <c r="W305" s="165"/>
      <c r="X305" s="165"/>
      <c r="Y305" s="165"/>
      <c r="AG305" t="s">
        <v>130</v>
      </c>
    </row>
    <row r="306" spans="1:60" outlineLevel="1" x14ac:dyDescent="0.25">
      <c r="A306" s="179">
        <v>67</v>
      </c>
      <c r="B306" s="180" t="s">
        <v>400</v>
      </c>
      <c r="C306" s="190" t="s">
        <v>401</v>
      </c>
      <c r="D306" s="181" t="s">
        <v>264</v>
      </c>
      <c r="E306" s="182">
        <v>11.23288</v>
      </c>
      <c r="F306" s="183"/>
      <c r="G306" s="184">
        <f t="shared" ref="G306:G314" si="0">ROUND(E306*F306,2)</f>
        <v>0</v>
      </c>
      <c r="H306" s="161"/>
      <c r="I306" s="160">
        <f t="shared" ref="I306:I314" si="1">ROUND(E306*H306,2)</f>
        <v>0</v>
      </c>
      <c r="J306" s="161"/>
      <c r="K306" s="160">
        <f t="shared" ref="K306:K314" si="2">ROUND(E306*J306,2)</f>
        <v>0</v>
      </c>
      <c r="L306" s="160">
        <v>21</v>
      </c>
      <c r="M306" s="160">
        <f t="shared" ref="M306:M314" si="3">G306*(1+L306/100)</f>
        <v>0</v>
      </c>
      <c r="N306" s="159">
        <v>0</v>
      </c>
      <c r="O306" s="159">
        <f t="shared" ref="O306:O314" si="4">ROUND(E306*N306,2)</f>
        <v>0</v>
      </c>
      <c r="P306" s="159">
        <v>0</v>
      </c>
      <c r="Q306" s="159">
        <f t="shared" ref="Q306:Q314" si="5">ROUND(E306*P306,2)</f>
        <v>0</v>
      </c>
      <c r="R306" s="160"/>
      <c r="S306" s="160" t="s">
        <v>134</v>
      </c>
      <c r="T306" s="160" t="s">
        <v>134</v>
      </c>
      <c r="U306" s="160">
        <v>0.27700000000000002</v>
      </c>
      <c r="V306" s="160">
        <f t="shared" ref="V306:V314" si="6">ROUND(E306*U306,2)</f>
        <v>3.11</v>
      </c>
      <c r="W306" s="160"/>
      <c r="X306" s="160" t="s">
        <v>402</v>
      </c>
      <c r="Y306" s="160" t="s">
        <v>136</v>
      </c>
      <c r="Z306" s="149"/>
      <c r="AA306" s="149"/>
      <c r="AB306" s="149"/>
      <c r="AC306" s="149"/>
      <c r="AD306" s="149"/>
      <c r="AE306" s="149"/>
      <c r="AF306" s="149"/>
      <c r="AG306" s="149" t="s">
        <v>403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79">
        <v>68</v>
      </c>
      <c r="B307" s="180" t="s">
        <v>404</v>
      </c>
      <c r="C307" s="190" t="s">
        <v>405</v>
      </c>
      <c r="D307" s="181" t="s">
        <v>264</v>
      </c>
      <c r="E307" s="182">
        <v>11.23288</v>
      </c>
      <c r="F307" s="183"/>
      <c r="G307" s="184">
        <f t="shared" si="0"/>
        <v>0</v>
      </c>
      <c r="H307" s="161"/>
      <c r="I307" s="160">
        <f t="shared" si="1"/>
        <v>0</v>
      </c>
      <c r="J307" s="161"/>
      <c r="K307" s="160">
        <f t="shared" si="2"/>
        <v>0</v>
      </c>
      <c r="L307" s="160">
        <v>21</v>
      </c>
      <c r="M307" s="160">
        <f t="shared" si="3"/>
        <v>0</v>
      </c>
      <c r="N307" s="159">
        <v>0</v>
      </c>
      <c r="O307" s="159">
        <f t="shared" si="4"/>
        <v>0</v>
      </c>
      <c r="P307" s="159">
        <v>0</v>
      </c>
      <c r="Q307" s="159">
        <f t="shared" si="5"/>
        <v>0</v>
      </c>
      <c r="R307" s="160"/>
      <c r="S307" s="160" t="s">
        <v>134</v>
      </c>
      <c r="T307" s="160" t="s">
        <v>134</v>
      </c>
      <c r="U307" s="160">
        <v>0.93300000000000005</v>
      </c>
      <c r="V307" s="160">
        <f t="shared" si="6"/>
        <v>10.48</v>
      </c>
      <c r="W307" s="160"/>
      <c r="X307" s="160" t="s">
        <v>402</v>
      </c>
      <c r="Y307" s="160" t="s">
        <v>136</v>
      </c>
      <c r="Z307" s="149"/>
      <c r="AA307" s="149"/>
      <c r="AB307" s="149"/>
      <c r="AC307" s="149"/>
      <c r="AD307" s="149"/>
      <c r="AE307" s="149"/>
      <c r="AF307" s="149"/>
      <c r="AG307" s="149" t="s">
        <v>403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79">
        <v>69</v>
      </c>
      <c r="B308" s="180" t="s">
        <v>406</v>
      </c>
      <c r="C308" s="190" t="s">
        <v>407</v>
      </c>
      <c r="D308" s="181" t="s">
        <v>264</v>
      </c>
      <c r="E308" s="182">
        <v>11.23288</v>
      </c>
      <c r="F308" s="183"/>
      <c r="G308" s="184">
        <f t="shared" si="0"/>
        <v>0</v>
      </c>
      <c r="H308" s="161"/>
      <c r="I308" s="160">
        <f t="shared" si="1"/>
        <v>0</v>
      </c>
      <c r="J308" s="161"/>
      <c r="K308" s="160">
        <f t="shared" si="2"/>
        <v>0</v>
      </c>
      <c r="L308" s="160">
        <v>21</v>
      </c>
      <c r="M308" s="160">
        <f t="shared" si="3"/>
        <v>0</v>
      </c>
      <c r="N308" s="159">
        <v>0</v>
      </c>
      <c r="O308" s="159">
        <f t="shared" si="4"/>
        <v>0</v>
      </c>
      <c r="P308" s="159">
        <v>0</v>
      </c>
      <c r="Q308" s="159">
        <f t="shared" si="5"/>
        <v>0</v>
      </c>
      <c r="R308" s="160"/>
      <c r="S308" s="160" t="s">
        <v>134</v>
      </c>
      <c r="T308" s="160" t="s">
        <v>134</v>
      </c>
      <c r="U308" s="160">
        <v>0.65300000000000002</v>
      </c>
      <c r="V308" s="160">
        <f t="shared" si="6"/>
        <v>7.34</v>
      </c>
      <c r="W308" s="160"/>
      <c r="X308" s="160" t="s">
        <v>402</v>
      </c>
      <c r="Y308" s="160" t="s">
        <v>136</v>
      </c>
      <c r="Z308" s="149"/>
      <c r="AA308" s="149"/>
      <c r="AB308" s="149"/>
      <c r="AC308" s="149"/>
      <c r="AD308" s="149"/>
      <c r="AE308" s="149"/>
      <c r="AF308" s="149"/>
      <c r="AG308" s="149" t="s">
        <v>403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79">
        <v>70</v>
      </c>
      <c r="B309" s="180" t="s">
        <v>408</v>
      </c>
      <c r="C309" s="190" t="s">
        <v>409</v>
      </c>
      <c r="D309" s="181" t="s">
        <v>264</v>
      </c>
      <c r="E309" s="182">
        <v>11.23288</v>
      </c>
      <c r="F309" s="183"/>
      <c r="G309" s="184">
        <f t="shared" si="0"/>
        <v>0</v>
      </c>
      <c r="H309" s="161"/>
      <c r="I309" s="160">
        <f t="shared" si="1"/>
        <v>0</v>
      </c>
      <c r="J309" s="161"/>
      <c r="K309" s="160">
        <f t="shared" si="2"/>
        <v>0</v>
      </c>
      <c r="L309" s="160">
        <v>21</v>
      </c>
      <c r="M309" s="160">
        <f t="shared" si="3"/>
        <v>0</v>
      </c>
      <c r="N309" s="159">
        <v>0</v>
      </c>
      <c r="O309" s="159">
        <f t="shared" si="4"/>
        <v>0</v>
      </c>
      <c r="P309" s="159">
        <v>0</v>
      </c>
      <c r="Q309" s="159">
        <f t="shared" si="5"/>
        <v>0</v>
      </c>
      <c r="R309" s="160"/>
      <c r="S309" s="160" t="s">
        <v>134</v>
      </c>
      <c r="T309" s="160" t="s">
        <v>134</v>
      </c>
      <c r="U309" s="160">
        <v>0.49</v>
      </c>
      <c r="V309" s="160">
        <f t="shared" si="6"/>
        <v>5.5</v>
      </c>
      <c r="W309" s="160"/>
      <c r="X309" s="160" t="s">
        <v>402</v>
      </c>
      <c r="Y309" s="160" t="s">
        <v>136</v>
      </c>
      <c r="Z309" s="149"/>
      <c r="AA309" s="149"/>
      <c r="AB309" s="149"/>
      <c r="AC309" s="149"/>
      <c r="AD309" s="149"/>
      <c r="AE309" s="149"/>
      <c r="AF309" s="149"/>
      <c r="AG309" s="149" t="s">
        <v>403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79">
        <v>71</v>
      </c>
      <c r="B310" s="180" t="s">
        <v>410</v>
      </c>
      <c r="C310" s="190" t="s">
        <v>411</v>
      </c>
      <c r="D310" s="181" t="s">
        <v>264</v>
      </c>
      <c r="E310" s="182">
        <v>157.26027999999999</v>
      </c>
      <c r="F310" s="183"/>
      <c r="G310" s="184">
        <f t="shared" si="0"/>
        <v>0</v>
      </c>
      <c r="H310" s="161"/>
      <c r="I310" s="160">
        <f t="shared" si="1"/>
        <v>0</v>
      </c>
      <c r="J310" s="161"/>
      <c r="K310" s="160">
        <f t="shared" si="2"/>
        <v>0</v>
      </c>
      <c r="L310" s="160">
        <v>21</v>
      </c>
      <c r="M310" s="160">
        <f t="shared" si="3"/>
        <v>0</v>
      </c>
      <c r="N310" s="159">
        <v>0</v>
      </c>
      <c r="O310" s="159">
        <f t="shared" si="4"/>
        <v>0</v>
      </c>
      <c r="P310" s="159">
        <v>0</v>
      </c>
      <c r="Q310" s="159">
        <f t="shared" si="5"/>
        <v>0</v>
      </c>
      <c r="R310" s="160"/>
      <c r="S310" s="160" t="s">
        <v>134</v>
      </c>
      <c r="T310" s="160" t="s">
        <v>134</v>
      </c>
      <c r="U310" s="160">
        <v>0</v>
      </c>
      <c r="V310" s="160">
        <f t="shared" si="6"/>
        <v>0</v>
      </c>
      <c r="W310" s="160"/>
      <c r="X310" s="160" t="s">
        <v>402</v>
      </c>
      <c r="Y310" s="160" t="s">
        <v>136</v>
      </c>
      <c r="Z310" s="149"/>
      <c r="AA310" s="149"/>
      <c r="AB310" s="149"/>
      <c r="AC310" s="149"/>
      <c r="AD310" s="149"/>
      <c r="AE310" s="149"/>
      <c r="AF310" s="149"/>
      <c r="AG310" s="149" t="s">
        <v>403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79">
        <v>72</v>
      </c>
      <c r="B311" s="180" t="s">
        <v>412</v>
      </c>
      <c r="C311" s="190" t="s">
        <v>413</v>
      </c>
      <c r="D311" s="181" t="s">
        <v>264</v>
      </c>
      <c r="E311" s="182">
        <v>11.23288</v>
      </c>
      <c r="F311" s="183"/>
      <c r="G311" s="184">
        <f t="shared" si="0"/>
        <v>0</v>
      </c>
      <c r="H311" s="161"/>
      <c r="I311" s="160">
        <f t="shared" si="1"/>
        <v>0</v>
      </c>
      <c r="J311" s="161"/>
      <c r="K311" s="160">
        <f t="shared" si="2"/>
        <v>0</v>
      </c>
      <c r="L311" s="160">
        <v>21</v>
      </c>
      <c r="M311" s="160">
        <f t="shared" si="3"/>
        <v>0</v>
      </c>
      <c r="N311" s="159">
        <v>0</v>
      </c>
      <c r="O311" s="159">
        <f t="shared" si="4"/>
        <v>0</v>
      </c>
      <c r="P311" s="159">
        <v>0</v>
      </c>
      <c r="Q311" s="159">
        <f t="shared" si="5"/>
        <v>0</v>
      </c>
      <c r="R311" s="160"/>
      <c r="S311" s="160" t="s">
        <v>134</v>
      </c>
      <c r="T311" s="160" t="s">
        <v>134</v>
      </c>
      <c r="U311" s="160">
        <v>0.94199999999999995</v>
      </c>
      <c r="V311" s="160">
        <f t="shared" si="6"/>
        <v>10.58</v>
      </c>
      <c r="W311" s="160"/>
      <c r="X311" s="160" t="s">
        <v>402</v>
      </c>
      <c r="Y311" s="160" t="s">
        <v>136</v>
      </c>
      <c r="Z311" s="149"/>
      <c r="AA311" s="149"/>
      <c r="AB311" s="149"/>
      <c r="AC311" s="149"/>
      <c r="AD311" s="149"/>
      <c r="AE311" s="149"/>
      <c r="AF311" s="149"/>
      <c r="AG311" s="149" t="s">
        <v>403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79">
        <v>73</v>
      </c>
      <c r="B312" s="180" t="s">
        <v>414</v>
      </c>
      <c r="C312" s="190" t="s">
        <v>415</v>
      </c>
      <c r="D312" s="181" t="s">
        <v>264</v>
      </c>
      <c r="E312" s="182">
        <v>78.630139999999997</v>
      </c>
      <c r="F312" s="183"/>
      <c r="G312" s="184">
        <f t="shared" si="0"/>
        <v>0</v>
      </c>
      <c r="H312" s="161"/>
      <c r="I312" s="160">
        <f t="shared" si="1"/>
        <v>0</v>
      </c>
      <c r="J312" s="161"/>
      <c r="K312" s="160">
        <f t="shared" si="2"/>
        <v>0</v>
      </c>
      <c r="L312" s="160">
        <v>21</v>
      </c>
      <c r="M312" s="160">
        <f t="shared" si="3"/>
        <v>0</v>
      </c>
      <c r="N312" s="159">
        <v>0</v>
      </c>
      <c r="O312" s="159">
        <f t="shared" si="4"/>
        <v>0</v>
      </c>
      <c r="P312" s="159">
        <v>0</v>
      </c>
      <c r="Q312" s="159">
        <f t="shared" si="5"/>
        <v>0</v>
      </c>
      <c r="R312" s="160"/>
      <c r="S312" s="160" t="s">
        <v>134</v>
      </c>
      <c r="T312" s="160" t="s">
        <v>134</v>
      </c>
      <c r="U312" s="160">
        <v>0.11</v>
      </c>
      <c r="V312" s="160">
        <f t="shared" si="6"/>
        <v>8.65</v>
      </c>
      <c r="W312" s="160"/>
      <c r="X312" s="160" t="s">
        <v>402</v>
      </c>
      <c r="Y312" s="160" t="s">
        <v>136</v>
      </c>
      <c r="Z312" s="149"/>
      <c r="AA312" s="149"/>
      <c r="AB312" s="149"/>
      <c r="AC312" s="149"/>
      <c r="AD312" s="149"/>
      <c r="AE312" s="149"/>
      <c r="AF312" s="149"/>
      <c r="AG312" s="149" t="s">
        <v>403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5">
      <c r="A313" s="179">
        <v>74</v>
      </c>
      <c r="B313" s="180" t="s">
        <v>416</v>
      </c>
      <c r="C313" s="190" t="s">
        <v>417</v>
      </c>
      <c r="D313" s="181" t="s">
        <v>264</v>
      </c>
      <c r="E313" s="182">
        <v>11.23288</v>
      </c>
      <c r="F313" s="183"/>
      <c r="G313" s="184">
        <f t="shared" si="0"/>
        <v>0</v>
      </c>
      <c r="H313" s="161"/>
      <c r="I313" s="160">
        <f t="shared" si="1"/>
        <v>0</v>
      </c>
      <c r="J313" s="161"/>
      <c r="K313" s="160">
        <f t="shared" si="2"/>
        <v>0</v>
      </c>
      <c r="L313" s="160">
        <v>21</v>
      </c>
      <c r="M313" s="160">
        <f t="shared" si="3"/>
        <v>0</v>
      </c>
      <c r="N313" s="159">
        <v>0</v>
      </c>
      <c r="O313" s="159">
        <f t="shared" si="4"/>
        <v>0</v>
      </c>
      <c r="P313" s="159">
        <v>0</v>
      </c>
      <c r="Q313" s="159">
        <f t="shared" si="5"/>
        <v>0</v>
      </c>
      <c r="R313" s="160"/>
      <c r="S313" s="160" t="s">
        <v>418</v>
      </c>
      <c r="T313" s="160" t="s">
        <v>418</v>
      </c>
      <c r="U313" s="160">
        <v>0</v>
      </c>
      <c r="V313" s="160">
        <f t="shared" si="6"/>
        <v>0</v>
      </c>
      <c r="W313" s="160"/>
      <c r="X313" s="160" t="s">
        <v>402</v>
      </c>
      <c r="Y313" s="160" t="s">
        <v>136</v>
      </c>
      <c r="Z313" s="149"/>
      <c r="AA313" s="149"/>
      <c r="AB313" s="149"/>
      <c r="AC313" s="149"/>
      <c r="AD313" s="149"/>
      <c r="AE313" s="149"/>
      <c r="AF313" s="149"/>
      <c r="AG313" s="149" t="s">
        <v>403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79">
        <v>75</v>
      </c>
      <c r="B314" s="180" t="s">
        <v>419</v>
      </c>
      <c r="C314" s="190" t="s">
        <v>420</v>
      </c>
      <c r="D314" s="181" t="s">
        <v>264</v>
      </c>
      <c r="E314" s="182">
        <v>11.23288</v>
      </c>
      <c r="F314" s="183"/>
      <c r="G314" s="184">
        <f t="shared" si="0"/>
        <v>0</v>
      </c>
      <c r="H314" s="161"/>
      <c r="I314" s="160">
        <f t="shared" si="1"/>
        <v>0</v>
      </c>
      <c r="J314" s="161"/>
      <c r="K314" s="160">
        <f t="shared" si="2"/>
        <v>0</v>
      </c>
      <c r="L314" s="160">
        <v>21</v>
      </c>
      <c r="M314" s="160">
        <f t="shared" si="3"/>
        <v>0</v>
      </c>
      <c r="N314" s="159">
        <v>0</v>
      </c>
      <c r="O314" s="159">
        <f t="shared" si="4"/>
        <v>0</v>
      </c>
      <c r="P314" s="159">
        <v>0</v>
      </c>
      <c r="Q314" s="159">
        <f t="shared" si="5"/>
        <v>0</v>
      </c>
      <c r="R314" s="160"/>
      <c r="S314" s="160" t="s">
        <v>134</v>
      </c>
      <c r="T314" s="160" t="s">
        <v>134</v>
      </c>
      <c r="U314" s="160">
        <v>6.0000000000000001E-3</v>
      </c>
      <c r="V314" s="160">
        <f t="shared" si="6"/>
        <v>7.0000000000000007E-2</v>
      </c>
      <c r="W314" s="160"/>
      <c r="X314" s="160" t="s">
        <v>402</v>
      </c>
      <c r="Y314" s="160" t="s">
        <v>136</v>
      </c>
      <c r="Z314" s="149"/>
      <c r="AA314" s="149"/>
      <c r="AB314" s="149"/>
      <c r="AC314" s="149"/>
      <c r="AD314" s="149"/>
      <c r="AE314" s="149"/>
      <c r="AF314" s="149"/>
      <c r="AG314" s="149" t="s">
        <v>403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x14ac:dyDescent="0.25">
      <c r="A315" s="166" t="s">
        <v>129</v>
      </c>
      <c r="B315" s="167" t="s">
        <v>101</v>
      </c>
      <c r="C315" s="187" t="s">
        <v>30</v>
      </c>
      <c r="D315" s="168"/>
      <c r="E315" s="169"/>
      <c r="F315" s="170"/>
      <c r="G315" s="171">
        <f>SUMIF(AG316:AG316,"&lt;&gt;NOR",G316:G316)</f>
        <v>0</v>
      </c>
      <c r="H315" s="165"/>
      <c r="I315" s="165">
        <f>SUM(I316:I316)</f>
        <v>0</v>
      </c>
      <c r="J315" s="165"/>
      <c r="K315" s="165">
        <f>SUM(K316:K316)</f>
        <v>0</v>
      </c>
      <c r="L315" s="165"/>
      <c r="M315" s="165">
        <f>SUM(M316:M316)</f>
        <v>0</v>
      </c>
      <c r="N315" s="164"/>
      <c r="O315" s="164">
        <f>SUM(O316:O316)</f>
        <v>0</v>
      </c>
      <c r="P315" s="164"/>
      <c r="Q315" s="164">
        <f>SUM(Q316:Q316)</f>
        <v>0</v>
      </c>
      <c r="R315" s="165"/>
      <c r="S315" s="165"/>
      <c r="T315" s="165"/>
      <c r="U315" s="165"/>
      <c r="V315" s="165">
        <f>SUM(V316:V316)</f>
        <v>0</v>
      </c>
      <c r="W315" s="165"/>
      <c r="X315" s="165"/>
      <c r="Y315" s="165"/>
      <c r="AG315" t="s">
        <v>130</v>
      </c>
    </row>
    <row r="316" spans="1:60" outlineLevel="1" x14ac:dyDescent="0.25">
      <c r="A316" s="173">
        <v>76</v>
      </c>
      <c r="B316" s="174" t="s">
        <v>421</v>
      </c>
      <c r="C316" s="188" t="s">
        <v>422</v>
      </c>
      <c r="D316" s="175" t="s">
        <v>423</v>
      </c>
      <c r="E316" s="176">
        <v>1</v>
      </c>
      <c r="F316" s="177"/>
      <c r="G316" s="178">
        <f>ROUND(E316*F316,2)</f>
        <v>0</v>
      </c>
      <c r="H316" s="161"/>
      <c r="I316" s="160">
        <f>ROUND(E316*H316,2)</f>
        <v>0</v>
      </c>
      <c r="J316" s="161"/>
      <c r="K316" s="160">
        <f>ROUND(E316*J316,2)</f>
        <v>0</v>
      </c>
      <c r="L316" s="160">
        <v>21</v>
      </c>
      <c r="M316" s="160">
        <f>G316*(1+L316/100)</f>
        <v>0</v>
      </c>
      <c r="N316" s="159">
        <v>0</v>
      </c>
      <c r="O316" s="159">
        <f>ROUND(E316*N316,2)</f>
        <v>0</v>
      </c>
      <c r="P316" s="159">
        <v>0</v>
      </c>
      <c r="Q316" s="159">
        <f>ROUND(E316*P316,2)</f>
        <v>0</v>
      </c>
      <c r="R316" s="160"/>
      <c r="S316" s="160" t="s">
        <v>134</v>
      </c>
      <c r="T316" s="160" t="s">
        <v>204</v>
      </c>
      <c r="U316" s="160">
        <v>0</v>
      </c>
      <c r="V316" s="160">
        <f>ROUND(E316*U316,2)</f>
        <v>0</v>
      </c>
      <c r="W316" s="160"/>
      <c r="X316" s="160" t="s">
        <v>424</v>
      </c>
      <c r="Y316" s="160" t="s">
        <v>136</v>
      </c>
      <c r="Z316" s="149"/>
      <c r="AA316" s="149"/>
      <c r="AB316" s="149"/>
      <c r="AC316" s="149"/>
      <c r="AD316" s="149"/>
      <c r="AE316" s="149"/>
      <c r="AF316" s="149"/>
      <c r="AG316" s="149" t="s">
        <v>425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x14ac:dyDescent="0.25">
      <c r="A317" s="3"/>
      <c r="B317" s="4"/>
      <c r="C317" s="192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v>12</v>
      </c>
      <c r="AF317">
        <v>21</v>
      </c>
      <c r="AG317" t="s">
        <v>115</v>
      </c>
    </row>
    <row r="318" spans="1:60" x14ac:dyDescent="0.25">
      <c r="A318" s="152"/>
      <c r="B318" s="153" t="s">
        <v>31</v>
      </c>
      <c r="C318" s="193"/>
      <c r="D318" s="154"/>
      <c r="E318" s="155"/>
      <c r="F318" s="155"/>
      <c r="G318" s="172">
        <f>G8+G22+G39+G54+G61+G81+G92+G98+G124+G126+G142+G252+G260+G276+G292+G305+G315</f>
        <v>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AE318">
        <f>SUMIF(L7:L316,AE317,G7:G316)</f>
        <v>0</v>
      </c>
      <c r="AF318">
        <f>SUMIF(L7:L316,AF317,G7:G316)</f>
        <v>0</v>
      </c>
      <c r="AG318" t="s">
        <v>426</v>
      </c>
    </row>
    <row r="319" spans="1:60" x14ac:dyDescent="0.25">
      <c r="A319" s="3"/>
      <c r="B319" s="4"/>
      <c r="C319" s="192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5">
      <c r="A320" s="3"/>
      <c r="B320" s="4"/>
      <c r="C320" s="192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5">
      <c r="A321" s="263" t="s">
        <v>427</v>
      </c>
      <c r="B321" s="263"/>
      <c r="C321" s="264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33" x14ac:dyDescent="0.25">
      <c r="A322" s="265"/>
      <c r="B322" s="266"/>
      <c r="C322" s="267"/>
      <c r="D322" s="266"/>
      <c r="E322" s="266"/>
      <c r="F322" s="266"/>
      <c r="G322" s="26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G322" t="s">
        <v>428</v>
      </c>
    </row>
    <row r="323" spans="1:33" x14ac:dyDescent="0.25">
      <c r="A323" s="269"/>
      <c r="B323" s="270"/>
      <c r="C323" s="271"/>
      <c r="D323" s="270"/>
      <c r="E323" s="270"/>
      <c r="F323" s="270"/>
      <c r="G323" s="27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5">
      <c r="A324" s="269"/>
      <c r="B324" s="270"/>
      <c r="C324" s="271"/>
      <c r="D324" s="270"/>
      <c r="E324" s="270"/>
      <c r="F324" s="270"/>
      <c r="G324" s="27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5">
      <c r="A325" s="269"/>
      <c r="B325" s="270"/>
      <c r="C325" s="271"/>
      <c r="D325" s="270"/>
      <c r="E325" s="270"/>
      <c r="F325" s="270"/>
      <c r="G325" s="27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5">
      <c r="A326" s="273"/>
      <c r="B326" s="274"/>
      <c r="C326" s="275"/>
      <c r="D326" s="274"/>
      <c r="E326" s="274"/>
      <c r="F326" s="274"/>
      <c r="G326" s="27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5">
      <c r="A327" s="3"/>
      <c r="B327" s="4"/>
      <c r="C327" s="192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33" x14ac:dyDescent="0.25">
      <c r="C328" s="194"/>
      <c r="D328" s="10"/>
      <c r="AG328" t="s">
        <v>429</v>
      </c>
    </row>
    <row r="329" spans="1:33" x14ac:dyDescent="0.25">
      <c r="D329" s="10"/>
    </row>
    <row r="330" spans="1:33" x14ac:dyDescent="0.25">
      <c r="D330" s="10"/>
    </row>
    <row r="331" spans="1:33" x14ac:dyDescent="0.25">
      <c r="D331" s="10"/>
    </row>
    <row r="332" spans="1:33" x14ac:dyDescent="0.25">
      <c r="D332" s="10"/>
    </row>
    <row r="333" spans="1:33" x14ac:dyDescent="0.25">
      <c r="D333" s="10"/>
    </row>
    <row r="334" spans="1:33" x14ac:dyDescent="0.25">
      <c r="D334" s="10"/>
    </row>
    <row r="335" spans="1:33" x14ac:dyDescent="0.25">
      <c r="D335" s="10"/>
    </row>
    <row r="336" spans="1:33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9">
    <mergeCell ref="A321:C321"/>
    <mergeCell ref="A322:G326"/>
    <mergeCell ref="C144:G144"/>
    <mergeCell ref="C158:G158"/>
    <mergeCell ref="C159:G159"/>
    <mergeCell ref="C160:G160"/>
    <mergeCell ref="C170:G170"/>
    <mergeCell ref="A1:G1"/>
    <mergeCell ref="C2:G2"/>
    <mergeCell ref="C3:G3"/>
    <mergeCell ref="C4:G4"/>
    <mergeCell ref="C161:G161"/>
    <mergeCell ref="C164:G164"/>
    <mergeCell ref="C165:G165"/>
    <mergeCell ref="C166:G166"/>
    <mergeCell ref="C167:G167"/>
    <mergeCell ref="C188:G188"/>
    <mergeCell ref="C171:G171"/>
    <mergeCell ref="C172:G172"/>
    <mergeCell ref="C173:G173"/>
    <mergeCell ref="C176:G176"/>
    <mergeCell ref="C177:G177"/>
    <mergeCell ref="C178:G178"/>
    <mergeCell ref="C179:G179"/>
    <mergeCell ref="C182:G182"/>
    <mergeCell ref="C183:G183"/>
    <mergeCell ref="C184:G184"/>
    <mergeCell ref="C185:G185"/>
    <mergeCell ref="C206:G206"/>
    <mergeCell ref="C189:G189"/>
    <mergeCell ref="C190:G190"/>
    <mergeCell ref="C191:G191"/>
    <mergeCell ref="C194:G194"/>
    <mergeCell ref="C195:G195"/>
    <mergeCell ref="C196:G196"/>
    <mergeCell ref="C197:G197"/>
    <mergeCell ref="C200:G200"/>
    <mergeCell ref="C201:G201"/>
    <mergeCell ref="C202:G202"/>
    <mergeCell ref="C203:G203"/>
    <mergeCell ref="C224:G224"/>
    <mergeCell ref="C207:G207"/>
    <mergeCell ref="C208:G208"/>
    <mergeCell ref="C209:G209"/>
    <mergeCell ref="C212:G212"/>
    <mergeCell ref="C213:G213"/>
    <mergeCell ref="C214:G214"/>
    <mergeCell ref="C215:G215"/>
    <mergeCell ref="C218:G218"/>
    <mergeCell ref="C219:G219"/>
    <mergeCell ref="C220:G220"/>
    <mergeCell ref="C221:G221"/>
    <mergeCell ref="C242:G242"/>
    <mergeCell ref="C225:G225"/>
    <mergeCell ref="C226:G226"/>
    <mergeCell ref="C227:G227"/>
    <mergeCell ref="C230:G230"/>
    <mergeCell ref="C231:G231"/>
    <mergeCell ref="C232:G232"/>
    <mergeCell ref="C233:G233"/>
    <mergeCell ref="C236:G236"/>
    <mergeCell ref="C237:G237"/>
    <mergeCell ref="C238:G238"/>
    <mergeCell ref="C239:G239"/>
    <mergeCell ref="C243:G243"/>
    <mergeCell ref="C244:G244"/>
    <mergeCell ref="C247:G247"/>
    <mergeCell ref="C248:G248"/>
    <mergeCell ref="C249:G24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2431_01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2431_01 Pol'!Názvy_tisku</vt:lpstr>
      <vt:lpstr>oadresa</vt:lpstr>
      <vt:lpstr>Stavba!Objednatel</vt:lpstr>
      <vt:lpstr>Stavba!Objekt</vt:lpstr>
      <vt:lpstr>'01 2431_01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Pavel Kuchtík</cp:lastModifiedBy>
  <cp:lastPrinted>2019-03-19T12:27:02Z</cp:lastPrinted>
  <dcterms:created xsi:type="dcterms:W3CDTF">2009-04-08T07:15:50Z</dcterms:created>
  <dcterms:modified xsi:type="dcterms:W3CDTF">2024-10-08T07:36:02Z</dcterms:modified>
</cp:coreProperties>
</file>