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5\"/>
    </mc:Choice>
  </mc:AlternateContent>
  <bookViews>
    <workbookView xWindow="0" yWindow="0" windowWidth="28800" windowHeight="12300"/>
  </bookViews>
  <sheets>
    <sheet name="rozsah zákazky a cenová ponuka" sheetId="4" r:id="rId1"/>
    <sheet name="Vysvetlívky" sheetId="5" r:id="rId2"/>
  </sheets>
  <definedNames>
    <definedName name="_xlnm.Print_Area" localSheetId="0">'rozsah zákazky a cenová ponuka'!$A$1:$O$58</definedName>
  </definedNames>
  <calcPr calcId="162913"/>
</workbook>
</file>

<file path=xl/calcChain.xml><?xml version="1.0" encoding="utf-8"?>
<calcChain xmlns="http://schemas.openxmlformats.org/spreadsheetml/2006/main">
  <c r="P32" i="4" l="1"/>
  <c r="P39" i="4"/>
  <c r="P40" i="4"/>
  <c r="O30" i="4" l="1"/>
  <c r="O15" i="4"/>
  <c r="G31" i="4" l="1"/>
  <c r="G29" i="4"/>
  <c r="G28" i="4"/>
  <c r="O28" i="4" s="1"/>
  <c r="G27" i="4"/>
  <c r="G26" i="4"/>
  <c r="G24" i="4"/>
  <c r="O24" i="4" s="1"/>
  <c r="G23" i="4"/>
  <c r="G21" i="4"/>
  <c r="O21" i="4" s="1"/>
  <c r="G19" i="4"/>
  <c r="O19" i="4" s="1"/>
  <c r="G17" i="4"/>
  <c r="G14" i="4"/>
  <c r="G13" i="4"/>
  <c r="G12" i="4"/>
  <c r="O16" i="4" l="1"/>
  <c r="O13" i="4"/>
  <c r="L43" i="4"/>
  <c r="F41" i="4"/>
  <c r="E41" i="4"/>
  <c r="O31" i="4"/>
  <c r="P31" i="4" s="1"/>
  <c r="O29" i="4"/>
  <c r="O27" i="4"/>
  <c r="O26" i="4"/>
  <c r="O25" i="4"/>
  <c r="O23" i="4"/>
  <c r="O22" i="4"/>
  <c r="O20" i="4"/>
  <c r="O18" i="4"/>
  <c r="O17" i="4"/>
  <c r="O14" i="4"/>
  <c r="O12" i="4"/>
  <c r="G41" i="4" l="1"/>
  <c r="O41" i="4" s="1"/>
  <c r="P41" i="4" s="1"/>
  <c r="P12" i="4"/>
  <c r="O43" i="4" l="1"/>
  <c r="P43" i="4" s="1"/>
  <c r="O45" i="4" l="1"/>
  <c r="O44" i="4" s="1"/>
</calcChain>
</file>

<file path=xl/sharedStrings.xml><?xml version="1.0" encoding="utf-8"?>
<sst xmlns="http://schemas.openxmlformats.org/spreadsheetml/2006/main" count="206" uniqueCount="103">
  <si>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</si>
  <si>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</si>
  <si>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</si>
  <si>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</si>
  <si>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</si>
  <si>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</si>
  <si>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</si>
  <si>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</si>
  <si>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</si>
  <si>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</si>
  <si>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</si>
  <si>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</si>
  <si>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</si>
  <si>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</si>
  <si>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</si>
  <si>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</si>
  <si>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</si>
  <si>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</si>
  <si>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</si>
  <si>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</si>
  <si>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</si>
  <si>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</si>
  <si>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</si>
  <si>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</si>
  <si>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</si>
  <si>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</si>
  <si>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</si>
  <si>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</si>
  <si>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</si>
  <si>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</si>
  <si>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</si>
  <si>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</si>
  <si>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</si>
  <si>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</si>
  <si>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</si>
  <si>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</si>
  <si>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</si>
  <si>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</si>
  <si>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</si>
  <si>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</si>
  <si>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</si>
  <si>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</si>
  <si>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</si>
  <si>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</si>
  <si>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</si>
  <si>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LO</t>
  </si>
  <si>
    <t>Lesnícky obvod , na území ktorého sa ťažba bude realizovať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</si>
  <si>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</si>
  <si>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</si>
  <si>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</si>
  <si>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</si>
  <si>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</si>
  <si>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</si>
  <si>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</si>
  <si>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</si>
  <si>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</si>
  <si>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</si>
  <si>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</si>
  <si>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</si>
  <si>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</si>
  <si>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</si>
  <si>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</si>
  <si>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</si>
  <si>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</si>
  <si>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</si>
  <si>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</si>
  <si>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</si>
  <si>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</si>
  <si>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</si>
  <si>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</si>
  <si>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</si>
  <si>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</si>
  <si>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Lesnícke služby v ťažbovom procese na OZ Karpaty, VC Limbach 2</t>
  </si>
  <si>
    <t>Sklenárka</t>
  </si>
  <si>
    <t>548a20</t>
  </si>
  <si>
    <t>1,2,4a,4d,6,7</t>
  </si>
  <si>
    <t>559 20</t>
  </si>
  <si>
    <t>568b10</t>
  </si>
  <si>
    <t>1,2,4a,6,7</t>
  </si>
  <si>
    <t>599b10</t>
  </si>
  <si>
    <t>567c</t>
  </si>
  <si>
    <t>566a</t>
  </si>
  <si>
    <t>593a</t>
  </si>
  <si>
    <t>595b</t>
  </si>
  <si>
    <t>569b20</t>
  </si>
  <si>
    <t>582a</t>
  </si>
  <si>
    <t>618a</t>
  </si>
  <si>
    <t>566b</t>
  </si>
  <si>
    <t>575a</t>
  </si>
  <si>
    <t>VÚ-</t>
  </si>
  <si>
    <t>80/820/840</t>
  </si>
  <si>
    <t>50/350</t>
  </si>
  <si>
    <t>50/160</t>
  </si>
  <si>
    <t>VÚ+</t>
  </si>
  <si>
    <t>50/450/500</t>
  </si>
  <si>
    <t>50/240</t>
  </si>
  <si>
    <t>80/300/380</t>
  </si>
  <si>
    <t>50/430</t>
  </si>
  <si>
    <t>100/900</t>
  </si>
  <si>
    <t>výrezy</t>
  </si>
  <si>
    <t>skm</t>
  </si>
  <si>
    <t>Lesnícke služby v ťažbovom procese na OZ Karpaty na roky 2022-2026 - výzva DNS č. 5/2024 LS Pezinok</t>
  </si>
  <si>
    <t>príloha č. 5 Zmluvy o dielo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</si>
</sst>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6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3" fontId="10" fillId="3" borderId="23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/>
    <xf numFmtId="0" fontId="3" fillId="3" borderId="39" xfId="0" applyFont="1" applyFill="1" applyBorder="1" applyAlignment="1" applyProtection="1">
      <alignment horizontal="center" vertical="center"/>
    </xf>
    <xf numFmtId="4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3" fontId="10" fillId="3" borderId="20" xfId="0" applyNumberFormat="1" applyFont="1" applyFill="1" applyBorder="1" applyAlignment="1" applyProtection="1">
      <alignment horizontal="right" vertical="center"/>
    </xf>
    <xf numFmtId="3" fontId="10" fillId="3" borderId="39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right" vertical="center" wrapText="1"/>
    </xf>
    <xf numFmtId="4" fontId="10" fillId="3" borderId="13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right" vertical="center" wrapText="1"/>
    </xf>
    <xf numFmtId="0" fontId="10" fillId="3" borderId="41" xfId="0" applyFont="1" applyFill="1" applyBorder="1" applyAlignment="1" applyProtection="1">
      <alignment horizontal="right" vertical="center" wrapText="1"/>
    </xf>
    <xf numFmtId="4" fontId="10" fillId="3" borderId="29" xfId="0" applyNumberFormat="1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3" fontId="0" fillId="3" borderId="27" xfId="0" applyNumberFormat="1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right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4" fontId="10" fillId="3" borderId="44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4" fontId="10" fillId="3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7" xfId="0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3" borderId="17" xfId="0" applyFont="1" applyFill="1" applyBorder="1"/>
    <xf numFmtId="0" fontId="0" fillId="3" borderId="19" xfId="0" applyFill="1" applyBorder="1"/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46" xfId="0" applyFill="1" applyBorder="1"/>
    <xf numFmtId="0" fontId="0" fillId="3" borderId="7" xfId="0" applyFill="1" applyBorder="1"/>
    <xf numFmtId="0" fontId="0" fillId="3" borderId="46" xfId="0" applyFont="1" applyFill="1" applyBorder="1"/>
    <xf numFmtId="0" fontId="0" fillId="3" borderId="7" xfId="0" applyFont="1" applyFill="1" applyBorder="1"/>
    <xf numFmtId="0" fontId="15" fillId="2" borderId="0" xfId="0" applyFont="1" applyFill="1"/>
    <xf numFmtId="0" fontId="14" fillId="2" borderId="0" xfId="0" applyFont="1" applyFill="1"/>
    <xf numFmtId="0" fontId="5" fillId="3" borderId="3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3" borderId="36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3" t="s">
        <v>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4" t="s">
        <v>35</v>
      </c>
      <c r="O1" s="3"/>
    </row>
    <row r="2" spans="1:16" ht="11.2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4" t="s">
        <v>102</v>
      </c>
      <c r="O2" s="3"/>
    </row>
    <row r="3" spans="1:16" ht="18" x14ac:dyDescent="0.25">
      <c r="A3" s="5" t="s">
        <v>0</v>
      </c>
      <c r="B3" s="67"/>
      <c r="C3" s="99" t="s">
        <v>101</v>
      </c>
      <c r="D3" s="100"/>
      <c r="E3" s="100"/>
      <c r="F3" s="100"/>
      <c r="G3" s="100"/>
      <c r="H3" s="100"/>
      <c r="I3" s="100"/>
      <c r="J3" s="100"/>
      <c r="L3" s="67"/>
      <c r="N3" s="2"/>
      <c r="O3" s="3"/>
    </row>
    <row r="4" spans="1:16" ht="10.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2"/>
      <c r="O4" s="3"/>
    </row>
    <row r="5" spans="1:16" ht="15.75" x14ac:dyDescent="0.25">
      <c r="A5" s="6"/>
      <c r="B5" s="6"/>
      <c r="C5" s="104" t="s">
        <v>72</v>
      </c>
      <c r="D5" s="105"/>
      <c r="E5" s="105"/>
      <c r="F5" s="105"/>
      <c r="G5" s="105"/>
      <c r="H5" s="105"/>
      <c r="I5" s="105"/>
      <c r="J5" s="105"/>
      <c r="K5" s="105"/>
      <c r="L5" s="6"/>
      <c r="M5" s="6"/>
      <c r="N5" s="6"/>
      <c r="O5" s="6"/>
    </row>
    <row r="6" spans="1:16" x14ac:dyDescent="0.25">
      <c r="A6" s="8" t="s">
        <v>1</v>
      </c>
      <c r="B6" s="106" t="s">
        <v>37</v>
      </c>
      <c r="C6" s="106"/>
      <c r="D6" s="106"/>
      <c r="E6" s="106"/>
      <c r="F6" s="106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68"/>
      <c r="B7" s="107"/>
      <c r="C7" s="107"/>
      <c r="D7" s="107"/>
      <c r="E7" s="107"/>
      <c r="F7" s="107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101" t="s">
        <v>33</v>
      </c>
      <c r="B8" s="102"/>
      <c r="C8" s="10"/>
      <c r="D8" s="11"/>
      <c r="E8" s="11"/>
      <c r="F8" s="11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42" t="s">
        <v>36</v>
      </c>
      <c r="B9" s="133" t="s">
        <v>2</v>
      </c>
      <c r="C9" s="119" t="s">
        <v>22</v>
      </c>
      <c r="D9" s="120"/>
      <c r="E9" s="121" t="s">
        <v>3</v>
      </c>
      <c r="F9" s="122"/>
      <c r="G9" s="123"/>
      <c r="H9" s="124" t="s">
        <v>4</v>
      </c>
      <c r="I9" s="117" t="s">
        <v>5</v>
      </c>
      <c r="J9" s="124" t="s">
        <v>6</v>
      </c>
      <c r="K9" s="110" t="s">
        <v>7</v>
      </c>
      <c r="L9" s="117" t="s">
        <v>23</v>
      </c>
      <c r="M9" s="117" t="s">
        <v>29</v>
      </c>
      <c r="N9" s="131" t="s">
        <v>27</v>
      </c>
      <c r="O9" s="108" t="s">
        <v>28</v>
      </c>
    </row>
    <row r="10" spans="1:16" ht="21.75" customHeight="1" x14ac:dyDescent="0.25">
      <c r="A10" s="12"/>
      <c r="B10" s="134"/>
      <c r="C10" s="110" t="s">
        <v>34</v>
      </c>
      <c r="D10" s="111"/>
      <c r="E10" s="114" t="s">
        <v>8</v>
      </c>
      <c r="F10" s="115" t="s">
        <v>9</v>
      </c>
      <c r="G10" s="117" t="s">
        <v>10</v>
      </c>
      <c r="H10" s="125"/>
      <c r="I10" s="127"/>
      <c r="J10" s="125"/>
      <c r="K10" s="130"/>
      <c r="L10" s="127"/>
      <c r="M10" s="127"/>
      <c r="N10" s="132"/>
      <c r="O10" s="109"/>
    </row>
    <row r="11" spans="1:16" ht="50.25" customHeight="1" thickBot="1" x14ac:dyDescent="0.3">
      <c r="A11" s="59"/>
      <c r="B11" s="135"/>
      <c r="C11" s="112"/>
      <c r="D11" s="113"/>
      <c r="E11" s="114"/>
      <c r="F11" s="116"/>
      <c r="G11" s="118"/>
      <c r="H11" s="126"/>
      <c r="I11" s="127"/>
      <c r="J11" s="128"/>
      <c r="K11" s="130"/>
      <c r="L11" s="118"/>
      <c r="M11" s="118"/>
      <c r="N11" s="132"/>
      <c r="O11" s="109"/>
    </row>
    <row r="12" spans="1:16" ht="15.75" thickBot="1" x14ac:dyDescent="0.3">
      <c r="A12" s="86" t="s">
        <v>73</v>
      </c>
      <c r="B12" s="87" t="s">
        <v>74</v>
      </c>
      <c r="C12" s="88" t="s">
        <v>75</v>
      </c>
      <c r="D12" s="49" t="s">
        <v>99</v>
      </c>
      <c r="E12" s="47"/>
      <c r="F12" s="95">
        <v>118.51</v>
      </c>
      <c r="G12" s="96">
        <f t="shared" ref="G12:G14" si="0">+E12+F12</f>
        <v>118.51</v>
      </c>
      <c r="H12" s="92" t="s">
        <v>89</v>
      </c>
      <c r="I12" s="86">
        <v>30</v>
      </c>
      <c r="J12" s="86">
        <v>0.24</v>
      </c>
      <c r="K12" s="93" t="s">
        <v>90</v>
      </c>
      <c r="L12" s="73">
        <v>4707.95</v>
      </c>
      <c r="M12" s="70" t="s">
        <v>30</v>
      </c>
      <c r="N12" s="41"/>
      <c r="O12" s="16">
        <f>SUM(N12*G12)</f>
        <v>0</v>
      </c>
      <c r="P12" s="1" t="str">
        <f>IF( O12=0," ", IF(100-((L12/O12)*100)&gt;20,"viac ako 20%",0))</f>
        <v xml:space="preserve"> </v>
      </c>
    </row>
    <row r="13" spans="1:16" ht="15.75" thickBot="1" x14ac:dyDescent="0.3">
      <c r="A13" s="86" t="s">
        <v>73</v>
      </c>
      <c r="B13" s="87" t="s">
        <v>76</v>
      </c>
      <c r="C13" s="88" t="s">
        <v>75</v>
      </c>
      <c r="D13" s="49" t="s">
        <v>99</v>
      </c>
      <c r="E13" s="86">
        <v>6.85</v>
      </c>
      <c r="F13" s="95">
        <v>0.25</v>
      </c>
      <c r="G13" s="96">
        <f t="shared" si="0"/>
        <v>7.1</v>
      </c>
      <c r="H13" s="92" t="s">
        <v>89</v>
      </c>
      <c r="I13" s="86">
        <v>50</v>
      </c>
      <c r="J13" s="86">
        <v>0.21</v>
      </c>
      <c r="K13" s="93" t="s">
        <v>91</v>
      </c>
      <c r="L13" s="71">
        <v>202.41</v>
      </c>
      <c r="M13" s="69" t="s">
        <v>30</v>
      </c>
      <c r="N13" s="41"/>
      <c r="O13" s="16">
        <f>SUM(N13*G13)</f>
        <v>0</v>
      </c>
      <c r="P13" s="1"/>
    </row>
    <row r="14" spans="1:16" ht="15.75" thickBot="1" x14ac:dyDescent="0.3">
      <c r="A14" s="86" t="s">
        <v>73</v>
      </c>
      <c r="B14" s="87" t="s">
        <v>77</v>
      </c>
      <c r="C14" s="88" t="s">
        <v>78</v>
      </c>
      <c r="D14" s="49" t="s">
        <v>100</v>
      </c>
      <c r="E14" s="50"/>
      <c r="F14" s="95">
        <v>42.87</v>
      </c>
      <c r="G14" s="96">
        <f t="shared" si="0"/>
        <v>42.87</v>
      </c>
      <c r="H14" s="92" t="s">
        <v>49</v>
      </c>
      <c r="I14" s="86">
        <v>30</v>
      </c>
      <c r="J14" s="86">
        <v>1.2</v>
      </c>
      <c r="K14" s="93">
        <v>250</v>
      </c>
      <c r="L14" s="48">
        <v>673.45</v>
      </c>
      <c r="M14" s="17" t="s">
        <v>30</v>
      </c>
      <c r="N14" s="41"/>
      <c r="O14" s="16">
        <f t="shared" ref="O14:O31" si="1">SUM(N14*G14)</f>
        <v>0</v>
      </c>
      <c r="P14" s="1"/>
    </row>
    <row r="15" spans="1:16" ht="15.75" thickBot="1" x14ac:dyDescent="0.3">
      <c r="A15" s="86" t="s">
        <v>73</v>
      </c>
      <c r="B15" s="87" t="s">
        <v>79</v>
      </c>
      <c r="C15" s="88" t="s">
        <v>78</v>
      </c>
      <c r="D15" s="49" t="s">
        <v>100</v>
      </c>
      <c r="E15" s="50"/>
      <c r="F15" s="95">
        <v>103.98</v>
      </c>
      <c r="G15" s="95">
        <v>103.98</v>
      </c>
      <c r="H15" s="92" t="s">
        <v>49</v>
      </c>
      <c r="I15" s="86">
        <v>40</v>
      </c>
      <c r="J15" s="86">
        <v>1.65</v>
      </c>
      <c r="K15" s="93">
        <v>700</v>
      </c>
      <c r="L15" s="48">
        <v>1664.79</v>
      </c>
      <c r="M15" s="17" t="s">
        <v>30</v>
      </c>
      <c r="N15" s="41"/>
      <c r="O15" s="16">
        <f t="shared" si="1"/>
        <v>0</v>
      </c>
      <c r="P15" s="1"/>
    </row>
    <row r="16" spans="1:16" ht="15.75" thickBot="1" x14ac:dyDescent="0.3">
      <c r="A16" s="86" t="s">
        <v>73</v>
      </c>
      <c r="B16" s="87" t="s">
        <v>79</v>
      </c>
      <c r="C16" s="88" t="s">
        <v>78</v>
      </c>
      <c r="D16" s="49" t="s">
        <v>99</v>
      </c>
      <c r="E16" s="50"/>
      <c r="F16" s="95">
        <v>25.99</v>
      </c>
      <c r="G16" s="95">
        <v>25.99</v>
      </c>
      <c r="H16" s="92" t="s">
        <v>49</v>
      </c>
      <c r="I16" s="86">
        <v>40</v>
      </c>
      <c r="J16" s="86">
        <v>1.65</v>
      </c>
      <c r="K16" s="93">
        <v>700</v>
      </c>
      <c r="L16" s="48">
        <v>540.80999999999995</v>
      </c>
      <c r="M16" s="17" t="s">
        <v>30</v>
      </c>
      <c r="N16" s="41"/>
      <c r="O16" s="16">
        <f t="shared" si="1"/>
        <v>0</v>
      </c>
      <c r="P16" s="1"/>
    </row>
    <row r="17" spans="1:16" ht="15.75" thickBot="1" x14ac:dyDescent="0.3">
      <c r="A17" s="86" t="s">
        <v>73</v>
      </c>
      <c r="B17" s="87" t="s">
        <v>80</v>
      </c>
      <c r="C17" s="88" t="s">
        <v>78</v>
      </c>
      <c r="D17" s="49" t="s">
        <v>99</v>
      </c>
      <c r="E17" s="50"/>
      <c r="F17" s="95">
        <v>18.38</v>
      </c>
      <c r="G17" s="96">
        <f t="shared" ref="G17" si="2">+E17+F17</f>
        <v>18.38</v>
      </c>
      <c r="H17" s="92" t="s">
        <v>89</v>
      </c>
      <c r="I17" s="86">
        <v>25</v>
      </c>
      <c r="J17" s="86">
        <v>0.12</v>
      </c>
      <c r="K17" s="93" t="s">
        <v>92</v>
      </c>
      <c r="L17" s="48">
        <v>817.71</v>
      </c>
      <c r="M17" s="17" t="s">
        <v>30</v>
      </c>
      <c r="N17" s="41"/>
      <c r="O17" s="16">
        <f t="shared" si="1"/>
        <v>0</v>
      </c>
      <c r="P17" s="1"/>
    </row>
    <row r="18" spans="1:16" ht="15.75" thickBot="1" x14ac:dyDescent="0.3">
      <c r="A18" s="86" t="s">
        <v>73</v>
      </c>
      <c r="B18" s="87" t="s">
        <v>81</v>
      </c>
      <c r="C18" s="88" t="s">
        <v>78</v>
      </c>
      <c r="D18" s="49" t="s">
        <v>100</v>
      </c>
      <c r="E18" s="50"/>
      <c r="F18" s="86">
        <v>65.83</v>
      </c>
      <c r="G18" s="95">
        <v>65.83</v>
      </c>
      <c r="H18" s="92" t="s">
        <v>49</v>
      </c>
      <c r="I18" s="92">
        <v>40</v>
      </c>
      <c r="J18" s="86">
        <v>1.8</v>
      </c>
      <c r="K18" s="93">
        <v>350</v>
      </c>
      <c r="L18" s="48">
        <v>994.47</v>
      </c>
      <c r="M18" s="17" t="s">
        <v>30</v>
      </c>
      <c r="N18" s="41"/>
      <c r="O18" s="16">
        <f t="shared" si="1"/>
        <v>0</v>
      </c>
      <c r="P18" s="1"/>
    </row>
    <row r="19" spans="1:16" ht="15.75" thickBot="1" x14ac:dyDescent="0.3">
      <c r="A19" s="86" t="s">
        <v>73</v>
      </c>
      <c r="B19" s="87" t="s">
        <v>82</v>
      </c>
      <c r="C19" s="88" t="s">
        <v>78</v>
      </c>
      <c r="D19" s="58" t="s">
        <v>100</v>
      </c>
      <c r="E19" s="86">
        <v>1.3</v>
      </c>
      <c r="F19" s="95">
        <v>75.760000000000005</v>
      </c>
      <c r="G19" s="96">
        <f t="shared" ref="G19" si="3">+E19+F19</f>
        <v>77.06</v>
      </c>
      <c r="H19" s="92" t="s">
        <v>93</v>
      </c>
      <c r="I19" s="86">
        <v>30</v>
      </c>
      <c r="J19" s="86">
        <v>0.45</v>
      </c>
      <c r="K19" s="93">
        <v>630</v>
      </c>
      <c r="L19" s="48">
        <v>1931</v>
      </c>
      <c r="M19" s="70" t="s">
        <v>30</v>
      </c>
      <c r="N19" s="41"/>
      <c r="O19" s="16">
        <f t="shared" si="1"/>
        <v>0</v>
      </c>
      <c r="P19" s="1"/>
    </row>
    <row r="20" spans="1:16" ht="15.75" thickBot="1" x14ac:dyDescent="0.3">
      <c r="A20" s="86" t="s">
        <v>73</v>
      </c>
      <c r="B20" s="87" t="s">
        <v>82</v>
      </c>
      <c r="C20" s="88" t="s">
        <v>78</v>
      </c>
      <c r="D20" s="58" t="s">
        <v>99</v>
      </c>
      <c r="E20" s="50">
        <v>1.29</v>
      </c>
      <c r="F20" s="51">
        <v>75.75</v>
      </c>
      <c r="G20" s="61">
        <v>77.040000000000006</v>
      </c>
      <c r="H20" s="92" t="s">
        <v>93</v>
      </c>
      <c r="I20" s="86">
        <v>30</v>
      </c>
      <c r="J20" s="86">
        <v>0.45</v>
      </c>
      <c r="K20" s="93">
        <v>630</v>
      </c>
      <c r="L20" s="48">
        <v>2480.2800000000002</v>
      </c>
      <c r="M20" s="70" t="s">
        <v>30</v>
      </c>
      <c r="N20" s="41"/>
      <c r="O20" s="16">
        <f t="shared" si="1"/>
        <v>0</v>
      </c>
      <c r="P20" s="1"/>
    </row>
    <row r="21" spans="1:16" ht="15.75" thickBot="1" x14ac:dyDescent="0.3">
      <c r="A21" s="86" t="s">
        <v>73</v>
      </c>
      <c r="B21" s="87" t="s">
        <v>83</v>
      </c>
      <c r="C21" s="88" t="s">
        <v>75</v>
      </c>
      <c r="D21" s="58" t="s">
        <v>100</v>
      </c>
      <c r="E21" s="86">
        <v>3.61</v>
      </c>
      <c r="F21" s="95">
        <v>165.65</v>
      </c>
      <c r="G21" s="96">
        <f t="shared" ref="G21" si="4">+E21+F21</f>
        <v>169.26000000000002</v>
      </c>
      <c r="H21" s="92" t="s">
        <v>93</v>
      </c>
      <c r="I21" s="86">
        <v>40</v>
      </c>
      <c r="J21" s="86">
        <v>0.4</v>
      </c>
      <c r="K21" s="93" t="s">
        <v>94</v>
      </c>
      <c r="L21" s="48">
        <v>4384.1099999999997</v>
      </c>
      <c r="M21" s="69" t="s">
        <v>30</v>
      </c>
      <c r="N21" s="41"/>
      <c r="O21" s="16">
        <f t="shared" si="1"/>
        <v>0</v>
      </c>
      <c r="P21" s="1"/>
    </row>
    <row r="22" spans="1:16" ht="15.75" thickBot="1" x14ac:dyDescent="0.3">
      <c r="A22" s="86" t="s">
        <v>73</v>
      </c>
      <c r="B22" s="87" t="s">
        <v>83</v>
      </c>
      <c r="C22" s="88" t="s">
        <v>75</v>
      </c>
      <c r="D22" s="58" t="s">
        <v>99</v>
      </c>
      <c r="E22" s="50">
        <v>3.61</v>
      </c>
      <c r="F22" s="51">
        <v>165.66</v>
      </c>
      <c r="G22" s="61">
        <v>169.27</v>
      </c>
      <c r="H22" s="92" t="s">
        <v>93</v>
      </c>
      <c r="I22" s="86">
        <v>40</v>
      </c>
      <c r="J22" s="86">
        <v>0.4</v>
      </c>
      <c r="K22" s="93" t="s">
        <v>94</v>
      </c>
      <c r="L22" s="48">
        <v>5597.8</v>
      </c>
      <c r="M22" s="69" t="s">
        <v>30</v>
      </c>
      <c r="N22" s="41"/>
      <c r="O22" s="16">
        <f t="shared" si="1"/>
        <v>0</v>
      </c>
      <c r="P22" s="1"/>
    </row>
    <row r="23" spans="1:16" ht="15.75" thickBot="1" x14ac:dyDescent="0.3">
      <c r="A23" s="86" t="s">
        <v>73</v>
      </c>
      <c r="B23" s="87" t="s">
        <v>84</v>
      </c>
      <c r="C23" s="88" t="s">
        <v>75</v>
      </c>
      <c r="D23" s="58" t="s">
        <v>99</v>
      </c>
      <c r="E23" s="86">
        <v>3.95</v>
      </c>
      <c r="F23" s="95">
        <v>18.84</v>
      </c>
      <c r="G23" s="96">
        <f t="shared" ref="G23:G24" si="5">+E23+F23</f>
        <v>22.79</v>
      </c>
      <c r="H23" s="92" t="s">
        <v>89</v>
      </c>
      <c r="I23" s="86">
        <v>50</v>
      </c>
      <c r="J23" s="86">
        <v>0.16</v>
      </c>
      <c r="K23" s="93" t="s">
        <v>95</v>
      </c>
      <c r="L23" s="48">
        <v>1524.27</v>
      </c>
      <c r="M23" s="17" t="s">
        <v>30</v>
      </c>
      <c r="N23" s="41"/>
      <c r="O23" s="16">
        <f t="shared" si="1"/>
        <v>0</v>
      </c>
      <c r="P23" s="1"/>
    </row>
    <row r="24" spans="1:16" ht="15.75" thickBot="1" x14ac:dyDescent="0.3">
      <c r="A24" s="86" t="s">
        <v>73</v>
      </c>
      <c r="B24" s="87" t="s">
        <v>85</v>
      </c>
      <c r="C24" s="88" t="s">
        <v>75</v>
      </c>
      <c r="D24" s="58" t="s">
        <v>100</v>
      </c>
      <c r="E24" s="86">
        <v>6.15</v>
      </c>
      <c r="F24" s="95">
        <v>80.55</v>
      </c>
      <c r="G24" s="96">
        <f t="shared" si="5"/>
        <v>86.7</v>
      </c>
      <c r="H24" s="92" t="s">
        <v>93</v>
      </c>
      <c r="I24" s="86">
        <v>45</v>
      </c>
      <c r="J24" s="86">
        <v>0.62</v>
      </c>
      <c r="K24" s="93" t="s">
        <v>96</v>
      </c>
      <c r="L24" s="48">
        <v>2476.75</v>
      </c>
      <c r="M24" s="17" t="s">
        <v>30</v>
      </c>
      <c r="N24" s="41"/>
      <c r="O24" s="16">
        <f t="shared" si="1"/>
        <v>0</v>
      </c>
      <c r="P24" s="1"/>
    </row>
    <row r="25" spans="1:16" ht="15.75" thickBot="1" x14ac:dyDescent="0.3">
      <c r="A25" s="86" t="s">
        <v>73</v>
      </c>
      <c r="B25" s="87" t="s">
        <v>85</v>
      </c>
      <c r="C25" s="88" t="s">
        <v>75</v>
      </c>
      <c r="D25" s="58" t="s">
        <v>99</v>
      </c>
      <c r="E25" s="50">
        <v>6.15</v>
      </c>
      <c r="F25" s="51">
        <v>80.55</v>
      </c>
      <c r="G25" s="61">
        <v>86.7</v>
      </c>
      <c r="H25" s="92" t="s">
        <v>93</v>
      </c>
      <c r="I25" s="86">
        <v>45</v>
      </c>
      <c r="J25" s="86">
        <v>0.62</v>
      </c>
      <c r="K25" s="93" t="s">
        <v>96</v>
      </c>
      <c r="L25" s="48">
        <v>2939.69</v>
      </c>
      <c r="M25" s="17" t="s">
        <v>30</v>
      </c>
      <c r="N25" s="41"/>
      <c r="O25" s="16">
        <f t="shared" si="1"/>
        <v>0</v>
      </c>
      <c r="P25" s="1"/>
    </row>
    <row r="26" spans="1:16" ht="15.75" thickBot="1" x14ac:dyDescent="0.3">
      <c r="A26" s="89" t="s">
        <v>73</v>
      </c>
      <c r="B26" s="90">
        <v>616</v>
      </c>
      <c r="C26" s="88" t="s">
        <v>75</v>
      </c>
      <c r="D26" s="58" t="s">
        <v>99</v>
      </c>
      <c r="E26" s="89"/>
      <c r="F26" s="97">
        <v>46.24</v>
      </c>
      <c r="G26" s="98">
        <f t="shared" ref="G26:G29" si="6">+E26+F26</f>
        <v>46.24</v>
      </c>
      <c r="H26" s="92" t="s">
        <v>89</v>
      </c>
      <c r="I26" s="89">
        <v>60</v>
      </c>
      <c r="J26" s="89">
        <v>0.25</v>
      </c>
      <c r="K26" s="94" t="s">
        <v>97</v>
      </c>
      <c r="L26" s="48">
        <v>1663.54</v>
      </c>
      <c r="M26" s="17" t="s">
        <v>30</v>
      </c>
      <c r="N26" s="41"/>
      <c r="O26" s="16">
        <f t="shared" si="1"/>
        <v>0</v>
      </c>
      <c r="P26" s="1"/>
    </row>
    <row r="27" spans="1:16" ht="15.75" thickBot="1" x14ac:dyDescent="0.3">
      <c r="A27" s="89" t="s">
        <v>73</v>
      </c>
      <c r="B27" s="90" t="s">
        <v>86</v>
      </c>
      <c r="C27" s="91" t="s">
        <v>78</v>
      </c>
      <c r="D27" s="58" t="s">
        <v>99</v>
      </c>
      <c r="E27" s="89">
        <v>8.73</v>
      </c>
      <c r="F27" s="97">
        <v>13.57</v>
      </c>
      <c r="G27" s="98">
        <f t="shared" si="6"/>
        <v>22.3</v>
      </c>
      <c r="H27" s="92" t="s">
        <v>89</v>
      </c>
      <c r="I27" s="89">
        <v>35</v>
      </c>
      <c r="J27" s="89">
        <v>0.1</v>
      </c>
      <c r="K27" s="94">
        <v>420</v>
      </c>
      <c r="L27" s="48">
        <v>1339.99</v>
      </c>
      <c r="M27" s="17" t="s">
        <v>30</v>
      </c>
      <c r="N27" s="41"/>
      <c r="O27" s="16">
        <f t="shared" si="1"/>
        <v>0</v>
      </c>
      <c r="P27" s="1"/>
    </row>
    <row r="28" spans="1:16" ht="15.75" thickBot="1" x14ac:dyDescent="0.3">
      <c r="A28" s="86" t="s">
        <v>73</v>
      </c>
      <c r="B28" s="87" t="s">
        <v>87</v>
      </c>
      <c r="C28" s="88" t="s">
        <v>78</v>
      </c>
      <c r="D28" s="58" t="s">
        <v>100</v>
      </c>
      <c r="E28" s="50"/>
      <c r="F28" s="95">
        <v>14.3</v>
      </c>
      <c r="G28" s="96">
        <f t="shared" si="6"/>
        <v>14.3</v>
      </c>
      <c r="H28" s="92" t="s">
        <v>93</v>
      </c>
      <c r="I28" s="86">
        <v>30</v>
      </c>
      <c r="J28" s="86">
        <v>0.39</v>
      </c>
      <c r="K28" s="93">
        <v>720</v>
      </c>
      <c r="L28" s="48">
        <v>335.45</v>
      </c>
      <c r="M28" s="17" t="s">
        <v>30</v>
      </c>
      <c r="N28" s="41"/>
      <c r="O28" s="16">
        <f t="shared" si="1"/>
        <v>0</v>
      </c>
      <c r="P28" s="1"/>
    </row>
    <row r="29" spans="1:16" ht="15.75" thickBot="1" x14ac:dyDescent="0.3">
      <c r="A29" s="86" t="s">
        <v>73</v>
      </c>
      <c r="B29" s="87" t="s">
        <v>87</v>
      </c>
      <c r="C29" s="88" t="s">
        <v>78</v>
      </c>
      <c r="D29" s="58" t="s">
        <v>99</v>
      </c>
      <c r="E29" s="50"/>
      <c r="F29" s="51">
        <v>14.29</v>
      </c>
      <c r="G29" s="61">
        <f t="shared" si="6"/>
        <v>14.29</v>
      </c>
      <c r="H29" s="92" t="s">
        <v>93</v>
      </c>
      <c r="I29" s="86">
        <v>30</v>
      </c>
      <c r="J29" s="86">
        <v>0.39</v>
      </c>
      <c r="K29" s="93">
        <v>720</v>
      </c>
      <c r="L29" s="48">
        <v>414.24</v>
      </c>
      <c r="M29" s="17" t="s">
        <v>30</v>
      </c>
      <c r="N29" s="41"/>
      <c r="O29" s="16">
        <f t="shared" si="1"/>
        <v>0</v>
      </c>
      <c r="P29" s="1"/>
    </row>
    <row r="30" spans="1:16" ht="15.75" thickBot="1" x14ac:dyDescent="0.3">
      <c r="A30" s="86" t="s">
        <v>73</v>
      </c>
      <c r="B30" s="87" t="s">
        <v>88</v>
      </c>
      <c r="C30" s="88" t="s">
        <v>75</v>
      </c>
      <c r="D30" s="58" t="s">
        <v>100</v>
      </c>
      <c r="E30" s="44"/>
      <c r="F30" s="95">
        <v>180.67</v>
      </c>
      <c r="G30" s="96">
        <v>180.67</v>
      </c>
      <c r="H30" s="92" t="s">
        <v>93</v>
      </c>
      <c r="I30" s="86">
        <v>45</v>
      </c>
      <c r="J30" s="86">
        <v>0.5</v>
      </c>
      <c r="K30" s="93" t="s">
        <v>98</v>
      </c>
      <c r="L30" s="48">
        <v>4567.96</v>
      </c>
      <c r="M30" s="17" t="s">
        <v>30</v>
      </c>
      <c r="N30" s="41"/>
      <c r="O30" s="16">
        <f t="shared" si="1"/>
        <v>0</v>
      </c>
      <c r="P30" s="1"/>
    </row>
    <row r="31" spans="1:16" x14ac:dyDescent="0.25">
      <c r="A31" s="86" t="s">
        <v>73</v>
      </c>
      <c r="B31" s="87" t="s">
        <v>88</v>
      </c>
      <c r="C31" s="88" t="s">
        <v>75</v>
      </c>
      <c r="D31" s="58" t="s">
        <v>99</v>
      </c>
      <c r="E31" s="44"/>
      <c r="F31" s="15">
        <v>180.68</v>
      </c>
      <c r="G31" s="61">
        <f t="shared" ref="G31" si="7">+E31+F31</f>
        <v>180.68</v>
      </c>
      <c r="H31" s="92" t="s">
        <v>93</v>
      </c>
      <c r="I31" s="86">
        <v>45</v>
      </c>
      <c r="J31" s="86">
        <v>0.5</v>
      </c>
      <c r="K31" s="93" t="s">
        <v>98</v>
      </c>
      <c r="L31" s="48">
        <v>5611.31</v>
      </c>
      <c r="M31" s="17" t="s">
        <v>30</v>
      </c>
      <c r="N31" s="41"/>
      <c r="O31" s="16">
        <f t="shared" si="1"/>
        <v>0</v>
      </c>
      <c r="P31" s="1" t="str">
        <f t="shared" ref="P31" si="8">IF( O31=0," ", IF(100-((L31/O31)*100)&gt;20,"viac ako 20%",0))</f>
        <v xml:space="preserve"> </v>
      </c>
    </row>
    <row r="32" spans="1:16" x14ac:dyDescent="0.25">
      <c r="A32" s="56"/>
      <c r="B32" s="18"/>
      <c r="C32" s="58"/>
      <c r="D32" s="58"/>
      <c r="E32" s="45"/>
      <c r="F32" s="19"/>
      <c r="G32" s="61"/>
      <c r="H32" s="14"/>
      <c r="I32" s="18"/>
      <c r="J32" s="18"/>
      <c r="K32" s="40"/>
      <c r="L32" s="48"/>
      <c r="M32" s="20"/>
      <c r="N32" s="41"/>
      <c r="O32" s="16"/>
      <c r="P32" s="1" t="str">
        <f>IF( O32=0," ", IF(100-((L32/O32)*100)&gt;20,"viac ako 20%",0))</f>
        <v xml:space="preserve"> </v>
      </c>
    </row>
    <row r="33" spans="1:16" x14ac:dyDescent="0.25">
      <c r="A33" s="56"/>
      <c r="B33" s="18"/>
      <c r="C33" s="58"/>
      <c r="D33" s="58"/>
      <c r="E33" s="45"/>
      <c r="F33" s="19"/>
      <c r="G33" s="61"/>
      <c r="H33" s="14"/>
      <c r="I33" s="18"/>
      <c r="J33" s="18"/>
      <c r="K33" s="40"/>
      <c r="L33" s="48"/>
      <c r="M33" s="20"/>
      <c r="N33" s="41"/>
      <c r="O33" s="16"/>
      <c r="P33" s="1"/>
    </row>
    <row r="34" spans="1:16" x14ac:dyDescent="0.25">
      <c r="A34" s="56"/>
      <c r="B34" s="18"/>
      <c r="C34" s="58"/>
      <c r="D34" s="58"/>
      <c r="E34" s="45"/>
      <c r="F34" s="19"/>
      <c r="G34" s="61"/>
      <c r="H34" s="14"/>
      <c r="I34" s="18"/>
      <c r="J34" s="18"/>
      <c r="K34" s="40"/>
      <c r="L34" s="48"/>
      <c r="M34" s="20"/>
      <c r="N34" s="41"/>
      <c r="O34" s="16"/>
      <c r="P34" s="1"/>
    </row>
    <row r="35" spans="1:16" x14ac:dyDescent="0.25">
      <c r="A35" s="56"/>
      <c r="B35" s="18"/>
      <c r="C35" s="58"/>
      <c r="D35" s="58"/>
      <c r="E35" s="45"/>
      <c r="F35" s="19"/>
      <c r="G35" s="61"/>
      <c r="H35" s="14"/>
      <c r="I35" s="18"/>
      <c r="J35" s="18"/>
      <c r="K35" s="40"/>
      <c r="L35" s="48"/>
      <c r="M35" s="20"/>
      <c r="N35" s="41"/>
      <c r="O35" s="16"/>
      <c r="P35" s="1"/>
    </row>
    <row r="36" spans="1:16" x14ac:dyDescent="0.25">
      <c r="A36" s="56"/>
      <c r="B36" s="18"/>
      <c r="C36" s="58"/>
      <c r="D36" s="58"/>
      <c r="E36" s="45"/>
      <c r="F36" s="19"/>
      <c r="G36" s="61"/>
      <c r="H36" s="14"/>
      <c r="I36" s="18"/>
      <c r="J36" s="18"/>
      <c r="K36" s="40"/>
      <c r="L36" s="48"/>
      <c r="M36" s="20"/>
      <c r="N36" s="41"/>
      <c r="O36" s="16"/>
      <c r="P36" s="1"/>
    </row>
    <row r="37" spans="1:16" x14ac:dyDescent="0.25">
      <c r="A37" s="56"/>
      <c r="B37" s="18"/>
      <c r="C37" s="58"/>
      <c r="D37" s="58"/>
      <c r="E37" s="45"/>
      <c r="F37" s="19"/>
      <c r="G37" s="61"/>
      <c r="H37" s="14"/>
      <c r="I37" s="18"/>
      <c r="J37" s="18"/>
      <c r="K37" s="40"/>
      <c r="L37" s="48"/>
      <c r="M37" s="20"/>
      <c r="N37" s="41"/>
      <c r="O37" s="16"/>
      <c r="P37" s="1"/>
    </row>
    <row r="38" spans="1:16" x14ac:dyDescent="0.25">
      <c r="A38" s="56"/>
      <c r="B38" s="18"/>
      <c r="C38" s="58"/>
      <c r="D38" s="58"/>
      <c r="E38" s="45"/>
      <c r="F38" s="19"/>
      <c r="G38" s="61"/>
      <c r="H38" s="14"/>
      <c r="I38" s="18"/>
      <c r="J38" s="18"/>
      <c r="K38" s="40"/>
      <c r="L38" s="48"/>
      <c r="M38" s="20"/>
      <c r="N38" s="41"/>
      <c r="O38" s="16"/>
      <c r="P38" s="1"/>
    </row>
    <row r="39" spans="1:16" x14ac:dyDescent="0.25">
      <c r="A39" s="56"/>
      <c r="B39" s="14"/>
      <c r="C39" s="58"/>
      <c r="D39" s="58"/>
      <c r="E39" s="44"/>
      <c r="F39" s="15"/>
      <c r="G39" s="61"/>
      <c r="H39" s="14"/>
      <c r="I39" s="14"/>
      <c r="J39" s="14"/>
      <c r="K39" s="62"/>
      <c r="L39" s="48"/>
      <c r="M39" s="20"/>
      <c r="N39" s="41"/>
      <c r="O39" s="16"/>
      <c r="P39" s="1" t="str">
        <f t="shared" ref="P39:P41" si="9">IF( O39=0," ", IF(100-((L39/O39)*100)&gt;20,"viac ako 20%",0))</f>
        <v xml:space="preserve"> </v>
      </c>
    </row>
    <row r="40" spans="1:16" x14ac:dyDescent="0.25">
      <c r="A40" s="13"/>
      <c r="B40" s="14"/>
      <c r="C40" s="136"/>
      <c r="D40" s="137"/>
      <c r="E40" s="44"/>
      <c r="F40" s="15"/>
      <c r="G40" s="61"/>
      <c r="H40" s="60"/>
      <c r="I40" s="14"/>
      <c r="J40" s="14"/>
      <c r="K40" s="62"/>
      <c r="L40" s="48"/>
      <c r="M40" s="20"/>
      <c r="N40" s="41"/>
      <c r="O40" s="16"/>
      <c r="P40" s="1" t="str">
        <f t="shared" si="9"/>
        <v xml:space="preserve"> </v>
      </c>
    </row>
    <row r="41" spans="1:16" ht="15.75" thickBot="1" x14ac:dyDescent="0.3">
      <c r="A41" s="21"/>
      <c r="B41" s="22"/>
      <c r="C41" s="138"/>
      <c r="D41" s="139"/>
      <c r="E41" s="55">
        <f>SUM(E12:E40)</f>
        <v>41.64</v>
      </c>
      <c r="F41" s="23">
        <f>SUM(F12:F40)</f>
        <v>1488.32</v>
      </c>
      <c r="G41" s="52">
        <f>SUM(G12:G40)</f>
        <v>1529.96</v>
      </c>
      <c r="H41" s="46"/>
      <c r="I41" s="22"/>
      <c r="J41" s="22"/>
      <c r="K41" s="65"/>
      <c r="L41" s="53"/>
      <c r="M41" s="72"/>
      <c r="N41" s="54"/>
      <c r="O41" s="34">
        <f t="shared" ref="O41" si="10">SUM(N41*G41)</f>
        <v>0</v>
      </c>
      <c r="P41" s="1" t="str">
        <f t="shared" si="9"/>
        <v xml:space="preserve"> </v>
      </c>
    </row>
    <row r="42" spans="1:16" ht="15.75" thickBot="1" x14ac:dyDescent="0.3">
      <c r="A42" s="24"/>
      <c r="B42" s="25"/>
      <c r="C42" s="26"/>
      <c r="D42" s="27"/>
      <c r="E42" s="28"/>
      <c r="F42" s="28"/>
      <c r="G42" s="28"/>
      <c r="H42" s="29"/>
      <c r="I42" s="25"/>
      <c r="J42" s="25"/>
      <c r="K42" s="26"/>
      <c r="L42" s="36"/>
      <c r="M42" s="31"/>
      <c r="N42" s="35"/>
      <c r="O42" s="36"/>
      <c r="P42" s="1"/>
    </row>
    <row r="43" spans="1:16" ht="15.75" thickBot="1" x14ac:dyDescent="0.3">
      <c r="A43" s="43"/>
      <c r="B43" s="32"/>
      <c r="C43" s="32"/>
      <c r="D43" s="32"/>
      <c r="E43" s="32"/>
      <c r="F43" s="32"/>
      <c r="G43" s="32"/>
      <c r="H43" s="32"/>
      <c r="I43" s="32"/>
      <c r="J43" s="140" t="s">
        <v>11</v>
      </c>
      <c r="K43" s="140"/>
      <c r="L43" s="36">
        <f>SUM(L12:L39)</f>
        <v>44867.979999999989</v>
      </c>
      <c r="M43" s="33"/>
      <c r="N43" s="37" t="s">
        <v>12</v>
      </c>
      <c r="O43" s="30">
        <f>SUM(O12:O41)</f>
        <v>0</v>
      </c>
      <c r="P43" s="1" t="str">
        <f>IF(O43&gt;L43,"prekročená cena","nižšia ako stanovená")</f>
        <v>nižšia ako stanovená</v>
      </c>
    </row>
    <row r="44" spans="1:16" ht="15.75" thickBot="1" x14ac:dyDescent="0.3">
      <c r="A44" s="141" t="s">
        <v>13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3"/>
      <c r="O44" s="30">
        <f>O45-O43</f>
        <v>0</v>
      </c>
    </row>
    <row r="45" spans="1:16" ht="15.75" thickBot="1" x14ac:dyDescent="0.3">
      <c r="A45" s="141" t="s">
        <v>14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3"/>
      <c r="O45" s="30">
        <f>IF("nie"=MID(I53,1,3),O43,(O43*1.2))</f>
        <v>0</v>
      </c>
    </row>
    <row r="46" spans="1:16" x14ac:dyDescent="0.25">
      <c r="A46" s="129" t="s">
        <v>15</v>
      </c>
      <c r="B46" s="129"/>
      <c r="C46" s="12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6" x14ac:dyDescent="0.25">
      <c r="A47" s="144" t="s">
        <v>32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</row>
    <row r="48" spans="1:16" ht="25.5" customHeight="1" x14ac:dyDescent="0.25">
      <c r="A48" s="64" t="s">
        <v>26</v>
      </c>
      <c r="B48" s="64"/>
      <c r="C48" s="64"/>
      <c r="D48" s="64"/>
      <c r="E48" s="64"/>
      <c r="F48" s="64"/>
      <c r="G48" s="66" t="s">
        <v>24</v>
      </c>
      <c r="H48" s="64"/>
      <c r="I48" s="64"/>
      <c r="J48" s="63"/>
      <c r="K48" s="63"/>
      <c r="L48" s="63"/>
      <c r="M48" s="63"/>
      <c r="N48" s="63"/>
      <c r="O48" s="63"/>
    </row>
    <row r="49" spans="1:15" ht="15" customHeight="1" x14ac:dyDescent="0.25">
      <c r="A49" s="146" t="s">
        <v>38</v>
      </c>
      <c r="B49" s="147"/>
      <c r="C49" s="147"/>
      <c r="D49" s="147"/>
      <c r="E49" s="148"/>
      <c r="F49" s="155" t="s">
        <v>25</v>
      </c>
      <c r="G49" s="39" t="s">
        <v>16</v>
      </c>
      <c r="H49" s="156"/>
      <c r="I49" s="157"/>
      <c r="J49" s="157"/>
      <c r="K49" s="157"/>
      <c r="L49" s="157"/>
      <c r="M49" s="157"/>
      <c r="N49" s="157"/>
      <c r="O49" s="158"/>
    </row>
    <row r="50" spans="1:15" x14ac:dyDescent="0.25">
      <c r="A50" s="149"/>
      <c r="B50" s="150"/>
      <c r="C50" s="150"/>
      <c r="D50" s="150"/>
      <c r="E50" s="151"/>
      <c r="F50" s="155"/>
      <c r="G50" s="39" t="s">
        <v>17</v>
      </c>
      <c r="H50" s="156"/>
      <c r="I50" s="157"/>
      <c r="J50" s="157"/>
      <c r="K50" s="157"/>
      <c r="L50" s="157"/>
      <c r="M50" s="157"/>
      <c r="N50" s="157"/>
      <c r="O50" s="158"/>
    </row>
    <row r="51" spans="1:15" ht="18" customHeight="1" x14ac:dyDescent="0.25">
      <c r="A51" s="149"/>
      <c r="B51" s="150"/>
      <c r="C51" s="150"/>
      <c r="D51" s="150"/>
      <c r="E51" s="151"/>
      <c r="F51" s="155"/>
      <c r="G51" s="39" t="s">
        <v>18</v>
      </c>
      <c r="H51" s="156"/>
      <c r="I51" s="157"/>
      <c r="J51" s="157"/>
      <c r="K51" s="157"/>
      <c r="L51" s="157"/>
      <c r="M51" s="157"/>
      <c r="N51" s="157"/>
      <c r="O51" s="158"/>
    </row>
    <row r="52" spans="1:15" x14ac:dyDescent="0.25">
      <c r="A52" s="149"/>
      <c r="B52" s="150"/>
      <c r="C52" s="150"/>
      <c r="D52" s="150"/>
      <c r="E52" s="151"/>
      <c r="F52" s="155"/>
      <c r="G52" s="39" t="s">
        <v>19</v>
      </c>
      <c r="H52" s="156"/>
      <c r="I52" s="157"/>
      <c r="J52" s="157"/>
      <c r="K52" s="157"/>
      <c r="L52" s="157"/>
      <c r="M52" s="157"/>
      <c r="N52" s="157"/>
      <c r="O52" s="158"/>
    </row>
    <row r="53" spans="1:15" x14ac:dyDescent="0.25">
      <c r="A53" s="149"/>
      <c r="B53" s="150"/>
      <c r="C53" s="150"/>
      <c r="D53" s="150"/>
      <c r="E53" s="151"/>
      <c r="F53" s="155"/>
      <c r="G53" s="39" t="s">
        <v>20</v>
      </c>
      <c r="H53" s="156"/>
      <c r="I53" s="157"/>
      <c r="J53" s="157"/>
      <c r="K53" s="157"/>
      <c r="L53" s="157"/>
      <c r="M53" s="157"/>
      <c r="N53" s="157"/>
      <c r="O53" s="158"/>
    </row>
    <row r="54" spans="1:15" x14ac:dyDescent="0.25">
      <c r="A54" s="149"/>
      <c r="B54" s="150"/>
      <c r="C54" s="150"/>
      <c r="D54" s="150"/>
      <c r="E54" s="15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149"/>
      <c r="B55" s="150"/>
      <c r="C55" s="150"/>
      <c r="D55" s="150"/>
      <c r="E55" s="15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152"/>
      <c r="B56" s="153"/>
      <c r="C56" s="153"/>
      <c r="D56" s="153"/>
      <c r="E56" s="154"/>
      <c r="F56" s="63"/>
      <c r="G56" s="11"/>
      <c r="H56" s="6"/>
      <c r="I56" s="11"/>
      <c r="J56" s="11" t="s">
        <v>21</v>
      </c>
      <c r="K56" s="11"/>
      <c r="L56" s="159"/>
      <c r="M56" s="160"/>
      <c r="N56" s="161"/>
      <c r="O56" s="11"/>
    </row>
    <row r="57" spans="1:15" x14ac:dyDescent="0.25">
      <c r="A57" s="57"/>
      <c r="B57" s="63"/>
      <c r="C57" s="63"/>
      <c r="D57" s="63"/>
      <c r="E57" s="63"/>
      <c r="F57" s="63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9"/>
      <c r="B58" s="9"/>
      <c r="C58" s="9"/>
      <c r="D58" s="9"/>
      <c r="E58" s="9"/>
      <c r="F58" s="9"/>
      <c r="G58" s="11"/>
      <c r="H58" s="11"/>
      <c r="I58" s="11"/>
      <c r="J58" s="11"/>
      <c r="K58" s="11"/>
      <c r="L58" s="11"/>
      <c r="M58" s="11"/>
      <c r="N58" s="11"/>
      <c r="O58" s="11"/>
    </row>
  </sheetData>
  <mergeCells count="35">
    <mergeCell ref="A47:O47"/>
    <mergeCell ref="A49:E56"/>
    <mergeCell ref="F49:F53"/>
    <mergeCell ref="H49:O49"/>
    <mergeCell ref="H50:O50"/>
    <mergeCell ref="H51:O51"/>
    <mergeCell ref="H52:O52"/>
    <mergeCell ref="H53:O53"/>
    <mergeCell ref="L56:N56"/>
    <mergeCell ref="A46:C46"/>
    <mergeCell ref="K9:K11"/>
    <mergeCell ref="L9:L11"/>
    <mergeCell ref="M9:M11"/>
    <mergeCell ref="N9:N11"/>
    <mergeCell ref="B9:B11"/>
    <mergeCell ref="C40:D40"/>
    <mergeCell ref="C41:D41"/>
    <mergeCell ref="J43:K43"/>
    <mergeCell ref="A44:N44"/>
    <mergeCell ref="A45:N45"/>
    <mergeCell ref="O9:O11"/>
    <mergeCell ref="C10:D11"/>
    <mergeCell ref="E10:E11"/>
    <mergeCell ref="F10:F11"/>
    <mergeCell ref="G10:G11"/>
    <mergeCell ref="C9:D9"/>
    <mergeCell ref="E9:G9"/>
    <mergeCell ref="H9:H11"/>
    <mergeCell ref="I9:I11"/>
    <mergeCell ref="J9:J11"/>
    <mergeCell ref="A8:B8"/>
    <mergeCell ref="A1:L1"/>
    <mergeCell ref="C5:K5"/>
    <mergeCell ref="B6:F6"/>
    <mergeCell ref="B7:F7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74" t="s">
        <v>39</v>
      </c>
      <c r="B2" s="75"/>
      <c r="C2" s="75"/>
      <c r="D2" s="76"/>
      <c r="E2" s="77"/>
      <c r="F2" s="77"/>
      <c r="L2" s="164" t="s">
        <v>40</v>
      </c>
      <c r="M2" s="164"/>
    </row>
    <row r="3" spans="1:14" x14ac:dyDescent="0.25">
      <c r="A3" s="78" t="s">
        <v>41</v>
      </c>
      <c r="B3" s="165" t="s">
        <v>42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x14ac:dyDescent="0.25">
      <c r="A4" s="78" t="s">
        <v>43</v>
      </c>
      <c r="B4" s="165" t="s">
        <v>44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4" x14ac:dyDescent="0.25">
      <c r="A5" s="78" t="s">
        <v>45</v>
      </c>
      <c r="B5" s="165" t="s">
        <v>46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x14ac:dyDescent="0.25">
      <c r="A6" s="78" t="s">
        <v>2</v>
      </c>
      <c r="B6" s="165" t="s">
        <v>47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5">
      <c r="A7" s="79" t="s">
        <v>48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4" x14ac:dyDescent="0.25">
      <c r="A8" s="78" t="s">
        <v>49</v>
      </c>
      <c r="B8" s="165" t="s">
        <v>50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 x14ac:dyDescent="0.25">
      <c r="A9" s="80" t="s">
        <v>51</v>
      </c>
      <c r="B9" s="165" t="s">
        <v>52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 x14ac:dyDescent="0.25">
      <c r="A10" s="80" t="s">
        <v>53</v>
      </c>
      <c r="B10" s="165" t="s">
        <v>54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1:14" x14ac:dyDescent="0.25">
      <c r="A11" s="81" t="s">
        <v>55</v>
      </c>
      <c r="B11" s="165" t="s">
        <v>56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</row>
    <row r="12" spans="1:14" x14ac:dyDescent="0.25">
      <c r="A12" s="82" t="s">
        <v>57</v>
      </c>
      <c r="B12" s="165" t="s">
        <v>58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</row>
    <row r="13" spans="1:14" ht="24" customHeight="1" x14ac:dyDescent="0.25">
      <c r="A13" s="81" t="s">
        <v>59</v>
      </c>
      <c r="B13" s="165" t="s">
        <v>60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</row>
    <row r="14" spans="1:14" ht="16.5" customHeight="1" x14ac:dyDescent="0.25">
      <c r="A14" s="81" t="s">
        <v>5</v>
      </c>
      <c r="B14" s="165" t="s">
        <v>61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4" x14ac:dyDescent="0.25">
      <c r="A15" s="81" t="s">
        <v>62</v>
      </c>
      <c r="B15" s="165" t="s">
        <v>63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1:14" ht="38.25" x14ac:dyDescent="0.25">
      <c r="A16" s="83" t="s">
        <v>64</v>
      </c>
      <c r="B16" s="165" t="s">
        <v>65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</row>
    <row r="17" spans="1:14" ht="28.5" customHeight="1" x14ac:dyDescent="0.25">
      <c r="A17" s="83" t="s">
        <v>66</v>
      </c>
      <c r="B17" s="165" t="s">
        <v>67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1:14" ht="27" customHeight="1" x14ac:dyDescent="0.25">
      <c r="A18" s="84" t="s">
        <v>68</v>
      </c>
      <c r="B18" s="165" t="s">
        <v>69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1:14" ht="75" customHeight="1" x14ac:dyDescent="0.25">
      <c r="A19" s="85" t="s">
        <v>70</v>
      </c>
      <c r="B19" s="166" t="s">
        <v>71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2024-09-13T06:15:56Z</cp:lastPrinted>
  <dcterms:created xsi:type="dcterms:W3CDTF">2012-08-13T12:29:09Z</dcterms:created>
  <dcterms:modified xsi:type="dcterms:W3CDTF">2024-11-06T06:25:16Z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