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ákazky/2024/13_Výzva č. 22 - Bežné elektrospotrebiče/02_Vysvetlenie SP/"/>
    </mc:Choice>
  </mc:AlternateContent>
  <xr:revisionPtr revIDLastSave="719" documentId="13_ncr:1_{B5F6DD31-FF54-41C7-B553-76949E5F3D8E}" xr6:coauthVersionLast="47" xr6:coauthVersionMax="47" xr10:uidLastSave="{DA716618-B99D-FC41-A0B3-6CB9FA19C049}"/>
  <bookViews>
    <workbookView xWindow="0" yWindow="500" windowWidth="44800" windowHeight="24700" activeTab="1" xr2:uid="{89D3062A-3E8C-407B-A16C-9D1AA0F43D56}"/>
  </bookViews>
  <sheets>
    <sheet name="Cenová ponuka" sheetId="10" r:id="rId1"/>
    <sheet name="Časť č. 1" sheetId="12" r:id="rId2"/>
    <sheet name="Časť č. 2" sheetId="13" r:id="rId3"/>
    <sheet name="Kombinovaná ponuka" sheetId="14" r:id="rId4"/>
    <sheet name="Osobné postavenie" sheetId="11" r:id="rId5"/>
    <sheet name="Koneční užívatelia výhod" sheetId="5" r:id="rId6"/>
    <sheet name="Medzinárodné sankcie" sheetId="2" r:id="rId7"/>
  </sheets>
  <definedNames>
    <definedName name="_xlnm.Print_Area" localSheetId="0">'Cenová ponuka'!$A$2:$G$26</definedName>
    <definedName name="_xlnm.Print_Area" localSheetId="5">'Koneční užívatelia výhod'!$B$1:$B$28</definedName>
    <definedName name="_xlnm.Print_Area" localSheetId="6">'Medzinárodné sankcie'!$B$1:$B$22</definedName>
    <definedName name="_xlnm.Print_Area" localSheetId="4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4" l="1"/>
  <c r="G5" i="14"/>
  <c r="G6" i="14"/>
  <c r="G7" i="14"/>
  <c r="G8" i="14"/>
  <c r="G3" i="14"/>
  <c r="G13" i="14"/>
  <c r="H13" i="14" s="1"/>
  <c r="G12" i="14"/>
  <c r="H12" i="14" s="1"/>
  <c r="G11" i="14"/>
  <c r="H11" i="14" s="1"/>
  <c r="G10" i="14"/>
  <c r="H10" i="14" s="1"/>
  <c r="G5" i="13"/>
  <c r="H5" i="13" s="1"/>
  <c r="G6" i="13"/>
  <c r="H6" i="13" s="1"/>
  <c r="G4" i="13"/>
  <c r="H4" i="13" s="1"/>
  <c r="G3" i="13"/>
  <c r="H3" i="13" s="1"/>
  <c r="G8" i="12"/>
  <c r="H8" i="12" s="1"/>
  <c r="G7" i="12"/>
  <c r="H7" i="12" s="1"/>
  <c r="G6" i="12"/>
  <c r="H6" i="12" s="1"/>
  <c r="G5" i="12"/>
  <c r="H5" i="12" s="1"/>
  <c r="G4" i="12"/>
  <c r="H4" i="12" s="1"/>
  <c r="G3" i="12"/>
  <c r="H3" i="12" s="1"/>
  <c r="G7" i="13" l="1"/>
  <c r="G14" i="14"/>
  <c r="H7" i="14"/>
  <c r="H8" i="14"/>
  <c r="H3" i="14"/>
  <c r="H4" i="14"/>
  <c r="H5" i="14"/>
  <c r="H6" i="14"/>
  <c r="G9" i="14"/>
  <c r="G9" i="12"/>
  <c r="H9" i="14" l="1"/>
  <c r="H14" i="14"/>
  <c r="H9" i="12"/>
  <c r="B21" i="10"/>
  <c r="E21" i="10" s="1"/>
  <c r="D21" i="10" s="1"/>
  <c r="H7" i="13"/>
  <c r="B25" i="10"/>
  <c r="E25" i="10" s="1"/>
  <c r="D25" i="10" s="1"/>
  <c r="G15" i="14" l="1"/>
  <c r="H15" i="14" s="1"/>
  <c r="B29" i="10" l="1" a="1"/>
  <c r="B29" i="10" s="1"/>
  <c r="E29" i="10" s="1"/>
  <c r="D29" i="10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<sst xmlns="http://schemas.openxmlformats.org/spreadsheetml/2006/main" count="161" uniqueCount="103">
  <si>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</si>
  <si>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</si>
  <si>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</si>
  <si>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</si>
  <si>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</si>
  <si>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</si>
  <si>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</si>
  <si>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</si>
  <si>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</si>
  <si>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</si>
  <si>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</si>
  <si>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Počet kusov</t>
  </si>
  <si>
    <t>Suma v EUR bez DPH</t>
  </si>
  <si>
    <t>Výška DPH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</si>
  <si>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</si>
  <si>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</si>
  <si>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</si>
  <si>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</si>
  <si>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</si>
  <si>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</si>
  <si>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</si>
  <si>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</si>
  <si>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</si>
  <si>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</si>
  <si>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</si>
  <si>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</si>
  <si>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</si>
  <si>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</si>
  <si>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</si>
  <si>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</si>
  <si>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</si>
  <si>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</si>
  <si>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</si>
  <si>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</si>
  <si>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</si>
  <si>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</si>
  <si>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</si>
  <si>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</si>
  <si>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</si>
  <si>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</si>
  <si>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</si>
  <si>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</si>
  <si>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</si>
  <si>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</si>
  <si>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Cena celkom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</si>
  <si>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</si>
  <si>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</si>
  <si>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</si>
  <si>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</si>
  <si>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</si>
  <si>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</si>
  <si>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</si>
  <si>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</si>
  <si>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</si>
  <si>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t>Príloha č. 1 - Špecifikácia predmetu zákazky a cenová ponuka v zákazke „Bežné elektrospotrebiče“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</si>
  <si>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</si>
  <si>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</si>
  <si>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Časť č. 1</t>
  </si>
  <si>
    <t>Suma v EUR s DPH</t>
  </si>
  <si>
    <t>Časť č. 2</t>
  </si>
  <si>
    <t>Názov tovaru</t>
  </si>
  <si>
    <t xml:space="preserve">Špecifikácia predmetu zákazky - požadovaná verejným obstarávateľom </t>
  </si>
  <si>
    <t>Cena celkom bez DPH</t>
  </si>
  <si>
    <t>Cena celkom s DPH</t>
  </si>
  <si>
    <t>Mikrovlnná rúra</t>
  </si>
  <si>
    <t xml:space="preserve"> - priemer otočného taniera rúry: min. 25,5cm 
 - voľne stojaca s objemom min. 20 litrov max. 25 litrov
 - minimálne 5 úrovní nastavenia
 - mechanické príp. digitálne ovládanie príp. kombinácia ovládania  mechanické/digitálne)
 - signalizácia ukončenia
 - otváranie dverí do strany pomocou tlačidla príp. ťahom bez potreby tlačidla
 - výkon min. 700W max. 1000W 
 Farba: BIELA príp. ČIERNA príp. ANTIKÓR príp. kombinácia týchto farieb </t>
  </si>
  <si>
    <t>Rýchlovarná kanvica nerezová</t>
  </si>
  <si>
    <t>Popis všeobecne
 - telo kanvice NEREZOVÉ
 - objem kanvice: min. 1,5 litra max. 1,8 litra
 - špirála príp. topné teleso na ohrev sú SKRYTÉ pod nerezovým dnom
 - kontrolné svetlo zapnutia
 - ukazovateľ hladiny vody
 - automatické vypnutie
 - bezpečnostná poistka proti prehriatiu 
 - ochrana proti spusteniu naprázdno 
 - výklopné viečko ovládané tlačidlom v držadle
 Príkon: min. 1800W max. 2200W</t>
  </si>
  <si>
    <t>Skartovačka</t>
  </si>
  <si>
    <t>Popis všeobecne
 - manuálne skartovanie príp. aj automatická podávačka listov
 - počet skartovaných listov: min. 5 listov (manuálne) 
 - vstupná štrbina: min. 220mm
 - obsah koša: min. 20 litrov max. 50 litrov
 - hlučnosť: max. 70dB Stupeň utajenia: min. DIN P-4 Drť po skartácii: tvar  obdĺžnik, rozmer max. 50x4mm
 Iné požiadavky: skartovanie plastových kariet (napr. bankových a pod.), snímač  automatického spustenia, spätný chod
 Farba: bez preferencií</t>
  </si>
  <si>
    <t>Kávovar</t>
  </si>
  <si>
    <t>Chladnička</t>
  </si>
  <si>
    <t>Monoklimatická voľne stojaca chladnička s jedným chladiacim okruhom, nastaviteľné nožičky, Vnútorný chladený objem min. 240l. energo trieda max „E“. Rozmery chladničky min. 142 × 54 × 54 cm (v × š × h). Hmotnosť min. 38 kg, max. 40kg, max. hlučnosť 40db, nastavenie otvárania ľavé-pravé, 4sklenené police z toho 3police nastaviteľné, 4dverové police, zásuvka na ovocie a zeleninu, led osvetlenie, ročná spotreba energie max 1047kWh</t>
  </si>
  <si>
    <t xml:space="preserve">Lampa stolová kancelárska </t>
  </si>
  <si>
    <t>Popis všeobecne
 - LED lampa kancelárska s ohýbateľným ramenom
 - možnosť nastavenia uhla ramena v min. 2 bodoch
 - možnosť voľby zmeny intenzity svetla 
 Materiál: plast, kov
 Dĺžka ramena: min. 39cm
 Farba: ČIERNA príp. BIELA príp. ANTIKÓR príp. kombinácia týchto farieb (aspoň 2)</t>
  </si>
  <si>
    <t>Jednotková cena bez DPH</t>
  </si>
  <si>
    <t>P.č.</t>
  </si>
  <si>
    <t>Identifikácia ponúkaného tovaru*</t>
  </si>
  <si>
    <t>SPOLU</t>
  </si>
  <si>
    <t>Smart televízor 55''</t>
  </si>
  <si>
    <t>Držiak kĺbový</t>
  </si>
  <si>
    <t>Smart televízor 75'</t>
  </si>
  <si>
    <t>TV stojan</t>
  </si>
  <si>
    <r>
      <t xml:space="preserve">Popis všeobecne
-Smart TV
-uhlopriečka: min. 50´´ -  max. 58´´
-energetická trieda: min. G
-rozlíšenie: min. 4K Ultra HD
-vstavané bezdrôtové pripojenie: min. Wifi, Bluetooth
-párovanie s mobilným zariadením Apple AirPlay 2
-grafické vstupy: USB min. 2x, HDMI min. 3x
-LAN, digitálny optický/digitálny audio výstup, CI / CI+ slot, -digitálny audio výstup
-uchytenie na stenu
-reproduktor: min. 20W
-typ tuneru: DVB-T2/HEVC, DVB-S2,DVB-C
-webový prehliadač
-napätie: 220-240 V, 50 Hz
Obrázok je informatívny, parametre záväzné 
Napr.: 
- Samsung QE55QN85D
- Sony Bravia XR-55X90L,
- LG 75NANO81T6A,
alebo ekvivalent. 
</t>
    </r>
    <r>
      <rPr>
        <b/>
        <sz val="11"/>
        <rFont val="Calibri"/>
        <family val="2"/>
      </rPr>
      <t>Ilustračné zobrazenie:</t>
    </r>
  </si>
  <si>
    <r>
      <t xml:space="preserve">Popis všeobecne
-TV držiak, kĺbový s uchytením na stenu
-držiak musí byť KOMPATIBILNÝ s ponúkaným Smart televízorom 55´´
-náklon min. +/- 20°, natočenie min. 180°, rotácia min. 6°
-vrátane systému na usporiadanie káblov, hmoždiniek, príslušenstva na montáž. 
Obrázok je informatívny, parametre záväzné 
Napr.: 
-AlzaErgo M220B Convey, kĺbový, 32"-70"
alebo ekvivalent kompatibilný so značkou a modelom ponúkaného Smat televízora 55´´
</t>
    </r>
    <r>
      <rPr>
        <b/>
        <sz val="11"/>
        <rFont val="Calibri"/>
        <family val="2"/>
      </rPr>
      <t>Ilustračné zobrazenie:</t>
    </r>
  </si>
  <si>
    <r>
      <t xml:space="preserve">Popis všeobecne
- Smart TV
- uhlopriečka 75´´+/-2“
-energetická trieda min. G
-rozlíšenie min. 4K Ultra HD
-vstavané Wifi, Bluetooth
-párovanie s mobilným zariadením, Apple AirPlay 2
-grafické vstupy USB min. 2x, HDMI min. 3x
-LAN, digitálny optický/digitálny audio výstup, CI / CI+ slot, digitálny audio výstup
-uchytenie na stenu
-reproduktor min. 20W
-DVB-T2/HEVC, DVB-S2,DVB-C
-napätie 220-240 V, 50 Hz
Obrázok je informatívny, parametre záväzné 
Napr.: 
- Samsung QE75Q80D
- Sony Bravia KD-75X81J alebo ekvivalent.
</t>
    </r>
    <r>
      <rPr>
        <b/>
        <sz val="11"/>
        <rFont val="Calibri"/>
        <family val="2"/>
      </rPr>
      <t>Ilustračné zobrazenie:</t>
    </r>
  </si>
  <si>
    <r>
      <t xml:space="preserve">Popis všeobecne
-TV stojan s kolieskami, na zavesenie televízora pre veľmi jednoduchú a rýchlu mobilitu (vhodný na prezentovanie)
-vhodný pre televízory s uhlopriečkou 55" až 80"
-nastaviteľná výška obrazovky
-min. výška stojana 1350 mm
-systém vedenia káblov
-polička na príslušenstvo (odnímateľná)
-kolieska stojana- všetky s brzdou
-funkcia uzamknutia televízora (ochrana pred krádežou)
-vrátane 
- úplná stabilita
-stojan musí byť KOMPATIBILNÝ s ponúkaným Smart televízorom 55´´ a  75´´ 
Obrázok je informatívny, parametre záväzné 
Napr.: 
- AVA181 TV stojan 90 kg  alebo ekvivalent kompatibilný so značkou a modelom ponúkaného Smat televízora 55´´a 75´´.
</t>
    </r>
    <r>
      <rPr>
        <b/>
        <sz val="11"/>
        <rFont val="Calibri"/>
        <family val="2"/>
      </rPr>
      <t>Ilustračné zobrazenie:</t>
    </r>
  </si>
  <si>
    <t>SPOLU PRE OBE ČASTI</t>
  </si>
  <si>
    <t>Kombinovaná ponuka</t>
  </si>
  <si>
    <t>Cenová ponuka je vrátane dopravy, vykládky a montáže, prípadne dodaj v zmontovanom stave. Súčasťou je aj vynosenie tovaru do určenej miestnosti na mieste dodania a odstránenie a likvidácia obalov súvisiacich s prepravou a doručením.</t>
  </si>
  <si>
    <t>Verejný obstarávateľ požaduje dodanie nového tovaru so záručnou dobou 24 mesiacov.</t>
  </si>
  <si>
    <t>Verejný obstarávateľ má právo odmietnuť prevzatie tovaru pre preukázateľné vady dodaného tovaru (napr. nedostatočná kvalita, nedodržanie špecifikácie a požiadaviek na tovar, poškodený obal tovaru a pod.).</t>
  </si>
  <si>
    <t>Verejný obstarávateľ si vyhradzuje právo vrátiť nepoškodený tovar v pôvodných obaloch do 14 dní od prevzatia tovaru ak zistí, že dodaný tovar nespĺňa ktorúkoľvek z požadovaných technických špecifikácií vyžadovaných kupujúcim alebo nespĺňa osobitné požiadavky na plnenie.</t>
  </si>
  <si>
    <t xml:space="preserve">Požaduje sa dodanie tovaru s dokumentáciou: návod na použitie v slovenskom jazyku, záručný list a preberací protokol. </t>
  </si>
  <si>
    <t xml:space="preserve">Cenová ponuka je vrátane dopravy, vykládky. Súčasťou je aj vynosenie tovaru do určenej miestnosti na mieste dodania a odstránenie a likvidácia obalov súvisiacich s prepravou a doručením. </t>
  </si>
  <si>
    <r>
      <t xml:space="preserve">* Uchádzač preukáže splnenie požiadaviek na predmet zákazky buď a) </t>
    </r>
    <r>
      <rPr>
        <b/>
        <sz val="11"/>
        <color theme="1"/>
        <rFont val="Calibri"/>
        <family val="2"/>
        <scheme val="minor"/>
      </rPr>
      <t>uvedením názvu ponúkaného tovaru a odkazom na webovú adresu</t>
    </r>
    <r>
      <rPr>
        <sz val="11"/>
        <color theme="1"/>
        <rFont val="Calibri"/>
        <family val="2"/>
        <scheme val="minor"/>
      </rPr>
      <t xml:space="preserve">, kde je dostupná kompletná špecifikácia ponúkaného tovaru tak, aby bolo možné vyhodnotiť splnenie požiadaviek na predmet zákazky alebo b) </t>
    </r>
    <r>
      <rPr>
        <b/>
        <sz val="11"/>
        <color theme="1"/>
        <rFont val="Calibri"/>
        <family val="2"/>
        <scheme val="minor"/>
      </rPr>
      <t>uvedením názvu ponúkaného tovaru a predložením technického listu</t>
    </r>
    <r>
      <rPr>
        <sz val="11"/>
        <color theme="1"/>
        <rFont val="Calibri"/>
        <family val="2"/>
        <scheme val="minor"/>
      </rPr>
      <t xml:space="preserve"> ponúkaného tovaru</t>
    </r>
  </si>
  <si>
    <r>
      <t xml:space="preserve">Miestom dodania sú skladové priestory – </t>
    </r>
    <r>
      <rPr>
        <b/>
        <sz val="11"/>
        <color theme="1"/>
        <rFont val="Calibri"/>
        <family val="2"/>
        <scheme val="minor"/>
      </rPr>
      <t>Primaciálne nám. 1, Bratislava</t>
    </r>
    <r>
      <rPr>
        <sz val="11"/>
        <color theme="1"/>
        <rFont val="Calibri"/>
        <family val="2"/>
        <scheme val="minor"/>
      </rPr>
      <t xml:space="preserve">. Miesto disponuje výťahom. </t>
    </r>
  </si>
  <si>
    <r>
      <t xml:space="preserve">Dodanie tovaru je potrebné oznámiť minimálne dva pracovné dni vopred s dodaním </t>
    </r>
    <r>
      <rPr>
        <b/>
        <sz val="11"/>
        <color theme="1"/>
        <rFont val="Calibri"/>
        <family val="2"/>
        <scheme val="minor"/>
      </rPr>
      <t>v pracovných dňoch v čase 08:00 - 14:00 hod.</t>
    </r>
  </si>
  <si>
    <r>
      <t xml:space="preserve">Predávajúci sa zaväzuje dodať kupujúcemu predmet kúpy podľa č.  najneskôr </t>
    </r>
    <r>
      <rPr>
        <b/>
        <sz val="11"/>
        <color theme="1"/>
        <rFont val="Calibri"/>
        <family val="2"/>
        <scheme val="minor"/>
      </rPr>
      <t>do 15 kalendárnych dní odo dňa vystavenia objednávky</t>
    </r>
    <r>
      <rPr>
        <sz val="11"/>
        <color theme="1"/>
        <rFont val="Calibri"/>
        <family val="2"/>
        <scheme val="minor"/>
      </rPr>
      <t>.</t>
    </r>
  </si>
  <si>
    <r>
      <t xml:space="preserve">Miestom dodania je skladový priestor </t>
    </r>
    <r>
      <rPr>
        <b/>
        <sz val="11"/>
        <color theme="1"/>
        <rFont val="Calibri"/>
        <family val="2"/>
        <scheme val="minor"/>
      </rPr>
      <t>Saratovská č. 30 Bratislava</t>
    </r>
    <r>
      <rPr>
        <sz val="11"/>
        <color theme="1"/>
        <rFont val="Calibri"/>
        <family val="2"/>
        <scheme val="minor"/>
      </rPr>
      <t xml:space="preserve">, pričom skladový priestor sa nachádza na prízemí. </t>
    </r>
  </si>
  <si>
    <t>V prípade, ak sa v procese verejného obstarávania stane úspešnou kombinovaná ponuka, výsledkom bude vystavenie dvoch objednávok, pričom je potrebné, aby pre každú objednávku boli dodržané osobitné podmienky dodania podľa hárkov "Časť č. 1" a "Časť č. 2"</t>
  </si>
  <si>
    <r>
      <t xml:space="preserve">* Uchádzač preukáže splnenie požiadaviek na predmet zákazky buď a) </t>
    </r>
    <r>
      <rPr>
        <b/>
        <sz val="11"/>
        <color theme="1"/>
        <rFont val="Calibri"/>
        <family val="2"/>
        <scheme val="minor"/>
      </rPr>
      <t>uvedením názvu ponúkaného tovaru a odkazom na webovú adresu</t>
    </r>
    <r>
      <rPr>
        <sz val="11"/>
        <color theme="1"/>
        <rFont val="Calibri"/>
        <family val="2"/>
        <scheme val="minor"/>
      </rPr>
      <t xml:space="preserve">, kde je dostupná kompletná špecifikácia ponúkaného tovaru tak, aby bolo možné vyhodnotiť splnenie požiadaviek na predmet zákazky alebo b) </t>
    </r>
    <r>
      <rPr>
        <b/>
        <sz val="11"/>
        <color theme="1"/>
        <rFont val="Calibri"/>
        <family val="2"/>
        <scheme val="minor"/>
      </rPr>
      <t>uvedením názvu ponúkaného tovaru a predložením technického listu</t>
    </r>
    <r>
      <rPr>
        <sz val="11"/>
        <color theme="1"/>
        <rFont val="Calibri"/>
        <family val="2"/>
        <scheme val="minor"/>
      </rPr>
      <t xml:space="preserve"> ponúkaného tovaru. Ak uchádzač uviedol odkazy na webové adresy v hárkoch "Časť č. 1" a "Časť č. 2", nie je povinný vypĺňať duplicitne totožné webové adresy v hárku "Kombinovaná ponuka".</t>
    </r>
  </si>
  <si>
    <t>Popis všeobecne
- automatický kávovar 
- príprava espressa, cappuccina, latte, mlieka 
- príkon min. 1 450 W  
- tlak min. 15 bar 
- min. 1,8 l nádržka na vodu 
- min. 250 g zásobník na kávu 
- integrovaný mlynček 
- min. 3 nastavenia hrúbky mletia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</si>
</sst>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5" fillId="0" borderId="0" applyNumberFormat="0" applyFill="0" applyBorder="0" applyAlignment="0" applyProtection="0"/>
  </cellStyleXfs>
  <cellXfs count="101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32" xfId="0" applyFont="1" applyBorder="1" applyAlignment="1">
      <alignment horizontal="center" vertical="center"/>
    </xf>
    <xf numFmtId="0" fontId="6" fillId="0" borderId="23" xfId="0" applyFont="1" applyBorder="1" applyAlignment="1">
      <alignment horizontal="justify" vertical="center"/>
    </xf>
    <xf numFmtId="0" fontId="0" fillId="0" borderId="23" xfId="0" applyBorder="1" applyAlignment="1">
      <alignment horizontal="left" vertical="center" wrapText="1" indent="1"/>
    </xf>
    <xf numFmtId="0" fontId="6" fillId="0" borderId="23" xfId="0" applyFont="1" applyBorder="1" applyAlignment="1">
      <alignment horizontal="left" vertical="center" wrapText="1" indent="1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left" wrapText="1" indent="1"/>
    </xf>
    <xf numFmtId="0" fontId="6" fillId="0" borderId="24" xfId="0" applyFont="1" applyBorder="1" applyAlignment="1">
      <alignment vertical="center"/>
    </xf>
    <xf numFmtId="0" fontId="0" fillId="0" borderId="23" xfId="0" applyBorder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justify" vertical="center"/>
    </xf>
    <xf numFmtId="0" fontId="0" fillId="0" borderId="24" xfId="0" applyBorder="1"/>
    <xf numFmtId="0" fontId="0" fillId="0" borderId="0" xfId="0" applyProtection="1">
      <protection hidden="1"/>
    </xf>
    <xf numFmtId="0" fontId="11" fillId="0" borderId="6" xfId="2" applyFont="1" applyFill="1" applyBorder="1" applyAlignment="1" applyProtection="1">
      <alignment vertical="center" wrapText="1"/>
      <protection hidden="1"/>
    </xf>
    <xf numFmtId="0" fontId="11" fillId="0" borderId="9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1" fillId="0" borderId="11" xfId="2" applyFont="1" applyFill="1" applyBorder="1" applyAlignment="1" applyProtection="1">
      <alignment vertical="center" wrapText="1"/>
      <protection hidden="1"/>
    </xf>
    <xf numFmtId="0" fontId="15" fillId="0" borderId="23" xfId="4" applyBorder="1" applyAlignment="1">
      <alignment horizontal="left" vertical="center" wrapText="1" indent="1"/>
    </xf>
    <xf numFmtId="0" fontId="0" fillId="0" borderId="23" xfId="0" applyBorder="1" applyAlignment="1" applyProtection="1">
      <alignment horizontal="left" vertical="center" wrapText="1" indent="1"/>
      <protection locked="0"/>
    </xf>
    <xf numFmtId="0" fontId="0" fillId="0" borderId="0" xfId="0" applyAlignment="1" applyProtection="1">
      <alignment horizontal="center"/>
      <protection hidden="1"/>
    </xf>
    <xf numFmtId="0" fontId="13" fillId="0" borderId="22" xfId="2" applyFont="1" applyFill="1" applyBorder="1" applyAlignment="1" applyProtection="1">
      <alignment wrapText="1"/>
      <protection hidden="1"/>
    </xf>
    <xf numFmtId="0" fontId="18" fillId="0" borderId="16" xfId="0" applyFont="1" applyBorder="1" applyAlignment="1">
      <alignment horizontal="left"/>
    </xf>
    <xf numFmtId="0" fontId="18" fillId="0" borderId="15" xfId="0" applyFont="1" applyBorder="1" applyAlignment="1">
      <alignment vertical="center" wrapText="1"/>
    </xf>
    <xf numFmtId="0" fontId="18" fillId="0" borderId="15" xfId="0" applyFont="1" applyBorder="1" applyAlignment="1">
      <alignment horizontal="center" vertical="center" wrapText="1"/>
    </xf>
    <xf numFmtId="164" fontId="18" fillId="0" borderId="15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wrapText="1"/>
    </xf>
    <xf numFmtId="0" fontId="17" fillId="6" borderId="19" xfId="0" applyFont="1" applyFill="1" applyBorder="1"/>
    <xf numFmtId="0" fontId="17" fillId="6" borderId="20" xfId="0" applyFont="1" applyFill="1" applyBorder="1"/>
    <xf numFmtId="0" fontId="17" fillId="6" borderId="20" xfId="0" applyFont="1" applyFill="1" applyBorder="1" applyAlignment="1">
      <alignment wrapText="1"/>
    </xf>
    <xf numFmtId="0" fontId="17" fillId="0" borderId="15" xfId="0" applyFont="1" applyBorder="1"/>
    <xf numFmtId="0" fontId="17" fillId="6" borderId="21" xfId="0" applyFont="1" applyFill="1" applyBorder="1" applyAlignment="1">
      <alignment wrapText="1"/>
    </xf>
    <xf numFmtId="0" fontId="0" fillId="0" borderId="45" xfId="0" applyBorder="1" applyAlignment="1">
      <alignment horizontal="center"/>
    </xf>
    <xf numFmtId="0" fontId="18" fillId="0" borderId="15" xfId="0" applyFont="1" applyBorder="1" applyAlignment="1">
      <alignment vertical="top" wrapText="1"/>
    </xf>
    <xf numFmtId="164" fontId="16" fillId="0" borderId="15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47" xfId="0" applyBorder="1" applyAlignment="1">
      <alignment horizontal="center"/>
    </xf>
    <xf numFmtId="164" fontId="16" fillId="0" borderId="18" xfId="0" applyNumberFormat="1" applyFont="1" applyBorder="1" applyAlignment="1">
      <alignment horizontal="center"/>
    </xf>
    <xf numFmtId="164" fontId="16" fillId="0" borderId="18" xfId="0" applyNumberFormat="1" applyFont="1" applyBorder="1" applyAlignment="1">
      <alignment horizontal="center" vertical="center"/>
    </xf>
    <xf numFmtId="0" fontId="20" fillId="0" borderId="15" xfId="0" applyFont="1" applyBorder="1"/>
    <xf numFmtId="0" fontId="9" fillId="0" borderId="25" xfId="2" applyFont="1" applyFill="1" applyBorder="1" applyAlignment="1" applyProtection="1">
      <alignment horizontal="right" vertical="center" wrapText="1"/>
      <protection hidden="1"/>
    </xf>
    <xf numFmtId="164" fontId="11" fillId="0" borderId="18" xfId="2" applyNumberFormat="1" applyFont="1" applyFill="1" applyBorder="1" applyAlignment="1" applyProtection="1">
      <alignment horizontal="center"/>
      <protection hidden="1"/>
    </xf>
    <xf numFmtId="0" fontId="3" fillId="5" borderId="33" xfId="2" applyFont="1" applyFill="1" applyBorder="1" applyProtection="1">
      <protection locked="0" hidden="1"/>
    </xf>
    <xf numFmtId="0" fontId="3" fillId="5" borderId="10" xfId="2" applyFont="1" applyFill="1" applyBorder="1" applyProtection="1">
      <protection locked="0" hidden="1"/>
    </xf>
    <xf numFmtId="0" fontId="3" fillId="5" borderId="13" xfId="2" applyFont="1" applyFill="1" applyBorder="1" applyProtection="1">
      <protection locked="0" hidden="1"/>
    </xf>
    <xf numFmtId="164" fontId="18" fillId="5" borderId="15" xfId="0" applyNumberFormat="1" applyFont="1" applyFill="1" applyBorder="1" applyAlignment="1" applyProtection="1">
      <alignment horizontal="center" vertical="center"/>
      <protection locked="0"/>
    </xf>
    <xf numFmtId="0" fontId="19" fillId="5" borderId="17" xfId="4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hidden="1"/>
    </xf>
    <xf numFmtId="0" fontId="9" fillId="0" borderId="2" xfId="2" applyFont="1" applyFill="1" applyBorder="1" applyAlignment="1" applyProtection="1">
      <alignment horizontal="center" vertical="center" wrapText="1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0" fillId="0" borderId="4" xfId="2" applyFont="1" applyFill="1" applyBorder="1" applyAlignment="1" applyProtection="1">
      <alignment horizontal="center" vertical="center" wrapText="1"/>
      <protection hidden="1"/>
    </xf>
    <xf numFmtId="0" fontId="3" fillId="0" borderId="5" xfId="2" applyFont="1" applyFill="1" applyBorder="1" applyAlignment="1" applyProtection="1">
      <alignment horizontal="center"/>
      <protection hidden="1"/>
    </xf>
    <xf numFmtId="0" fontId="1" fillId="5" borderId="7" xfId="3" applyFill="1" applyBorder="1" applyAlignment="1" applyProtection="1">
      <alignment horizontal="left" vertical="center" wrapText="1"/>
      <protection locked="0"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1" xfId="3" applyFill="1" applyBorder="1" applyAlignment="1" applyProtection="1">
      <alignment horizontal="left" vertical="center" wrapText="1"/>
      <protection locked="0" hidden="1"/>
    </xf>
    <xf numFmtId="0" fontId="1" fillId="5" borderId="10" xfId="3" applyFill="1" applyBorder="1" applyAlignment="1" applyProtection="1">
      <alignment horizontal="left" vertical="center" wrapText="1"/>
      <protection locked="0" hidden="1"/>
    </xf>
    <xf numFmtId="0" fontId="0" fillId="5" borderId="14" xfId="3" applyFont="1" applyFill="1" applyBorder="1" applyAlignment="1" applyProtection="1">
      <alignment vertical="center" wrapText="1"/>
      <protection locked="0" hidden="1"/>
    </xf>
    <xf numFmtId="0" fontId="0" fillId="5" borderId="38" xfId="3" applyFont="1" applyFill="1" applyBorder="1" applyAlignment="1" applyProtection="1">
      <alignment vertical="center" wrapText="1"/>
      <protection locked="0" hidden="1"/>
    </xf>
    <xf numFmtId="0" fontId="3" fillId="0" borderId="12" xfId="2" applyFont="1" applyFill="1" applyBorder="1" applyAlignment="1" applyProtection="1">
      <alignment horizontal="center" vertical="center" wrapText="1"/>
      <protection locked="0" hidden="1"/>
    </xf>
    <xf numFmtId="0" fontId="3" fillId="0" borderId="13" xfId="2" applyFont="1" applyFill="1" applyBorder="1" applyAlignment="1" applyProtection="1">
      <alignment horizontal="center" vertical="center" wrapText="1"/>
      <protection locked="0" hidden="1"/>
    </xf>
    <xf numFmtId="0" fontId="0" fillId="0" borderId="35" xfId="0" applyBorder="1" applyAlignment="1" applyProtection="1">
      <alignment horizontal="left" vertical="center" wrapText="1"/>
      <protection locked="0" hidden="1"/>
    </xf>
    <xf numFmtId="0" fontId="0" fillId="0" borderId="34" xfId="0" applyBorder="1" applyAlignment="1" applyProtection="1">
      <alignment horizontal="left" vertical="center" wrapText="1"/>
      <protection locked="0" hidden="1"/>
    </xf>
    <xf numFmtId="0" fontId="0" fillId="0" borderId="36" xfId="0" applyBorder="1" applyAlignment="1" applyProtection="1">
      <alignment horizontal="left" vertical="center" wrapText="1"/>
      <protection locked="0" hidden="1"/>
    </xf>
    <xf numFmtId="164" fontId="11" fillId="0" borderId="28" xfId="2" applyNumberFormat="1" applyFont="1" applyFill="1" applyBorder="1" applyAlignment="1" applyProtection="1">
      <alignment horizontal="center"/>
      <protection hidden="1"/>
    </xf>
    <xf numFmtId="164" fontId="11" fillId="0" borderId="31" xfId="2" applyNumberFormat="1" applyFont="1" applyFill="1" applyBorder="1" applyAlignment="1" applyProtection="1">
      <alignment horizontal="center"/>
      <protection hidden="1"/>
    </xf>
    <xf numFmtId="164" fontId="11" fillId="0" borderId="43" xfId="2" applyNumberFormat="1" applyFont="1" applyFill="1" applyBorder="1" applyAlignment="1" applyProtection="1">
      <alignment horizontal="center"/>
      <protection hidden="1"/>
    </xf>
    <xf numFmtId="164" fontId="11" fillId="0" borderId="44" xfId="2" applyNumberFormat="1" applyFont="1" applyFill="1" applyBorder="1" applyAlignment="1" applyProtection="1">
      <alignment horizontal="center"/>
      <protection hidden="1"/>
    </xf>
    <xf numFmtId="0" fontId="4" fillId="0" borderId="0" xfId="1" applyFill="1" applyBorder="1" applyAlignment="1" applyProtection="1">
      <alignment horizontal="center"/>
      <protection hidden="1"/>
    </xf>
    <xf numFmtId="0" fontId="11" fillId="5" borderId="6" xfId="2" applyFont="1" applyFill="1" applyBorder="1" applyAlignment="1" applyProtection="1">
      <alignment horizontal="left"/>
      <protection locked="0" hidden="1"/>
    </xf>
    <xf numFmtId="0" fontId="11" fillId="5" borderId="11" xfId="2" applyFont="1" applyFill="1" applyBorder="1" applyAlignment="1" applyProtection="1">
      <alignment horizontal="left"/>
      <protection locked="0" hidden="1"/>
    </xf>
    <xf numFmtId="0" fontId="11" fillId="5" borderId="7" xfId="2" applyFont="1" applyFill="1" applyBorder="1" applyAlignment="1" applyProtection="1">
      <alignment horizontal="left"/>
      <protection locked="0" hidden="1"/>
    </xf>
    <xf numFmtId="0" fontId="11" fillId="5" borderId="12" xfId="2" applyFont="1" applyFill="1" applyBorder="1" applyAlignment="1" applyProtection="1">
      <alignment horizontal="left"/>
      <protection locked="0" hidden="1"/>
    </xf>
    <xf numFmtId="0" fontId="11" fillId="5" borderId="7" xfId="2" applyFont="1" applyFill="1" applyBorder="1" applyAlignment="1" applyProtection="1">
      <alignment horizontal="center"/>
      <protection locked="0" hidden="1"/>
    </xf>
    <xf numFmtId="0" fontId="11" fillId="5" borderId="8" xfId="2" applyFont="1" applyFill="1" applyBorder="1" applyAlignment="1" applyProtection="1">
      <alignment horizontal="center"/>
      <protection locked="0" hidden="1"/>
    </xf>
    <xf numFmtId="0" fontId="11" fillId="5" borderId="12" xfId="2" applyFont="1" applyFill="1" applyBorder="1" applyAlignment="1" applyProtection="1">
      <alignment horizontal="center"/>
      <protection locked="0" hidden="1"/>
    </xf>
    <xf numFmtId="0" fontId="11" fillId="5" borderId="13" xfId="2" applyFont="1" applyFill="1" applyBorder="1" applyAlignment="1" applyProtection="1">
      <alignment horizontal="center"/>
      <protection locked="0" hidden="1"/>
    </xf>
    <xf numFmtId="0" fontId="3" fillId="0" borderId="39" xfId="2" applyFont="1" applyFill="1" applyBorder="1" applyAlignment="1" applyProtection="1">
      <alignment horizontal="center"/>
      <protection hidden="1"/>
    </xf>
    <xf numFmtId="0" fontId="3" fillId="0" borderId="37" xfId="2" applyFont="1" applyFill="1" applyBorder="1" applyAlignment="1" applyProtection="1">
      <alignment horizontal="center"/>
      <protection hidden="1"/>
    </xf>
    <xf numFmtId="0" fontId="3" fillId="0" borderId="40" xfId="2" applyFont="1" applyFill="1" applyBorder="1" applyAlignment="1" applyProtection="1">
      <alignment horizontal="center"/>
      <protection hidden="1"/>
    </xf>
    <xf numFmtId="0" fontId="13" fillId="0" borderId="41" xfId="2" applyFont="1" applyFill="1" applyBorder="1" applyAlignment="1" applyProtection="1">
      <alignment horizontal="center" wrapText="1"/>
      <protection hidden="1"/>
    </xf>
    <xf numFmtId="0" fontId="13" fillId="0" borderId="30" xfId="2" applyFont="1" applyFill="1" applyBorder="1" applyAlignment="1" applyProtection="1">
      <alignment horizontal="center" wrapText="1"/>
      <protection hidden="1"/>
    </xf>
    <xf numFmtId="0" fontId="13" fillId="0" borderId="29" xfId="2" applyFont="1" applyFill="1" applyBorder="1" applyAlignment="1" applyProtection="1">
      <alignment horizontal="center" wrapText="1"/>
      <protection hidden="1"/>
    </xf>
    <xf numFmtId="0" fontId="13" fillId="0" borderId="42" xfId="2" applyFont="1" applyFill="1" applyBorder="1" applyAlignment="1" applyProtection="1">
      <alignment horizontal="center" wrapText="1"/>
      <protection hidden="1"/>
    </xf>
    <xf numFmtId="0" fontId="11" fillId="0" borderId="9" xfId="2" applyFont="1" applyFill="1" applyBorder="1" applyAlignment="1" applyProtection="1">
      <alignment vertical="center" wrapText="1"/>
      <protection locked="0" hidden="1"/>
    </xf>
    <xf numFmtId="0" fontId="11" fillId="0" borderId="1" xfId="2" applyFont="1" applyFill="1" applyAlignment="1" applyProtection="1">
      <alignment vertical="center" wrapText="1"/>
      <protection locked="0" hidden="1"/>
    </xf>
    <xf numFmtId="0" fontId="9" fillId="0" borderId="26" xfId="2" applyFont="1" applyFill="1" applyBorder="1" applyAlignment="1" applyProtection="1">
      <alignment horizontal="left" vertical="center" wrapText="1"/>
      <protection hidden="1"/>
    </xf>
    <xf numFmtId="0" fontId="9" fillId="0" borderId="27" xfId="2" applyFont="1" applyFill="1" applyBorder="1" applyAlignment="1" applyProtection="1">
      <alignment horizontal="left" vertical="center" wrapText="1"/>
      <protection hidden="1"/>
    </xf>
    <xf numFmtId="0" fontId="11" fillId="0" borderId="9" xfId="2" applyFont="1" applyFill="1" applyBorder="1" applyAlignment="1" applyProtection="1">
      <alignment horizontal="left" vertical="center" wrapText="1"/>
      <protection locked="0" hidden="1"/>
    </xf>
    <xf numFmtId="0" fontId="11" fillId="0" borderId="1" xfId="2" applyFont="1" applyFill="1" applyAlignment="1" applyProtection="1">
      <alignment horizontal="left" vertical="center" wrapText="1"/>
      <protection locked="0" hidden="1"/>
    </xf>
    <xf numFmtId="0" fontId="11" fillId="0" borderId="11" xfId="2" applyFont="1" applyFill="1" applyBorder="1" applyAlignment="1" applyProtection="1">
      <alignment horizontal="left" vertical="center" wrapText="1"/>
      <protection locked="0" hidden="1"/>
    </xf>
    <xf numFmtId="0" fontId="11" fillId="0" borderId="12" xfId="2" applyFont="1" applyFill="1" applyBorder="1" applyAlignment="1" applyProtection="1">
      <alignment horizontal="left" vertical="center" wrapText="1"/>
      <protection locked="0" hidden="1"/>
    </xf>
    <xf numFmtId="0" fontId="20" fillId="0" borderId="15" xfId="0" applyFont="1" applyBorder="1" applyAlignment="1">
      <alignment horizontal="left" vertical="center" wrapText="1"/>
    </xf>
    <xf numFmtId="0" fontId="16" fillId="0" borderId="4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0" fillId="0" borderId="15" xfId="0" applyFont="1" applyBorder="1" applyAlignment="1">
      <alignment horizontal="left"/>
    </xf>
    <xf numFmtId="0" fontId="16" fillId="0" borderId="16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21" fillId="0" borderId="15" xfId="0" applyFont="1" applyBorder="1" applyAlignment="1">
      <alignment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558800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558800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965200</xdr:colOff>
          <xdr:row>16</xdr:row>
          <xdr:rowOff>558800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12700</xdr:rowOff>
        </xdr:from>
        <xdr:to>
          <xdr:col>6</xdr:col>
          <xdr:colOff>12700</xdr:colOff>
          <xdr:row>14</xdr:row>
          <xdr:rowOff>12700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1676400</xdr:colOff>
      <xdr:row>2</xdr:row>
      <xdr:rowOff>3289300</xdr:rowOff>
    </xdr:from>
    <xdr:to>
      <xdr:col>3</xdr:col>
      <xdr:colOff>4809490</xdr:colOff>
      <xdr:row>2</xdr:row>
      <xdr:rowOff>5107940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4089400"/>
          <a:ext cx="3133090" cy="1818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1752600</xdr:colOff>
      <xdr:row>3</xdr:row>
      <xdr:rowOff>1981200</xdr:rowOff>
    </xdr:from>
    <xdr:to>
      <xdr:col>3</xdr:col>
      <xdr:colOff>3388360</xdr:colOff>
      <xdr:row>3</xdr:row>
      <xdr:rowOff>3498215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0" y="7975600"/>
          <a:ext cx="1635760" cy="15170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1955800</xdr:colOff>
      <xdr:row>4</xdr:row>
      <xdr:rowOff>3289300</xdr:rowOff>
    </xdr:from>
    <xdr:to>
      <xdr:col>3</xdr:col>
      <xdr:colOff>4470400</xdr:colOff>
      <xdr:row>4</xdr:row>
      <xdr:rowOff>4972685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7200" y="12827000"/>
          <a:ext cx="2514600" cy="1683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2273300</xdr:colOff>
      <xdr:row>5</xdr:row>
      <xdr:rowOff>3073401</xdr:rowOff>
    </xdr:from>
    <xdr:to>
      <xdr:col>3</xdr:col>
      <xdr:colOff>4513580</xdr:colOff>
      <xdr:row>5</xdr:row>
      <xdr:rowOff>5181601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4700" y="17691101"/>
          <a:ext cx="2240280" cy="210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1562100</xdr:colOff>
      <xdr:row>9</xdr:row>
      <xdr:rowOff>3340100</xdr:rowOff>
    </xdr:from>
    <xdr:to>
      <xdr:col>4</xdr:col>
      <xdr:colOff>4041</xdr:colOff>
      <xdr:row>9</xdr:row>
      <xdr:rowOff>5158740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0" y="14909800"/>
          <a:ext cx="3133090" cy="18186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1841500</xdr:colOff>
      <xdr:row>10</xdr:row>
      <xdr:rowOff>1981200</xdr:rowOff>
    </xdr:from>
    <xdr:to>
      <xdr:col>3</xdr:col>
      <xdr:colOff>3477260</xdr:colOff>
      <xdr:row>10</xdr:row>
      <xdr:rowOff>3498215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0" y="18745200"/>
          <a:ext cx="1635760" cy="15170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1587500</xdr:colOff>
      <xdr:row>11</xdr:row>
      <xdr:rowOff>3289300</xdr:rowOff>
    </xdr:from>
    <xdr:to>
      <xdr:col>3</xdr:col>
      <xdr:colOff>4102100</xdr:colOff>
      <xdr:row>11</xdr:row>
      <xdr:rowOff>4972685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8900" y="23596600"/>
          <a:ext cx="2514600" cy="1683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2454563</xdr:colOff>
      <xdr:row>12</xdr:row>
      <xdr:rowOff>3323936</xdr:rowOff>
    </xdr:from>
    <xdr:to>
      <xdr:col>4</xdr:col>
      <xdr:colOff>3694</xdr:colOff>
      <xdr:row>12</xdr:row>
      <xdr:rowOff>4999182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5199" y="28931754"/>
          <a:ext cx="2240280" cy="167524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32"/>
  <sheetViews>
    <sheetView topLeftCell="A13" zoomScaleNormal="100" workbookViewId="0">
      <selection activeCell="B13" sqref="B13:F17"/>
    </sheetView>
  </sheetViews>
  <sheetFormatPr baseColWidth="10" defaultColWidth="9.1640625" defaultRowHeight="15" x14ac:dyDescent="0.2"/>
  <cols>
    <col min="1" max="1" width="3.33203125" style="14" customWidth="1"/>
    <col min="2" max="4" width="25.83203125" style="14" customWidth="1"/>
    <col min="5" max="5" width="29" style="14" customWidth="1"/>
    <col min="6" max="6" width="28.33203125" style="14" customWidth="1"/>
    <col min="7" max="7" width="3" style="14" customWidth="1"/>
    <col min="8" max="16384" width="9.1640625" style="14"/>
  </cols>
  <sheetData>
    <row r="1" spans="1:10" ht="16" thickBot="1" x14ac:dyDescent="0.25">
      <c r="A1" s="48"/>
      <c r="B1" s="68"/>
      <c r="C1" s="68"/>
      <c r="D1" s="68"/>
      <c r="E1" s="68"/>
      <c r="F1" s="68"/>
      <c r="G1" s="48"/>
    </row>
    <row r="2" spans="1:10" ht="45.75" customHeight="1" thickBot="1" x14ac:dyDescent="0.25">
      <c r="A2" s="48"/>
      <c r="B2" s="49" t="s">
        <v>54</v>
      </c>
      <c r="C2" s="50"/>
      <c r="D2" s="50"/>
      <c r="E2" s="50"/>
      <c r="F2" s="51"/>
      <c r="G2" s="48"/>
    </row>
    <row r="3" spans="1:10" ht="16" thickBot="1" x14ac:dyDescent="0.25">
      <c r="A3" s="48"/>
      <c r="B3" s="52"/>
      <c r="C3" s="52"/>
      <c r="D3" s="52"/>
      <c r="E3" s="52"/>
      <c r="F3" s="52"/>
      <c r="G3" s="48"/>
    </row>
    <row r="4" spans="1:10" ht="16" x14ac:dyDescent="0.2">
      <c r="A4" s="48"/>
      <c r="B4" s="15" t="s">
        <v>0</v>
      </c>
      <c r="C4" s="53"/>
      <c r="D4" s="53"/>
      <c r="E4" s="53"/>
      <c r="F4" s="54"/>
      <c r="G4" s="48"/>
    </row>
    <row r="5" spans="1:10" ht="16" x14ac:dyDescent="0.2">
      <c r="A5" s="48"/>
      <c r="B5" s="16" t="s">
        <v>1</v>
      </c>
      <c r="C5" s="55"/>
      <c r="D5" s="55"/>
      <c r="E5" s="55"/>
      <c r="F5" s="56"/>
      <c r="G5" s="48"/>
      <c r="H5" s="17"/>
      <c r="I5" s="17"/>
      <c r="J5" s="17"/>
    </row>
    <row r="6" spans="1:10" ht="16" x14ac:dyDescent="0.2">
      <c r="A6" s="48"/>
      <c r="B6" s="16" t="s">
        <v>2</v>
      </c>
      <c r="C6" s="55"/>
      <c r="D6" s="55"/>
      <c r="E6" s="55"/>
      <c r="F6" s="56"/>
      <c r="G6" s="48"/>
    </row>
    <row r="7" spans="1:10" ht="16" x14ac:dyDescent="0.2">
      <c r="A7" s="48"/>
      <c r="B7" s="16" t="s">
        <v>3</v>
      </c>
      <c r="C7" s="55"/>
      <c r="D7" s="55"/>
      <c r="E7" s="55"/>
      <c r="F7" s="56"/>
      <c r="G7" s="48"/>
    </row>
    <row r="8" spans="1:10" ht="16" x14ac:dyDescent="0.2">
      <c r="A8" s="48"/>
      <c r="B8" s="16" t="s">
        <v>4</v>
      </c>
      <c r="C8" s="55"/>
      <c r="D8" s="55"/>
      <c r="E8" s="55"/>
      <c r="F8" s="56"/>
      <c r="G8" s="48"/>
    </row>
    <row r="9" spans="1:10" ht="16" x14ac:dyDescent="0.2">
      <c r="A9" s="48"/>
      <c r="B9" s="16" t="s">
        <v>5</v>
      </c>
      <c r="C9" s="55"/>
      <c r="D9" s="55"/>
      <c r="E9" s="55"/>
      <c r="F9" s="56"/>
      <c r="G9" s="48"/>
    </row>
    <row r="10" spans="1:10" ht="15.75" customHeight="1" thickBot="1" x14ac:dyDescent="0.25">
      <c r="A10" s="48"/>
      <c r="B10" s="18" t="s">
        <v>6</v>
      </c>
      <c r="C10" s="57" t="s">
        <v>45</v>
      </c>
      <c r="D10" s="58"/>
      <c r="E10" s="59"/>
      <c r="F10" s="60"/>
      <c r="G10" s="48"/>
    </row>
    <row r="11" spans="1:10" ht="16" thickBot="1" x14ac:dyDescent="0.25">
      <c r="A11" s="48"/>
      <c r="B11" s="52"/>
      <c r="C11" s="52"/>
      <c r="D11" s="52"/>
      <c r="E11" s="52"/>
      <c r="F11" s="52"/>
      <c r="G11" s="48"/>
    </row>
    <row r="12" spans="1:10" ht="30" customHeight="1" thickBot="1" x14ac:dyDescent="0.25">
      <c r="A12" s="48"/>
      <c r="B12" s="49" t="s">
        <v>7</v>
      </c>
      <c r="C12" s="50"/>
      <c r="D12" s="50"/>
      <c r="E12" s="50"/>
      <c r="F12" s="51"/>
      <c r="G12" s="48"/>
    </row>
    <row r="13" spans="1:10" ht="45" customHeight="1" x14ac:dyDescent="0.2">
      <c r="A13" s="48"/>
      <c r="B13" s="61" t="s">
        <v>55</v>
      </c>
      <c r="C13" s="62"/>
      <c r="D13" s="62"/>
      <c r="E13" s="63"/>
      <c r="F13" s="43"/>
      <c r="G13" s="48"/>
    </row>
    <row r="14" spans="1:10" ht="45" customHeight="1" x14ac:dyDescent="0.2">
      <c r="A14" s="48"/>
      <c r="B14" s="84" t="s">
        <v>8</v>
      </c>
      <c r="C14" s="85"/>
      <c r="D14" s="85"/>
      <c r="E14" s="85"/>
      <c r="F14" s="44"/>
      <c r="G14" s="48"/>
    </row>
    <row r="15" spans="1:10" ht="45" customHeight="1" x14ac:dyDescent="0.2">
      <c r="A15" s="48"/>
      <c r="B15" s="84" t="s">
        <v>9</v>
      </c>
      <c r="C15" s="85"/>
      <c r="D15" s="85"/>
      <c r="E15" s="85"/>
      <c r="F15" s="44"/>
      <c r="G15" s="48"/>
    </row>
    <row r="16" spans="1:10" ht="45" customHeight="1" x14ac:dyDescent="0.2">
      <c r="A16" s="48"/>
      <c r="B16" s="88" t="s">
        <v>10</v>
      </c>
      <c r="C16" s="89"/>
      <c r="D16" s="89"/>
      <c r="E16" s="89"/>
      <c r="F16" s="44"/>
      <c r="G16" s="48"/>
    </row>
    <row r="17" spans="1:7" ht="45" customHeight="1" thickBot="1" x14ac:dyDescent="0.25">
      <c r="A17" s="48"/>
      <c r="B17" s="90" t="s">
        <v>56</v>
      </c>
      <c r="C17" s="91"/>
      <c r="D17" s="91"/>
      <c r="E17" s="91"/>
      <c r="F17" s="45"/>
      <c r="G17" s="48"/>
    </row>
    <row r="18" spans="1:7" ht="16" thickBot="1" x14ac:dyDescent="0.25">
      <c r="A18" s="48"/>
      <c r="B18" s="52"/>
      <c r="C18" s="52"/>
      <c r="D18" s="52"/>
      <c r="E18" s="52"/>
      <c r="F18" s="52"/>
      <c r="G18" s="48"/>
    </row>
    <row r="19" spans="1:7" ht="24" customHeight="1" thickBot="1" x14ac:dyDescent="0.25">
      <c r="A19" s="48"/>
      <c r="B19" s="41" t="s">
        <v>57</v>
      </c>
      <c r="C19" s="86" t="s">
        <v>44</v>
      </c>
      <c r="D19" s="86"/>
      <c r="E19" s="86"/>
      <c r="F19" s="87"/>
      <c r="G19" s="48"/>
    </row>
    <row r="20" spans="1:7" ht="20" x14ac:dyDescent="0.25">
      <c r="A20" s="48"/>
      <c r="B20" s="80" t="s">
        <v>12</v>
      </c>
      <c r="C20" s="81"/>
      <c r="D20" s="22" t="s">
        <v>13</v>
      </c>
      <c r="E20" s="82" t="s">
        <v>58</v>
      </c>
      <c r="F20" s="83"/>
      <c r="G20" s="48"/>
    </row>
    <row r="21" spans="1:7" ht="30" customHeight="1" thickBot="1" x14ac:dyDescent="0.25">
      <c r="A21" s="48"/>
      <c r="B21" s="66">
        <f>'Časť č. 1'!G9</f>
        <v>0</v>
      </c>
      <c r="C21" s="67"/>
      <c r="D21" s="42">
        <f>E21-B21</f>
        <v>0</v>
      </c>
      <c r="E21" s="64">
        <f>B21*1.2</f>
        <v>0</v>
      </c>
      <c r="F21" s="65"/>
      <c r="G21" s="48"/>
    </row>
    <row r="22" spans="1:7" ht="15" customHeight="1" thickBot="1" x14ac:dyDescent="0.25">
      <c r="A22" s="48"/>
      <c r="B22" s="77"/>
      <c r="C22" s="78"/>
      <c r="D22" s="78"/>
      <c r="E22" s="78"/>
      <c r="F22" s="79"/>
      <c r="G22" s="48"/>
    </row>
    <row r="23" spans="1:7" ht="24" customHeight="1" thickBot="1" x14ac:dyDescent="0.25">
      <c r="A23" s="21"/>
      <c r="B23" s="41" t="s">
        <v>59</v>
      </c>
      <c r="C23" s="86" t="s">
        <v>44</v>
      </c>
      <c r="D23" s="86"/>
      <c r="E23" s="86"/>
      <c r="F23" s="87"/>
      <c r="G23" s="21"/>
    </row>
    <row r="24" spans="1:7" ht="20" x14ac:dyDescent="0.25">
      <c r="A24" s="21"/>
      <c r="B24" s="80" t="s">
        <v>12</v>
      </c>
      <c r="C24" s="81"/>
      <c r="D24" s="22" t="s">
        <v>13</v>
      </c>
      <c r="E24" s="82" t="s">
        <v>58</v>
      </c>
      <c r="F24" s="83"/>
      <c r="G24" s="21"/>
    </row>
    <row r="25" spans="1:7" ht="30" customHeight="1" thickBot="1" x14ac:dyDescent="0.25">
      <c r="A25" s="21"/>
      <c r="B25" s="66">
        <f>'Časť č. 2'!G7</f>
        <v>0</v>
      </c>
      <c r="C25" s="67"/>
      <c r="D25" s="42">
        <f>E25-B25</f>
        <v>0</v>
      </c>
      <c r="E25" s="64">
        <f>B25*1.2</f>
        <v>0</v>
      </c>
      <c r="F25" s="65"/>
      <c r="G25" s="21"/>
    </row>
    <row r="26" spans="1:7" ht="16" thickBot="1" x14ac:dyDescent="0.25"/>
    <row r="27" spans="1:7" ht="39" customHeight="1" thickBot="1" x14ac:dyDescent="0.25">
      <c r="A27" s="21"/>
      <c r="B27" s="41" t="s">
        <v>88</v>
      </c>
      <c r="C27" s="86" t="s">
        <v>44</v>
      </c>
      <c r="D27" s="86"/>
      <c r="E27" s="86"/>
      <c r="F27" s="87"/>
      <c r="G27" s="21"/>
    </row>
    <row r="28" spans="1:7" ht="20" x14ac:dyDescent="0.25">
      <c r="A28" s="21"/>
      <c r="B28" s="80" t="s">
        <v>12</v>
      </c>
      <c r="C28" s="81"/>
      <c r="D28" s="22" t="s">
        <v>13</v>
      </c>
      <c r="E28" s="82" t="s">
        <v>58</v>
      </c>
      <c r="F28" s="83"/>
      <c r="G28" s="21"/>
    </row>
    <row r="29" spans="1:7" ht="30" customHeight="1" thickBot="1" x14ac:dyDescent="0.25">
      <c r="A29" s="21"/>
      <c r="B29" s="66" cm="1">
        <f t="array" ref="B29">'Kombinovaná ponuka'!G15:G15</f>
        <v>0</v>
      </c>
      <c r="C29" s="67"/>
      <c r="D29" s="42">
        <f>E29-B29</f>
        <v>0</v>
      </c>
      <c r="E29" s="64">
        <f>B29*1.2</f>
        <v>0</v>
      </c>
      <c r="F29" s="65"/>
      <c r="G29" s="21"/>
    </row>
    <row r="30" spans="1:7" ht="16" thickBot="1" x14ac:dyDescent="0.25">
      <c r="B30" s="77"/>
      <c r="C30" s="78"/>
      <c r="D30" s="78"/>
      <c r="E30" s="78"/>
      <c r="F30" s="79"/>
    </row>
    <row r="31" spans="1:7" x14ac:dyDescent="0.2">
      <c r="B31" s="69" t="s">
        <v>14</v>
      </c>
      <c r="C31" s="71" t="s">
        <v>15</v>
      </c>
      <c r="D31" s="71"/>
      <c r="E31" s="73" t="s">
        <v>16</v>
      </c>
      <c r="F31" s="74"/>
    </row>
    <row r="32" spans="1:7" ht="16" thickBot="1" x14ac:dyDescent="0.25">
      <c r="B32" s="70"/>
      <c r="C32" s="72"/>
      <c r="D32" s="72"/>
      <c r="E32" s="75"/>
      <c r="F32" s="76"/>
    </row>
  </sheetData>
  <sheetProtection algorithmName="SHA-512" hashValue="J0b+1dckoKTqmky0TROhBnZ84Kltf/4bb1R9lDX1DgsZBHda2NVNIcRui3dBJpC/YZP9XjNa6iNqE9rLVb/iww==" saltValue="8eINRpQXT4ZR07GeWj0NRg==" spinCount="100000" sheet="1" formatCells="0" insertRows="0" deleteRows="0"/>
  <mergeCells count="41">
    <mergeCell ref="B22:F22"/>
    <mergeCell ref="C23:F23"/>
    <mergeCell ref="B15:E15"/>
    <mergeCell ref="B16:E16"/>
    <mergeCell ref="B17:E17"/>
    <mergeCell ref="B18:F18"/>
    <mergeCell ref="B20:C20"/>
    <mergeCell ref="E20:F20"/>
    <mergeCell ref="C19:F19"/>
    <mergeCell ref="A1:A22"/>
    <mergeCell ref="B1:F1"/>
    <mergeCell ref="B31:B32"/>
    <mergeCell ref="C31:D32"/>
    <mergeCell ref="E31:F32"/>
    <mergeCell ref="B30:F30"/>
    <mergeCell ref="B24:C24"/>
    <mergeCell ref="E24:F24"/>
    <mergeCell ref="B14:E14"/>
    <mergeCell ref="C27:F27"/>
    <mergeCell ref="B28:C28"/>
    <mergeCell ref="E28:F28"/>
    <mergeCell ref="B29:C29"/>
    <mergeCell ref="E29:F29"/>
    <mergeCell ref="B25:C25"/>
    <mergeCell ref="E25:F25"/>
    <mergeCell ref="G1:G22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13:E13"/>
    <mergeCell ref="E21:F21"/>
    <mergeCell ref="B21:C21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5</xdr:col>
                    <xdr:colOff>965200</xdr:colOff>
                    <xdr:row>16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12700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F431-C316-F047-81FC-2F4248195D45}">
  <dimension ref="A1:I19"/>
  <sheetViews>
    <sheetView tabSelected="1" topLeftCell="A3" zoomScaleNormal="100" workbookViewId="0">
      <selection activeCell="D6" sqref="D6"/>
    </sheetView>
  </sheetViews>
  <sheetFormatPr baseColWidth="10" defaultColWidth="11.5" defaultRowHeight="15" x14ac:dyDescent="0.2"/>
  <cols>
    <col min="3" max="3" width="25.33203125" bestFit="1" customWidth="1"/>
    <col min="4" max="4" width="63.83203125" bestFit="1" customWidth="1"/>
    <col min="5" max="5" width="10.83203125" customWidth="1"/>
    <col min="6" max="8" width="19.83203125" customWidth="1"/>
    <col min="9" max="9" width="67.33203125" customWidth="1"/>
  </cols>
  <sheetData>
    <row r="1" spans="1:9" ht="16" thickBot="1" x14ac:dyDescent="0.25"/>
    <row r="2" spans="1:9" ht="32" x14ac:dyDescent="0.2">
      <c r="B2" s="28" t="s">
        <v>76</v>
      </c>
      <c r="C2" s="29" t="s">
        <v>60</v>
      </c>
      <c r="D2" s="30" t="s">
        <v>61</v>
      </c>
      <c r="E2" s="30" t="s">
        <v>11</v>
      </c>
      <c r="F2" s="30" t="s">
        <v>75</v>
      </c>
      <c r="G2" s="30" t="s">
        <v>62</v>
      </c>
      <c r="H2" s="29" t="s">
        <v>63</v>
      </c>
      <c r="I2" s="32" t="s">
        <v>77</v>
      </c>
    </row>
    <row r="3" spans="1:9" ht="144" x14ac:dyDescent="0.2">
      <c r="B3" s="23">
        <v>1</v>
      </c>
      <c r="C3" s="31" t="s">
        <v>64</v>
      </c>
      <c r="D3" s="24" t="s">
        <v>65</v>
      </c>
      <c r="E3" s="25">
        <v>6</v>
      </c>
      <c r="F3" s="46"/>
      <c r="G3" s="26">
        <f>'Časť č. 1'!$F3*'Časť č. 1'!$E3</f>
        <v>0</v>
      </c>
      <c r="H3" s="26">
        <f>'Časť č. 1'!$G3*1.2</f>
        <v>0</v>
      </c>
      <c r="I3" s="47"/>
    </row>
    <row r="4" spans="1:9" ht="176" x14ac:dyDescent="0.2">
      <c r="B4" s="23">
        <v>2</v>
      </c>
      <c r="C4" s="31" t="s">
        <v>66</v>
      </c>
      <c r="D4" s="27" t="s">
        <v>67</v>
      </c>
      <c r="E4" s="25">
        <v>6</v>
      </c>
      <c r="F4" s="46"/>
      <c r="G4" s="26">
        <f>'Časť č. 1'!$F4*'Časť č. 1'!$E4</f>
        <v>0</v>
      </c>
      <c r="H4" s="26">
        <f>'Časť č. 1'!$G4*1.2</f>
        <v>0</v>
      </c>
      <c r="I4" s="47"/>
    </row>
    <row r="5" spans="1:9" ht="160" x14ac:dyDescent="0.2">
      <c r="B5" s="23">
        <v>3</v>
      </c>
      <c r="C5" s="31" t="s">
        <v>68</v>
      </c>
      <c r="D5" s="27" t="s">
        <v>69</v>
      </c>
      <c r="E5" s="25">
        <v>8</v>
      </c>
      <c r="F5" s="46"/>
      <c r="G5" s="26">
        <f>'Časť č. 1'!$F5*'Časť č. 1'!$E5</f>
        <v>0</v>
      </c>
      <c r="H5" s="26">
        <f>'Časť č. 1'!$G5*1.2</f>
        <v>0</v>
      </c>
      <c r="I5" s="47"/>
    </row>
    <row r="6" spans="1:9" ht="144" x14ac:dyDescent="0.2">
      <c r="B6" s="23">
        <v>4</v>
      </c>
      <c r="C6" s="31" t="s">
        <v>70</v>
      </c>
      <c r="D6" s="100" t="s">
        <v>102</v>
      </c>
      <c r="E6" s="25">
        <v>6</v>
      </c>
      <c r="F6" s="46"/>
      <c r="G6" s="26">
        <f>'Časť č. 1'!$F6*'Časť č. 1'!$E6</f>
        <v>0</v>
      </c>
      <c r="H6" s="26">
        <f>'Časť č. 1'!$G6*1.2</f>
        <v>0</v>
      </c>
      <c r="I6" s="47"/>
    </row>
    <row r="7" spans="1:9" ht="96" x14ac:dyDescent="0.2">
      <c r="B7" s="23">
        <v>5</v>
      </c>
      <c r="C7" s="31" t="s">
        <v>71</v>
      </c>
      <c r="D7" s="27" t="s">
        <v>72</v>
      </c>
      <c r="E7" s="25">
        <v>8</v>
      </c>
      <c r="F7" s="46"/>
      <c r="G7" s="26">
        <f>'Časť č. 1'!$F7*'Časť č. 1'!$E7</f>
        <v>0</v>
      </c>
      <c r="H7" s="26">
        <f>'Časť č. 1'!$G7*1.2</f>
        <v>0</v>
      </c>
      <c r="I7" s="47"/>
    </row>
    <row r="8" spans="1:9" ht="112" x14ac:dyDescent="0.2">
      <c r="B8" s="23">
        <v>6</v>
      </c>
      <c r="C8" s="31" t="s">
        <v>73</v>
      </c>
      <c r="D8" s="27" t="s">
        <v>74</v>
      </c>
      <c r="E8" s="25">
        <v>6</v>
      </c>
      <c r="F8" s="46"/>
      <c r="G8" s="26">
        <f>'Časť č. 1'!$F8*'Časť č. 1'!$E8</f>
        <v>0</v>
      </c>
      <c r="H8" s="26">
        <f>'Časť č. 1'!$G8*1.2</f>
        <v>0</v>
      </c>
      <c r="I8" s="47"/>
    </row>
    <row r="9" spans="1:9" ht="30" customHeight="1" thickBot="1" x14ac:dyDescent="0.25">
      <c r="B9" s="93" t="s">
        <v>78</v>
      </c>
      <c r="C9" s="94"/>
      <c r="D9" s="94"/>
      <c r="E9" s="94"/>
      <c r="F9" s="94"/>
      <c r="G9" s="39">
        <f>SUM(G3:G8)</f>
        <v>0</v>
      </c>
      <c r="H9" s="39">
        <f>G9*1.2</f>
        <v>0</v>
      </c>
      <c r="I9" s="37"/>
    </row>
    <row r="11" spans="1:9" ht="45" customHeight="1" x14ac:dyDescent="0.2">
      <c r="A11" s="40">
        <v>1</v>
      </c>
      <c r="B11" s="92" t="s">
        <v>95</v>
      </c>
      <c r="C11" s="92"/>
      <c r="D11" s="92"/>
      <c r="E11" s="92"/>
      <c r="F11" s="92"/>
      <c r="G11" s="92"/>
      <c r="H11" s="92"/>
      <c r="I11" s="92"/>
    </row>
    <row r="12" spans="1:9" ht="45" customHeight="1" x14ac:dyDescent="0.2">
      <c r="A12" s="40">
        <v>2</v>
      </c>
      <c r="B12" s="92" t="s">
        <v>89</v>
      </c>
      <c r="C12" s="92"/>
      <c r="D12" s="92"/>
      <c r="E12" s="92"/>
      <c r="F12" s="92"/>
      <c r="G12" s="92"/>
      <c r="H12" s="92"/>
      <c r="I12" s="92"/>
    </row>
    <row r="13" spans="1:9" ht="45" customHeight="1" x14ac:dyDescent="0.2">
      <c r="A13" s="40">
        <v>3</v>
      </c>
      <c r="B13" s="95" t="s">
        <v>99</v>
      </c>
      <c r="C13" s="95"/>
      <c r="D13" s="95"/>
      <c r="E13" s="95"/>
      <c r="F13" s="95"/>
      <c r="G13" s="95"/>
      <c r="H13" s="95"/>
      <c r="I13" s="95"/>
    </row>
    <row r="14" spans="1:9" ht="45" customHeight="1" x14ac:dyDescent="0.2">
      <c r="A14" s="40">
        <v>4</v>
      </c>
      <c r="B14" s="95" t="s">
        <v>90</v>
      </c>
      <c r="C14" s="95"/>
      <c r="D14" s="95"/>
      <c r="E14" s="95"/>
      <c r="F14" s="95"/>
      <c r="G14" s="95"/>
      <c r="H14" s="95"/>
      <c r="I14" s="95"/>
    </row>
    <row r="15" spans="1:9" ht="45" customHeight="1" x14ac:dyDescent="0.2">
      <c r="A15" s="40">
        <v>5</v>
      </c>
      <c r="B15" s="95" t="s">
        <v>97</v>
      </c>
      <c r="C15" s="95"/>
      <c r="D15" s="95"/>
      <c r="E15" s="95"/>
      <c r="F15" s="95"/>
      <c r="G15" s="95"/>
      <c r="H15" s="95"/>
      <c r="I15" s="95"/>
    </row>
    <row r="16" spans="1:9" ht="45" customHeight="1" x14ac:dyDescent="0.2">
      <c r="A16" s="40">
        <v>6</v>
      </c>
      <c r="B16" s="95" t="s">
        <v>91</v>
      </c>
      <c r="C16" s="95"/>
      <c r="D16" s="95"/>
      <c r="E16" s="95"/>
      <c r="F16" s="95"/>
      <c r="G16" s="95"/>
      <c r="H16" s="95"/>
      <c r="I16" s="95"/>
    </row>
    <row r="17" spans="1:9" ht="45" customHeight="1" x14ac:dyDescent="0.2">
      <c r="A17" s="40">
        <v>7</v>
      </c>
      <c r="B17" s="95" t="s">
        <v>92</v>
      </c>
      <c r="C17" s="95"/>
      <c r="D17" s="95"/>
      <c r="E17" s="95"/>
      <c r="F17" s="95"/>
      <c r="G17" s="95"/>
      <c r="H17" s="95"/>
      <c r="I17" s="95"/>
    </row>
    <row r="18" spans="1:9" ht="45" customHeight="1" x14ac:dyDescent="0.2">
      <c r="A18" s="40">
        <v>8</v>
      </c>
      <c r="B18" s="95" t="s">
        <v>93</v>
      </c>
      <c r="C18" s="95"/>
      <c r="D18" s="95"/>
      <c r="E18" s="95"/>
      <c r="F18" s="95"/>
      <c r="G18" s="95"/>
      <c r="H18" s="95"/>
      <c r="I18" s="95"/>
    </row>
    <row r="19" spans="1:9" ht="45" customHeight="1" x14ac:dyDescent="0.2">
      <c r="A19" s="40">
        <v>9</v>
      </c>
      <c r="B19" s="95" t="s">
        <v>98</v>
      </c>
      <c r="C19" s="95"/>
      <c r="D19" s="95"/>
      <c r="E19" s="95"/>
      <c r="F19" s="95"/>
      <c r="G19" s="95"/>
      <c r="H19" s="95"/>
      <c r="I19" s="95"/>
    </row>
  </sheetData>
  <sheetProtection algorithmName="SHA-512" hashValue="xxUpn+c47+Vp0x3EpYrC2IMCjw81PsGsdizTs/mgQHpl0F1gxsyqJjr/wxSzB66N3mjUhmmwpQSJbY+xnPzosg==" saltValue="Jm5dRnlDwavkHb5lw8nHKw==" spinCount="100000" sheet="1" objects="1" scenarios="1"/>
  <mergeCells count="10">
    <mergeCell ref="B11:I11"/>
    <mergeCell ref="B9:F9"/>
    <mergeCell ref="B19:I19"/>
    <mergeCell ref="B13:I13"/>
    <mergeCell ref="B15:I15"/>
    <mergeCell ref="B12:I12"/>
    <mergeCell ref="B14:I14"/>
    <mergeCell ref="B16:I16"/>
    <mergeCell ref="B17:I17"/>
    <mergeCell ref="B18:I18"/>
  </mergeCells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11665-DA5A-8548-A8D9-11FDE330E950}">
  <dimension ref="A1:I17"/>
  <sheetViews>
    <sheetView topLeftCell="A13" workbookViewId="0">
      <selection activeCell="F3" sqref="F3"/>
    </sheetView>
  </sheetViews>
  <sheetFormatPr baseColWidth="10" defaultColWidth="11.5" defaultRowHeight="15" x14ac:dyDescent="0.2"/>
  <cols>
    <col min="3" max="3" width="25.33203125" bestFit="1" customWidth="1"/>
    <col min="4" max="4" width="63.83203125" bestFit="1" customWidth="1"/>
    <col min="6" max="8" width="19.83203125" customWidth="1"/>
    <col min="9" max="9" width="67.33203125" customWidth="1"/>
  </cols>
  <sheetData>
    <row r="1" spans="1:9" ht="16" thickBot="1" x14ac:dyDescent="0.25"/>
    <row r="2" spans="1:9" ht="32" x14ac:dyDescent="0.2">
      <c r="B2" s="28" t="s">
        <v>76</v>
      </c>
      <c r="C2" s="29" t="s">
        <v>60</v>
      </c>
      <c r="D2" s="30" t="s">
        <v>61</v>
      </c>
      <c r="E2" s="30" t="s">
        <v>11</v>
      </c>
      <c r="F2" s="30" t="s">
        <v>75</v>
      </c>
      <c r="G2" s="30" t="s">
        <v>62</v>
      </c>
      <c r="H2" s="29" t="s">
        <v>63</v>
      </c>
      <c r="I2" s="32" t="s">
        <v>77</v>
      </c>
    </row>
    <row r="3" spans="1:9" ht="409" customHeight="1" x14ac:dyDescent="0.2">
      <c r="B3" s="23">
        <v>1</v>
      </c>
      <c r="C3" s="31" t="s">
        <v>79</v>
      </c>
      <c r="D3" s="34" t="s">
        <v>83</v>
      </c>
      <c r="E3" s="25">
        <v>3</v>
      </c>
      <c r="F3" s="46"/>
      <c r="G3" s="26">
        <f>F3*E3</f>
        <v>0</v>
      </c>
      <c r="H3" s="26">
        <f>G3*1.2</f>
        <v>0</v>
      </c>
      <c r="I3" s="47"/>
    </row>
    <row r="4" spans="1:9" ht="279" customHeight="1" x14ac:dyDescent="0.2">
      <c r="B4" s="23">
        <v>2</v>
      </c>
      <c r="C4" s="31" t="s">
        <v>80</v>
      </c>
      <c r="D4" s="34" t="s">
        <v>84</v>
      </c>
      <c r="E4" s="25">
        <v>2</v>
      </c>
      <c r="F4" s="46"/>
      <c r="G4" s="26">
        <f>F4*E4</f>
        <v>0</v>
      </c>
      <c r="H4" s="26">
        <f t="shared" ref="H4:H6" si="0">G4*1.2</f>
        <v>0</v>
      </c>
      <c r="I4" s="47"/>
    </row>
    <row r="5" spans="1:9" ht="400" customHeight="1" x14ac:dyDescent="0.2">
      <c r="B5" s="23">
        <v>3</v>
      </c>
      <c r="C5" s="31" t="s">
        <v>81</v>
      </c>
      <c r="D5" s="34" t="s">
        <v>85</v>
      </c>
      <c r="E5" s="25">
        <v>1</v>
      </c>
      <c r="F5" s="46"/>
      <c r="G5" s="26">
        <f>F5*E5</f>
        <v>0</v>
      </c>
      <c r="H5" s="26">
        <f t="shared" si="0"/>
        <v>0</v>
      </c>
      <c r="I5" s="47"/>
    </row>
    <row r="6" spans="1:9" ht="409" customHeight="1" x14ac:dyDescent="0.2">
      <c r="B6" s="23">
        <v>4</v>
      </c>
      <c r="C6" s="31" t="s">
        <v>82</v>
      </c>
      <c r="D6" s="34" t="s">
        <v>86</v>
      </c>
      <c r="E6" s="25">
        <v>2</v>
      </c>
      <c r="F6" s="46"/>
      <c r="G6" s="26">
        <f>F6*E6</f>
        <v>0</v>
      </c>
      <c r="H6" s="26">
        <f t="shared" si="0"/>
        <v>0</v>
      </c>
      <c r="I6" s="47"/>
    </row>
    <row r="7" spans="1:9" ht="30" customHeight="1" x14ac:dyDescent="0.2">
      <c r="B7" s="96" t="s">
        <v>78</v>
      </c>
      <c r="C7" s="97"/>
      <c r="D7" s="97"/>
      <c r="E7" s="97"/>
      <c r="F7" s="97"/>
      <c r="G7" s="35">
        <f>SUM(G3:G6)</f>
        <v>0</v>
      </c>
      <c r="H7" s="35">
        <f>G7*1.2</f>
        <v>0</v>
      </c>
      <c r="I7" s="33"/>
    </row>
    <row r="9" spans="1:9" ht="45" customHeight="1" x14ac:dyDescent="0.2">
      <c r="A9" s="40">
        <v>1</v>
      </c>
      <c r="B9" s="92" t="s">
        <v>95</v>
      </c>
      <c r="C9" s="92"/>
      <c r="D9" s="92"/>
      <c r="E9" s="92"/>
      <c r="F9" s="92"/>
      <c r="G9" s="92"/>
      <c r="H9" s="92"/>
      <c r="I9" s="92"/>
    </row>
    <row r="10" spans="1:9" ht="45" customHeight="1" x14ac:dyDescent="0.2">
      <c r="A10" s="40">
        <v>2</v>
      </c>
      <c r="B10" s="92" t="s">
        <v>94</v>
      </c>
      <c r="C10" s="92"/>
      <c r="D10" s="92"/>
      <c r="E10" s="92"/>
      <c r="F10" s="92"/>
      <c r="G10" s="92"/>
      <c r="H10" s="92"/>
      <c r="I10" s="92"/>
    </row>
    <row r="11" spans="1:9" ht="45" customHeight="1" x14ac:dyDescent="0.2">
      <c r="A11" s="40">
        <v>3</v>
      </c>
      <c r="B11" s="95" t="s">
        <v>96</v>
      </c>
      <c r="C11" s="95"/>
      <c r="D11" s="95"/>
      <c r="E11" s="95"/>
      <c r="F11" s="95"/>
      <c r="G11" s="95"/>
      <c r="H11" s="95"/>
      <c r="I11" s="95"/>
    </row>
    <row r="12" spans="1:9" ht="45" customHeight="1" x14ac:dyDescent="0.2">
      <c r="A12" s="40">
        <v>4</v>
      </c>
      <c r="B12" s="95" t="s">
        <v>90</v>
      </c>
      <c r="C12" s="95"/>
      <c r="D12" s="95"/>
      <c r="E12" s="95"/>
      <c r="F12" s="95"/>
      <c r="G12" s="95"/>
      <c r="H12" s="95"/>
      <c r="I12" s="95"/>
    </row>
    <row r="13" spans="1:9" ht="45" customHeight="1" x14ac:dyDescent="0.2">
      <c r="A13" s="40">
        <v>5</v>
      </c>
      <c r="B13" s="95" t="s">
        <v>97</v>
      </c>
      <c r="C13" s="95"/>
      <c r="D13" s="95"/>
      <c r="E13" s="95"/>
      <c r="F13" s="95"/>
      <c r="G13" s="95"/>
      <c r="H13" s="95"/>
      <c r="I13" s="95"/>
    </row>
    <row r="14" spans="1:9" ht="45" customHeight="1" x14ac:dyDescent="0.2">
      <c r="A14" s="40">
        <v>6</v>
      </c>
      <c r="B14" s="95" t="s">
        <v>91</v>
      </c>
      <c r="C14" s="95"/>
      <c r="D14" s="95"/>
      <c r="E14" s="95"/>
      <c r="F14" s="95"/>
      <c r="G14" s="95"/>
      <c r="H14" s="95"/>
      <c r="I14" s="95"/>
    </row>
    <row r="15" spans="1:9" ht="45" customHeight="1" x14ac:dyDescent="0.2">
      <c r="A15" s="40">
        <v>7</v>
      </c>
      <c r="B15" s="95" t="s">
        <v>92</v>
      </c>
      <c r="C15" s="95"/>
      <c r="D15" s="95"/>
      <c r="E15" s="95"/>
      <c r="F15" s="95"/>
      <c r="G15" s="95"/>
      <c r="H15" s="95"/>
      <c r="I15" s="95"/>
    </row>
    <row r="16" spans="1:9" ht="45" customHeight="1" x14ac:dyDescent="0.2">
      <c r="A16" s="40">
        <v>8</v>
      </c>
      <c r="B16" s="95" t="s">
        <v>93</v>
      </c>
      <c r="C16" s="95"/>
      <c r="D16" s="95"/>
      <c r="E16" s="95"/>
      <c r="F16" s="95"/>
      <c r="G16" s="95"/>
      <c r="H16" s="95"/>
      <c r="I16" s="95"/>
    </row>
    <row r="17" spans="1:9" ht="45" customHeight="1" x14ac:dyDescent="0.2">
      <c r="A17" s="40">
        <v>9</v>
      </c>
      <c r="B17" s="95" t="s">
        <v>98</v>
      </c>
      <c r="C17" s="95"/>
      <c r="D17" s="95"/>
      <c r="E17" s="95"/>
      <c r="F17" s="95"/>
      <c r="G17" s="95"/>
      <c r="H17" s="95"/>
      <c r="I17" s="95"/>
    </row>
  </sheetData>
  <sheetProtection algorithmName="SHA-512" hashValue="t4TJqV7lvYu396gMSg8FO7h6tIICPWuL8KgBCtdVQT5jFrDiGdV/tknJXcj0OGqGPOMk8U2xQtZvKVKXoeNYvQ==" saltValue="xQ6H6/+xTpp5pjJLbaiGcQ==" spinCount="100000" sheet="1" objects="1" scenarios="1"/>
  <mergeCells count="10">
    <mergeCell ref="B14:I14"/>
    <mergeCell ref="B15:I15"/>
    <mergeCell ref="B16:I16"/>
    <mergeCell ref="B17:I17"/>
    <mergeCell ref="B7:F7"/>
    <mergeCell ref="B9:I9"/>
    <mergeCell ref="B13:I13"/>
    <mergeCell ref="B10:I10"/>
    <mergeCell ref="B11:I11"/>
    <mergeCell ref="B12:I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EB6D4-54DB-4E4B-8C12-158315160207}">
  <dimension ref="A1:I18"/>
  <sheetViews>
    <sheetView topLeftCell="C1" zoomScale="110" zoomScaleNormal="110" workbookViewId="0">
      <selection activeCell="D6" sqref="D6"/>
    </sheetView>
  </sheetViews>
  <sheetFormatPr baseColWidth="10" defaultColWidth="11.5" defaultRowHeight="15" x14ac:dyDescent="0.2"/>
  <cols>
    <col min="3" max="3" width="27.5" customWidth="1"/>
    <col min="4" max="4" width="63.83203125" bestFit="1" customWidth="1"/>
    <col min="6" max="8" width="19.83203125" customWidth="1"/>
    <col min="9" max="9" width="77.83203125" customWidth="1"/>
  </cols>
  <sheetData>
    <row r="1" spans="2:9" ht="16" thickBot="1" x14ac:dyDescent="0.25"/>
    <row r="2" spans="2:9" ht="32" x14ac:dyDescent="0.2">
      <c r="B2" s="28" t="s">
        <v>76</v>
      </c>
      <c r="C2" s="29" t="s">
        <v>60</v>
      </c>
      <c r="D2" s="30" t="s">
        <v>61</v>
      </c>
      <c r="E2" s="30" t="s">
        <v>11</v>
      </c>
      <c r="F2" s="30" t="s">
        <v>75</v>
      </c>
      <c r="G2" s="30" t="s">
        <v>62</v>
      </c>
      <c r="H2" s="29" t="s">
        <v>63</v>
      </c>
      <c r="I2" s="32" t="s">
        <v>77</v>
      </c>
    </row>
    <row r="3" spans="2:9" ht="144" x14ac:dyDescent="0.2">
      <c r="B3" s="23">
        <v>1</v>
      </c>
      <c r="C3" s="31" t="s">
        <v>64</v>
      </c>
      <c r="D3" s="24" t="s">
        <v>65</v>
      </c>
      <c r="E3" s="25">
        <v>6</v>
      </c>
      <c r="F3" s="46"/>
      <c r="G3" s="26">
        <f>F3*E3</f>
        <v>0</v>
      </c>
      <c r="H3" s="26">
        <f>'Časť č. 1'!$G3*1.2</f>
        <v>0</v>
      </c>
      <c r="I3" s="47"/>
    </row>
    <row r="4" spans="2:9" ht="176" x14ac:dyDescent="0.2">
      <c r="B4" s="23">
        <v>2</v>
      </c>
      <c r="C4" s="31" t="s">
        <v>66</v>
      </c>
      <c r="D4" s="27" t="s">
        <v>67</v>
      </c>
      <c r="E4" s="25">
        <v>6</v>
      </c>
      <c r="F4" s="46"/>
      <c r="G4" s="26">
        <f t="shared" ref="G4:G8" si="0">F4*E4</f>
        <v>0</v>
      </c>
      <c r="H4" s="26">
        <f>'Časť č. 1'!$G4*1.2</f>
        <v>0</v>
      </c>
      <c r="I4" s="47"/>
    </row>
    <row r="5" spans="2:9" ht="160" x14ac:dyDescent="0.2">
      <c r="B5" s="23">
        <v>3</v>
      </c>
      <c r="C5" s="31" t="s">
        <v>68</v>
      </c>
      <c r="D5" s="27" t="s">
        <v>69</v>
      </c>
      <c r="E5" s="25">
        <v>8</v>
      </c>
      <c r="F5" s="46"/>
      <c r="G5" s="26">
        <f t="shared" si="0"/>
        <v>0</v>
      </c>
      <c r="H5" s="26">
        <f>'Časť č. 1'!$G5*1.2</f>
        <v>0</v>
      </c>
      <c r="I5" s="47"/>
    </row>
    <row r="6" spans="2:9" ht="144" x14ac:dyDescent="0.2">
      <c r="B6" s="23">
        <v>4</v>
      </c>
      <c r="C6" s="31" t="s">
        <v>70</v>
      </c>
      <c r="D6" s="100" t="s">
        <v>102</v>
      </c>
      <c r="E6" s="25">
        <v>6</v>
      </c>
      <c r="F6" s="46"/>
      <c r="G6" s="26">
        <f t="shared" si="0"/>
        <v>0</v>
      </c>
      <c r="H6" s="26">
        <f>'Časť č. 1'!$G6*1.2</f>
        <v>0</v>
      </c>
      <c r="I6" s="47"/>
    </row>
    <row r="7" spans="2:9" ht="96" x14ac:dyDescent="0.2">
      <c r="B7" s="23">
        <v>5</v>
      </c>
      <c r="C7" s="31" t="s">
        <v>71</v>
      </c>
      <c r="D7" s="27" t="s">
        <v>72</v>
      </c>
      <c r="E7" s="25">
        <v>8</v>
      </c>
      <c r="F7" s="46"/>
      <c r="G7" s="26">
        <f t="shared" si="0"/>
        <v>0</v>
      </c>
      <c r="H7" s="26">
        <f>'Časť č. 1'!$G7*1.2</f>
        <v>0</v>
      </c>
      <c r="I7" s="47"/>
    </row>
    <row r="8" spans="2:9" ht="112" x14ac:dyDescent="0.2">
      <c r="B8" s="23">
        <v>6</v>
      </c>
      <c r="C8" s="31" t="s">
        <v>73</v>
      </c>
      <c r="D8" s="27" t="s">
        <v>74</v>
      </c>
      <c r="E8" s="25">
        <v>6</v>
      </c>
      <c r="F8" s="46"/>
      <c r="G8" s="26">
        <f t="shared" si="0"/>
        <v>0</v>
      </c>
      <c r="H8" s="26">
        <f>'Časť č. 1'!$G8*1.2</f>
        <v>0</v>
      </c>
      <c r="I8" s="47"/>
    </row>
    <row r="9" spans="2:9" x14ac:dyDescent="0.2">
      <c r="B9" s="96" t="s">
        <v>78</v>
      </c>
      <c r="C9" s="97"/>
      <c r="D9" s="97"/>
      <c r="E9" s="97"/>
      <c r="F9" s="97"/>
      <c r="G9" s="35">
        <f>SUM(G3:G8)</f>
        <v>0</v>
      </c>
      <c r="H9" s="35">
        <f>G9*1.2</f>
        <v>0</v>
      </c>
      <c r="I9" s="33"/>
    </row>
    <row r="10" spans="2:9" ht="409" customHeight="1" x14ac:dyDescent="0.2">
      <c r="B10" s="23">
        <v>7</v>
      </c>
      <c r="C10" s="31" t="s">
        <v>79</v>
      </c>
      <c r="D10" s="34" t="s">
        <v>83</v>
      </c>
      <c r="E10" s="25">
        <v>3</v>
      </c>
      <c r="F10" s="46"/>
      <c r="G10" s="26">
        <f>F10*E10</f>
        <v>0</v>
      </c>
      <c r="H10" s="26">
        <f>G10*1.2</f>
        <v>0</v>
      </c>
      <c r="I10" s="47"/>
    </row>
    <row r="11" spans="2:9" ht="279" customHeight="1" x14ac:dyDescent="0.2">
      <c r="B11" s="23">
        <v>8</v>
      </c>
      <c r="C11" s="31" t="s">
        <v>80</v>
      </c>
      <c r="D11" s="34" t="s">
        <v>84</v>
      </c>
      <c r="E11" s="25">
        <v>2</v>
      </c>
      <c r="F11" s="46"/>
      <c r="G11" s="26">
        <f>F11*E11</f>
        <v>0</v>
      </c>
      <c r="H11" s="26">
        <f t="shared" ref="H11:H13" si="1">G11*1.2</f>
        <v>0</v>
      </c>
      <c r="I11" s="47"/>
    </row>
    <row r="12" spans="2:9" ht="400" customHeight="1" x14ac:dyDescent="0.2">
      <c r="B12" s="23">
        <v>9</v>
      </c>
      <c r="C12" s="31" t="s">
        <v>81</v>
      </c>
      <c r="D12" s="34" t="s">
        <v>85</v>
      </c>
      <c r="E12" s="25">
        <v>1</v>
      </c>
      <c r="F12" s="46"/>
      <c r="G12" s="26">
        <f>F12*E12</f>
        <v>0</v>
      </c>
      <c r="H12" s="26">
        <f t="shared" si="1"/>
        <v>0</v>
      </c>
      <c r="I12" s="47"/>
    </row>
    <row r="13" spans="2:9" ht="409" customHeight="1" x14ac:dyDescent="0.2">
      <c r="B13" s="23">
        <v>10</v>
      </c>
      <c r="C13" s="31" t="s">
        <v>82</v>
      </c>
      <c r="D13" s="34" t="s">
        <v>86</v>
      </c>
      <c r="E13" s="25">
        <v>2</v>
      </c>
      <c r="F13" s="46"/>
      <c r="G13" s="26">
        <f>F13*E13</f>
        <v>0</v>
      </c>
      <c r="H13" s="26">
        <f t="shared" si="1"/>
        <v>0</v>
      </c>
      <c r="I13" s="47"/>
    </row>
    <row r="14" spans="2:9" x14ac:dyDescent="0.2">
      <c r="B14" s="96" t="s">
        <v>78</v>
      </c>
      <c r="C14" s="97"/>
      <c r="D14" s="97"/>
      <c r="E14" s="97"/>
      <c r="F14" s="97"/>
      <c r="G14" s="35">
        <f>SUM(G10:G13)</f>
        <v>0</v>
      </c>
      <c r="H14" s="35">
        <f>G14*1.2</f>
        <v>0</v>
      </c>
      <c r="I14" s="36"/>
    </row>
    <row r="15" spans="2:9" ht="45" customHeight="1" thickBot="1" x14ac:dyDescent="0.25">
      <c r="B15" s="98" t="s">
        <v>87</v>
      </c>
      <c r="C15" s="99"/>
      <c r="D15" s="99"/>
      <c r="E15" s="99"/>
      <c r="F15" s="99"/>
      <c r="G15" s="38">
        <f>SUM(G9+G14)</f>
        <v>0</v>
      </c>
      <c r="H15" s="38">
        <f>G15*1.2</f>
        <v>0</v>
      </c>
      <c r="I15" s="37"/>
    </row>
    <row r="17" spans="1:9" ht="45" customHeight="1" x14ac:dyDescent="0.2">
      <c r="A17" s="40">
        <v>1</v>
      </c>
      <c r="B17" s="92" t="s">
        <v>101</v>
      </c>
      <c r="C17" s="92"/>
      <c r="D17" s="92"/>
      <c r="E17" s="92"/>
      <c r="F17" s="92"/>
      <c r="G17" s="92"/>
      <c r="H17" s="92"/>
      <c r="I17" s="92"/>
    </row>
    <row r="18" spans="1:9" ht="45" customHeight="1" x14ac:dyDescent="0.2">
      <c r="A18" s="40">
        <v>2</v>
      </c>
      <c r="B18" s="92" t="s">
        <v>100</v>
      </c>
      <c r="C18" s="92"/>
      <c r="D18" s="92"/>
      <c r="E18" s="92"/>
      <c r="F18" s="92"/>
      <c r="G18" s="92"/>
      <c r="H18" s="92"/>
      <c r="I18" s="92"/>
    </row>
  </sheetData>
  <sheetProtection algorithmName="SHA-512" hashValue="V3Xcvx7AB1Zx6Shz8Oi78cLxC+tR51gvbDfG3dalrZlVxoPWPy5uRneLN5hOnoL36r2se7qYf9Vsss26pI4iqg==" saltValue="rxsBhknJouxYU4wEUIi1KQ==" spinCount="100000" sheet="1" objects="1" scenarios="1"/>
  <mergeCells count="5">
    <mergeCell ref="B18:I18"/>
    <mergeCell ref="B9:F9"/>
    <mergeCell ref="B14:F14"/>
    <mergeCell ref="B15:F15"/>
    <mergeCell ref="B17:I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2" sqref="B12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46</v>
      </c>
    </row>
    <row r="3" spans="2:2" x14ac:dyDescent="0.2">
      <c r="B3" s="4"/>
    </row>
    <row r="4" spans="2:2" ht="16" x14ac:dyDescent="0.2">
      <c r="B4" s="5" t="s">
        <v>18</v>
      </c>
    </row>
    <row r="5" spans="2:2" x14ac:dyDescent="0.2">
      <c r="B5" s="6"/>
    </row>
    <row r="6" spans="2:2" ht="16" x14ac:dyDescent="0.2">
      <c r="B6" s="7" t="s">
        <v>19</v>
      </c>
    </row>
    <row r="7" spans="2:2" x14ac:dyDescent="0.2">
      <c r="B7" s="5"/>
    </row>
    <row r="8" spans="2:2" ht="16" x14ac:dyDescent="0.2">
      <c r="B8" s="19" t="s">
        <v>47</v>
      </c>
    </row>
    <row r="9" spans="2:2" x14ac:dyDescent="0.2">
      <c r="B9" s="19"/>
    </row>
    <row r="10" spans="2:2" ht="16" x14ac:dyDescent="0.2">
      <c r="B10" s="20" t="s">
        <v>49</v>
      </c>
    </row>
    <row r="11" spans="2:2" ht="16" x14ac:dyDescent="0.2">
      <c r="B11" s="20" t="s">
        <v>50</v>
      </c>
    </row>
    <row r="12" spans="2:2" ht="16" x14ac:dyDescent="0.2">
      <c r="B12" s="20" t="s">
        <v>51</v>
      </c>
    </row>
    <row r="13" spans="2:2" ht="16" x14ac:dyDescent="0.2">
      <c r="B13" s="20" t="s">
        <v>52</v>
      </c>
    </row>
    <row r="14" spans="2:2" ht="16.5" customHeight="1" x14ac:dyDescent="0.2">
      <c r="B14" s="5"/>
    </row>
    <row r="15" spans="2:2" ht="32" x14ac:dyDescent="0.2">
      <c r="B15" s="19" t="s">
        <v>48</v>
      </c>
    </row>
    <row r="16" spans="2:2" x14ac:dyDescent="0.2">
      <c r="B16" s="8"/>
    </row>
    <row r="17" spans="2:2" ht="16" x14ac:dyDescent="0.2">
      <c r="B17" s="5" t="s">
        <v>53</v>
      </c>
    </row>
    <row r="18" spans="2:2" ht="16" thickBot="1" x14ac:dyDescent="0.25">
      <c r="B18" s="9"/>
    </row>
    <row r="19" spans="2:2" x14ac:dyDescent="0.2">
      <c r="B19" s="1"/>
    </row>
    <row r="20" spans="2:2" x14ac:dyDescent="0.2">
      <c r="B20" s="1"/>
    </row>
    <row r="21" spans="2:2" x14ac:dyDescent="0.2">
      <c r="B21" s="1"/>
    </row>
    <row r="22" spans="2:2" ht="13.5" customHeight="1" x14ac:dyDescent="0.2">
      <c r="B22" s="1"/>
    </row>
    <row r="23" spans="2:2" ht="16" x14ac:dyDescent="0.2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baseColWidth="10" defaultColWidth="8.83203125" defaultRowHeight="15" x14ac:dyDescent="0.2"/>
  <cols>
    <col min="1" max="1" width="3.6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17</v>
      </c>
    </row>
    <row r="3" spans="2:2" x14ac:dyDescent="0.2">
      <c r="B3" s="4"/>
    </row>
    <row r="4" spans="2:2" x14ac:dyDescent="0.2">
      <c r="B4" s="10" t="s">
        <v>18</v>
      </c>
    </row>
    <row r="5" spans="2:2" x14ac:dyDescent="0.2">
      <c r="B5" s="4"/>
    </row>
    <row r="6" spans="2:2" x14ac:dyDescent="0.2">
      <c r="B6" s="11" t="s">
        <v>19</v>
      </c>
    </row>
    <row r="7" spans="2:2" x14ac:dyDescent="0.2">
      <c r="B7" s="12"/>
    </row>
    <row r="8" spans="2:2" ht="60.75" customHeight="1" x14ac:dyDescent="0.2">
      <c r="B8" s="5" t="s">
        <v>20</v>
      </c>
    </row>
    <row r="9" spans="2:2" x14ac:dyDescent="0.2">
      <c r="B9" s="5"/>
    </row>
    <row r="10" spans="2:2" ht="16" x14ac:dyDescent="0.2">
      <c r="B10" s="5" t="s">
        <v>21</v>
      </c>
    </row>
    <row r="11" spans="2:2" ht="16" x14ac:dyDescent="0.2">
      <c r="B11" s="5" t="s">
        <v>22</v>
      </c>
    </row>
    <row r="12" spans="2:2" ht="16" x14ac:dyDescent="0.2">
      <c r="B12" s="5" t="s">
        <v>23</v>
      </c>
    </row>
    <row r="13" spans="2:2" ht="16" x14ac:dyDescent="0.2">
      <c r="B13" s="5" t="s">
        <v>24</v>
      </c>
    </row>
    <row r="14" spans="2:2" ht="16" x14ac:dyDescent="0.2">
      <c r="B14" s="5" t="s">
        <v>25</v>
      </c>
    </row>
    <row r="15" spans="2:2" ht="16" x14ac:dyDescent="0.2">
      <c r="B15" s="5" t="s">
        <v>26</v>
      </c>
    </row>
    <row r="16" spans="2:2" ht="16" x14ac:dyDescent="0.2">
      <c r="B16" s="5" t="s">
        <v>27</v>
      </c>
    </row>
    <row r="17" spans="2:2" ht="32" x14ac:dyDescent="0.2">
      <c r="B17" s="5" t="s">
        <v>28</v>
      </c>
    </row>
    <row r="18" spans="2:2" ht="16" x14ac:dyDescent="0.2">
      <c r="B18" s="5" t="s">
        <v>29</v>
      </c>
    </row>
    <row r="19" spans="2:2" ht="16" x14ac:dyDescent="0.2">
      <c r="B19" s="5" t="s">
        <v>30</v>
      </c>
    </row>
    <row r="20" spans="2:2" ht="16" x14ac:dyDescent="0.2">
      <c r="B20" s="5" t="s">
        <v>31</v>
      </c>
    </row>
    <row r="21" spans="2:2" ht="32" x14ac:dyDescent="0.2">
      <c r="B21" s="5" t="s">
        <v>32</v>
      </c>
    </row>
    <row r="22" spans="2:2" ht="16" x14ac:dyDescent="0.2">
      <c r="B22" s="5" t="s">
        <v>33</v>
      </c>
    </row>
    <row r="23" spans="2:2" x14ac:dyDescent="0.2">
      <c r="B23" s="6"/>
    </row>
    <row r="24" spans="2:2" ht="64" x14ac:dyDescent="0.2">
      <c r="B24" s="5" t="s">
        <v>34</v>
      </c>
    </row>
    <row r="25" spans="2:2" ht="13.5" customHeight="1" x14ac:dyDescent="0.2">
      <c r="B25" s="5"/>
    </row>
    <row r="26" spans="2:2" ht="32" x14ac:dyDescent="0.2">
      <c r="B26" s="5" t="s">
        <v>35</v>
      </c>
    </row>
    <row r="27" spans="2:2" ht="16" thickBot="1" x14ac:dyDescent="0.25">
      <c r="B27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baseColWidth="10" defaultColWidth="8.83203125" defaultRowHeight="15" x14ac:dyDescent="0.2"/>
  <cols>
    <col min="1" max="1" width="3.1640625" customWidth="1"/>
    <col min="2" max="2" width="98.5" customWidth="1"/>
  </cols>
  <sheetData>
    <row r="1" spans="2:2" ht="16" thickBot="1" x14ac:dyDescent="0.25"/>
    <row r="2" spans="2:2" ht="42.75" customHeight="1" x14ac:dyDescent="0.2">
      <c r="B2" s="3" t="s">
        <v>36</v>
      </c>
    </row>
    <row r="3" spans="2:2" x14ac:dyDescent="0.2">
      <c r="B3" s="4"/>
    </row>
    <row r="4" spans="2:2" ht="16" x14ac:dyDescent="0.2">
      <c r="B4" s="5" t="s">
        <v>18</v>
      </c>
    </row>
    <row r="5" spans="2:2" x14ac:dyDescent="0.2">
      <c r="B5" s="6"/>
    </row>
    <row r="6" spans="2:2" ht="16" x14ac:dyDescent="0.2">
      <c r="B6" s="7" t="s">
        <v>19</v>
      </c>
    </row>
    <row r="7" spans="2:2" x14ac:dyDescent="0.2">
      <c r="B7" s="5"/>
    </row>
    <row r="8" spans="2:2" ht="60.75" customHeight="1" x14ac:dyDescent="0.2">
      <c r="B8" s="5" t="s">
        <v>37</v>
      </c>
    </row>
    <row r="9" spans="2:2" ht="16" x14ac:dyDescent="0.2">
      <c r="B9" s="5" t="s">
        <v>38</v>
      </c>
    </row>
    <row r="10" spans="2:2" x14ac:dyDescent="0.2">
      <c r="B10" s="8"/>
    </row>
    <row r="11" spans="2:2" ht="32" x14ac:dyDescent="0.2">
      <c r="B11" s="5" t="s">
        <v>39</v>
      </c>
    </row>
    <row r="12" spans="2:2" x14ac:dyDescent="0.2">
      <c r="B12" s="5"/>
    </row>
    <row r="13" spans="2:2" ht="32" x14ac:dyDescent="0.2">
      <c r="B13" s="5" t="s">
        <v>40</v>
      </c>
    </row>
    <row r="14" spans="2:2" x14ac:dyDescent="0.2">
      <c r="B14" s="5"/>
    </row>
    <row r="15" spans="2:2" ht="32" x14ac:dyDescent="0.2">
      <c r="B15" s="5" t="s">
        <v>41</v>
      </c>
    </row>
    <row r="16" spans="2:2" x14ac:dyDescent="0.2">
      <c r="B16" s="5"/>
    </row>
    <row r="17" spans="2:2" ht="48" x14ac:dyDescent="0.2">
      <c r="B17" s="5" t="s">
        <v>42</v>
      </c>
    </row>
    <row r="18" spans="2:2" x14ac:dyDescent="0.2">
      <c r="B18" s="5"/>
    </row>
    <row r="19" spans="2:2" ht="80" x14ac:dyDescent="0.2">
      <c r="B19" s="5" t="s">
        <v>43</v>
      </c>
    </row>
    <row r="20" spans="2:2" ht="16" thickBot="1" x14ac:dyDescent="0.25">
      <c r="B20" s="9"/>
    </row>
    <row r="21" spans="2:2" x14ac:dyDescent="0.2">
      <c r="B21" s="1"/>
    </row>
    <row r="22" spans="2:2" x14ac:dyDescent="0.2">
      <c r="B22" s="1"/>
    </row>
    <row r="23" spans="2:2" x14ac:dyDescent="0.2">
      <c r="B23" s="1"/>
    </row>
    <row r="24" spans="2:2" x14ac:dyDescent="0.2">
      <c r="B24" s="1"/>
    </row>
    <row r="25" spans="2:2" ht="13.5" customHeight="1" x14ac:dyDescent="0.2">
      <c r="B25" s="1"/>
    </row>
    <row r="26" spans="2:2" ht="16" x14ac:dyDescent="0.2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9" ma:contentTypeDescription="Create a new document." ma:contentTypeScope="" ma:versionID="e5097bae29a9c9efc3f252e070200a52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ff3f7b198ed648e4949c9995f5fd94e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purl.org/dc/terms/"/>
    <ds:schemaRef ds:uri="http://purl.org/dc/elements/1.1/"/>
    <ds:schemaRef ds:uri="bb3d1ceb-ec91-4593-ab49-8ce9533748d9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e4b31099-8163-4ac9-ab84-be06feeb7ef4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3B02CB-C7C2-4EDC-AB78-9FF2D8FF8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4</vt:i4>
      </vt:variant>
    </vt:vector>
  </HeadingPairs>
  <TitlesOfParts>
    <vt:vector size="11" baseType="lpstr">
      <vt:lpstr>Cenová ponuka</vt:lpstr>
      <vt:lpstr>Časť č. 1</vt:lpstr>
      <vt:lpstr>Časť č. 2</vt:lpstr>
      <vt:lpstr>Kombinovaná ponuka</vt:lpstr>
      <vt:lpstr>Osobné postavenie</vt:lpstr>
      <vt:lpstr>Koneční užívatelia výhod</vt:lpstr>
      <vt:lpstr>Medzinárodné sankcie</vt:lpstr>
      <vt:lpstr>'Cenová ponuka'!Oblasť_tlače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Sabová Eva, Mgr.</cp:lastModifiedBy>
  <cp:revision/>
  <dcterms:created xsi:type="dcterms:W3CDTF">2022-09-22T09:41:16Z</dcterms:created>
  <dcterms:modified xsi:type="dcterms:W3CDTF">2024-12-03T08:21:16Z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